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mc:AlternateContent xmlns:mc="http://schemas.openxmlformats.org/markup-compatibility/2006">
    <mc:Choice Requires="x15">
      <x15ac:absPath xmlns:x15ac="http://schemas.microsoft.com/office/spreadsheetml/2010/11/ac" url="L:\Aktuální\Mělčany\Brownfield_DPS\Specialisti\Odpovědi na tendr\Mělčany_výkazy výměr_28.5.2021\"/>
    </mc:Choice>
  </mc:AlternateContent>
  <xr:revisionPtr revIDLastSave="0" documentId="13_ncr:1_{EC60335E-03F5-4E54-B1DC-9DB5A9200587}" xr6:coauthVersionLast="47" xr6:coauthVersionMax="47" xr10:uidLastSave="{00000000-0000-0000-0000-000000000000}"/>
  <bookViews>
    <workbookView xWindow="-120" yWindow="-120" windowWidth="29040" windowHeight="15840" xr2:uid="{00000000-000D-0000-FFFF-FFFF00000000}"/>
  </bookViews>
  <sheets>
    <sheet name="Rekapitulace stavby" sheetId="1" r:id="rId1"/>
    <sheet name="024-2021 - Stavební úprav..." sheetId="2" r:id="rId2"/>
    <sheet name="024n-2021 - Stavební úpra..." sheetId="3" r:id="rId3"/>
    <sheet name="Seznam figur" sheetId="14" r:id="rId4"/>
  </sheets>
  <definedNames>
    <definedName name="_xlnm._FilterDatabase" localSheetId="1" hidden="1">'024-2021 - Stavební úprav...'!$C$125:$K$576</definedName>
    <definedName name="_xlnm._FilterDatabase" localSheetId="2" hidden="1">'024n-2021 - Stavební úpra...'!$C$141:$K$2645</definedName>
    <definedName name="_xlnm.Print_Titles" localSheetId="1">'024-2021 - Stavební úprav...'!$125:$125</definedName>
    <definedName name="_xlnm.Print_Titles" localSheetId="2">'024n-2021 - Stavební úpra...'!$141:$141</definedName>
    <definedName name="_xlnm.Print_Titles" localSheetId="0">'Rekapitulace stavby'!$92:$92</definedName>
    <definedName name="_xlnm.Print_Titles" localSheetId="3">'Seznam figur'!$9:$9</definedName>
    <definedName name="_xlnm.Print_Area" localSheetId="1">'024-2021 - Stavební úprav...'!$C$4:$J$76,'024-2021 - Stavební úprav...'!$C$82:$J$109,'024-2021 - Stavební úprav...'!$C$115:$K$576</definedName>
    <definedName name="_xlnm.Print_Area" localSheetId="2">'024n-2021 - Stavební úpra...'!$C$4:$J$76,'024n-2021 - Stavební úpra...'!$C$82:$J$123,'024n-2021 - Stavební úpra...'!$C$129:$K$2645</definedName>
    <definedName name="_xlnm.Print_Area" localSheetId="0">'Rekapitulace stavby'!$D$4:$AO$76,'Rekapitulace stavby'!$C$82:$AQ$107</definedName>
    <definedName name="_xlnm.Print_Area" localSheetId="3">'Seznam figur'!$C$4:$G$1280</definedName>
  </definedNames>
  <calcPr calcId="191029"/>
</workbook>
</file>

<file path=xl/calcChain.xml><?xml version="1.0" encoding="utf-8"?>
<calcChain xmlns="http://schemas.openxmlformats.org/spreadsheetml/2006/main">
  <c r="D7" i="14" l="1"/>
  <c r="AY106" i="1"/>
  <c r="AX106" i="1"/>
  <c r="AY105" i="1"/>
  <c r="AX105" i="1"/>
  <c r="AY104" i="1"/>
  <c r="AX104" i="1"/>
  <c r="AY103" i="1"/>
  <c r="AX103" i="1"/>
  <c r="AY102" i="1"/>
  <c r="AX102" i="1"/>
  <c r="AY101" i="1"/>
  <c r="AX101" i="1"/>
  <c r="AY100" i="1"/>
  <c r="AX100" i="1"/>
  <c r="AY99" i="1"/>
  <c r="AX99" i="1"/>
  <c r="AY98" i="1"/>
  <c r="AX98" i="1"/>
  <c r="AY97" i="1"/>
  <c r="AX97" i="1"/>
  <c r="J37" i="3"/>
  <c r="J36" i="3"/>
  <c r="AY96" i="1" s="1"/>
  <c r="J35" i="3"/>
  <c r="AX96" i="1"/>
  <c r="BI2644" i="3"/>
  <c r="BH2644" i="3"/>
  <c r="BG2644" i="3"/>
  <c r="BF2644" i="3"/>
  <c r="T2644" i="3"/>
  <c r="R2644" i="3"/>
  <c r="P2644" i="3"/>
  <c r="BI2642" i="3"/>
  <c r="BH2642" i="3"/>
  <c r="BG2642" i="3"/>
  <c r="BF2642" i="3"/>
  <c r="T2642" i="3"/>
  <c r="R2642" i="3"/>
  <c r="P2642" i="3"/>
  <c r="BI2638" i="3"/>
  <c r="BH2638" i="3"/>
  <c r="BG2638" i="3"/>
  <c r="BF2638" i="3"/>
  <c r="T2638" i="3"/>
  <c r="R2638" i="3"/>
  <c r="P2638" i="3"/>
  <c r="BI2634" i="3"/>
  <c r="BH2634" i="3"/>
  <c r="BG2634" i="3"/>
  <c r="BF2634" i="3"/>
  <c r="T2634" i="3"/>
  <c r="R2634" i="3"/>
  <c r="P2634" i="3"/>
  <c r="BI2563" i="3"/>
  <c r="BH2563" i="3"/>
  <c r="BG2563" i="3"/>
  <c r="BF2563" i="3"/>
  <c r="T2563" i="3"/>
  <c r="R2563" i="3"/>
  <c r="P2563" i="3"/>
  <c r="BI2561" i="3"/>
  <c r="BH2561" i="3"/>
  <c r="BG2561" i="3"/>
  <c r="BF2561" i="3"/>
  <c r="T2561" i="3"/>
  <c r="R2561" i="3"/>
  <c r="P2561" i="3"/>
  <c r="BI2529" i="3"/>
  <c r="BH2529" i="3"/>
  <c r="BG2529" i="3"/>
  <c r="BF2529" i="3"/>
  <c r="T2529" i="3"/>
  <c r="R2529" i="3"/>
  <c r="P2529" i="3"/>
  <c r="BI2527" i="3"/>
  <c r="BH2527" i="3"/>
  <c r="BG2527" i="3"/>
  <c r="BF2527" i="3"/>
  <c r="T2527" i="3"/>
  <c r="R2527" i="3"/>
  <c r="P2527" i="3"/>
  <c r="BI2525" i="3"/>
  <c r="BH2525" i="3"/>
  <c r="BG2525" i="3"/>
  <c r="BF2525" i="3"/>
  <c r="T2525" i="3"/>
  <c r="R2525" i="3"/>
  <c r="P2525" i="3"/>
  <c r="BI2516" i="3"/>
  <c r="BH2516" i="3"/>
  <c r="BG2516" i="3"/>
  <c r="BF2516" i="3"/>
  <c r="T2516" i="3"/>
  <c r="R2516" i="3"/>
  <c r="P2516" i="3"/>
  <c r="BI2514" i="3"/>
  <c r="BH2514" i="3"/>
  <c r="BG2514" i="3"/>
  <c r="BF2514" i="3"/>
  <c r="T2514" i="3"/>
  <c r="R2514" i="3"/>
  <c r="P2514" i="3"/>
  <c r="BI2378" i="3"/>
  <c r="BH2378" i="3"/>
  <c r="BG2378" i="3"/>
  <c r="BF2378" i="3"/>
  <c r="T2378" i="3"/>
  <c r="R2378" i="3"/>
  <c r="P2378" i="3"/>
  <c r="BI2369" i="3"/>
  <c r="BH2369" i="3"/>
  <c r="BG2369" i="3"/>
  <c r="BF2369" i="3"/>
  <c r="T2369" i="3"/>
  <c r="R2369" i="3"/>
  <c r="P2369" i="3"/>
  <c r="BI2318" i="3"/>
  <c r="BH2318" i="3"/>
  <c r="BG2318" i="3"/>
  <c r="BF2318" i="3"/>
  <c r="T2318" i="3"/>
  <c r="R2318" i="3"/>
  <c r="P2318" i="3"/>
  <c r="BI2229" i="3"/>
  <c r="BH2229" i="3"/>
  <c r="BG2229" i="3"/>
  <c r="BF2229" i="3"/>
  <c r="T2229" i="3"/>
  <c r="R2229" i="3"/>
  <c r="P2229" i="3"/>
  <c r="BI2227" i="3"/>
  <c r="BH2227" i="3"/>
  <c r="BG2227" i="3"/>
  <c r="BF2227" i="3"/>
  <c r="T2227" i="3"/>
  <c r="R2227" i="3"/>
  <c r="P2227" i="3"/>
  <c r="BI2158" i="3"/>
  <c r="BH2158" i="3"/>
  <c r="BG2158" i="3"/>
  <c r="BF2158" i="3"/>
  <c r="T2158" i="3"/>
  <c r="R2158" i="3"/>
  <c r="P2158" i="3"/>
  <c r="BI2156" i="3"/>
  <c r="BH2156" i="3"/>
  <c r="BG2156" i="3"/>
  <c r="BF2156" i="3"/>
  <c r="T2156" i="3"/>
  <c r="R2156" i="3"/>
  <c r="P2156" i="3"/>
  <c r="BI2152" i="3"/>
  <c r="BH2152" i="3"/>
  <c r="BG2152" i="3"/>
  <c r="BF2152" i="3"/>
  <c r="T2152" i="3"/>
  <c r="R2152" i="3"/>
  <c r="P2152" i="3"/>
  <c r="BI2150" i="3"/>
  <c r="BH2150" i="3"/>
  <c r="BG2150" i="3"/>
  <c r="BF2150" i="3"/>
  <c r="T2150" i="3"/>
  <c r="R2150" i="3"/>
  <c r="P2150" i="3"/>
  <c r="BI2148" i="3"/>
  <c r="BH2148" i="3"/>
  <c r="BG2148" i="3"/>
  <c r="BF2148" i="3"/>
  <c r="T2148" i="3"/>
  <c r="R2148" i="3"/>
  <c r="P2148" i="3"/>
  <c r="BI2146" i="3"/>
  <c r="BH2146" i="3"/>
  <c r="BG2146" i="3"/>
  <c r="BF2146" i="3"/>
  <c r="T2146" i="3"/>
  <c r="R2146" i="3"/>
  <c r="P2146" i="3"/>
  <c r="BI2114" i="3"/>
  <c r="BH2114" i="3"/>
  <c r="BG2114" i="3"/>
  <c r="BF2114" i="3"/>
  <c r="T2114" i="3"/>
  <c r="R2114" i="3"/>
  <c r="P2114" i="3"/>
  <c r="BI2083" i="3"/>
  <c r="BH2083" i="3"/>
  <c r="BG2083" i="3"/>
  <c r="BF2083" i="3"/>
  <c r="T2083" i="3"/>
  <c r="R2083" i="3"/>
  <c r="P2083" i="3"/>
  <c r="BI2080" i="3"/>
  <c r="BH2080" i="3"/>
  <c r="BG2080" i="3"/>
  <c r="BF2080" i="3"/>
  <c r="T2080" i="3"/>
  <c r="R2080" i="3"/>
  <c r="P2080" i="3"/>
  <c r="BI2077" i="3"/>
  <c r="BH2077" i="3"/>
  <c r="BG2077" i="3"/>
  <c r="BF2077" i="3"/>
  <c r="T2077" i="3"/>
  <c r="R2077" i="3"/>
  <c r="P2077" i="3"/>
  <c r="BI2073" i="3"/>
  <c r="BH2073" i="3"/>
  <c r="BG2073" i="3"/>
  <c r="BF2073" i="3"/>
  <c r="T2073" i="3"/>
  <c r="R2073" i="3"/>
  <c r="P2073" i="3"/>
  <c r="BI2069" i="3"/>
  <c r="BH2069" i="3"/>
  <c r="BG2069" i="3"/>
  <c r="BF2069" i="3"/>
  <c r="T2069" i="3"/>
  <c r="R2069" i="3"/>
  <c r="P2069" i="3"/>
  <c r="BI2067" i="3"/>
  <c r="BH2067" i="3"/>
  <c r="BG2067" i="3"/>
  <c r="BF2067" i="3"/>
  <c r="T2067" i="3"/>
  <c r="R2067" i="3"/>
  <c r="P2067" i="3"/>
  <c r="BI2061" i="3"/>
  <c r="BH2061" i="3"/>
  <c r="BG2061" i="3"/>
  <c r="BF2061" i="3"/>
  <c r="T2061" i="3"/>
  <c r="R2061" i="3"/>
  <c r="P2061" i="3"/>
  <c r="BI2053" i="3"/>
  <c r="BH2053" i="3"/>
  <c r="BG2053" i="3"/>
  <c r="BF2053" i="3"/>
  <c r="T2053" i="3"/>
  <c r="R2053" i="3"/>
  <c r="P2053" i="3"/>
  <c r="BI2049" i="3"/>
  <c r="BH2049" i="3"/>
  <c r="BG2049" i="3"/>
  <c r="BF2049" i="3"/>
  <c r="T2049" i="3"/>
  <c r="R2049" i="3"/>
  <c r="P2049" i="3"/>
  <c r="BI2045" i="3"/>
  <c r="BH2045" i="3"/>
  <c r="BG2045" i="3"/>
  <c r="BF2045" i="3"/>
  <c r="T2045" i="3"/>
  <c r="R2045" i="3"/>
  <c r="P2045" i="3"/>
  <c r="BI2041" i="3"/>
  <c r="BH2041" i="3"/>
  <c r="BG2041" i="3"/>
  <c r="BF2041" i="3"/>
  <c r="T2041" i="3"/>
  <c r="R2041" i="3"/>
  <c r="P2041" i="3"/>
  <c r="BI2037" i="3"/>
  <c r="BH2037" i="3"/>
  <c r="BG2037" i="3"/>
  <c r="BF2037" i="3"/>
  <c r="T2037" i="3"/>
  <c r="R2037" i="3"/>
  <c r="P2037" i="3"/>
  <c r="BI2031" i="3"/>
  <c r="BH2031" i="3"/>
  <c r="BG2031" i="3"/>
  <c r="BF2031" i="3"/>
  <c r="T2031" i="3"/>
  <c r="R2031" i="3"/>
  <c r="P2031" i="3"/>
  <c r="BI2029" i="3"/>
  <c r="BH2029" i="3"/>
  <c r="BG2029" i="3"/>
  <c r="BF2029" i="3"/>
  <c r="T2029" i="3"/>
  <c r="R2029" i="3"/>
  <c r="P2029" i="3"/>
  <c r="BI2024" i="3"/>
  <c r="BH2024" i="3"/>
  <c r="BG2024" i="3"/>
  <c r="BF2024" i="3"/>
  <c r="T2024" i="3"/>
  <c r="R2024" i="3"/>
  <c r="P2024" i="3"/>
  <c r="BI2021" i="3"/>
  <c r="BH2021" i="3"/>
  <c r="BG2021" i="3"/>
  <c r="BF2021" i="3"/>
  <c r="T2021" i="3"/>
  <c r="R2021" i="3"/>
  <c r="P2021" i="3"/>
  <c r="BI2018" i="3"/>
  <c r="BH2018" i="3"/>
  <c r="BG2018" i="3"/>
  <c r="BF2018" i="3"/>
  <c r="T2018" i="3"/>
  <c r="R2018" i="3"/>
  <c r="P2018" i="3"/>
  <c r="BI2015" i="3"/>
  <c r="BH2015" i="3"/>
  <c r="BG2015" i="3"/>
  <c r="BF2015" i="3"/>
  <c r="T2015" i="3"/>
  <c r="R2015" i="3"/>
  <c r="P2015" i="3"/>
  <c r="BI2012" i="3"/>
  <c r="BH2012" i="3"/>
  <c r="BG2012" i="3"/>
  <c r="BF2012" i="3"/>
  <c r="T2012" i="3"/>
  <c r="R2012" i="3"/>
  <c r="P2012" i="3"/>
  <c r="BI2009" i="3"/>
  <c r="BH2009" i="3"/>
  <c r="BG2009" i="3"/>
  <c r="BF2009" i="3"/>
  <c r="T2009" i="3"/>
  <c r="R2009" i="3"/>
  <c r="P2009" i="3"/>
  <c r="BI2002" i="3"/>
  <c r="BH2002" i="3"/>
  <c r="BG2002" i="3"/>
  <c r="BF2002" i="3"/>
  <c r="T2002" i="3"/>
  <c r="R2002" i="3"/>
  <c r="P2002" i="3"/>
  <c r="BI1998" i="3"/>
  <c r="BH1998" i="3"/>
  <c r="BG1998" i="3"/>
  <c r="BF1998" i="3"/>
  <c r="T1998" i="3"/>
  <c r="R1998" i="3"/>
  <c r="P1998" i="3"/>
  <c r="BI1996" i="3"/>
  <c r="BH1996" i="3"/>
  <c r="BG1996" i="3"/>
  <c r="BF1996" i="3"/>
  <c r="T1996" i="3"/>
  <c r="R1996" i="3"/>
  <c r="P1996" i="3"/>
  <c r="BI1994" i="3"/>
  <c r="BH1994" i="3"/>
  <c r="BG1994" i="3"/>
  <c r="BF1994" i="3"/>
  <c r="T1994" i="3"/>
  <c r="R1994" i="3"/>
  <c r="P1994" i="3"/>
  <c r="BI1992" i="3"/>
  <c r="BH1992" i="3"/>
  <c r="BG1992" i="3"/>
  <c r="BF1992" i="3"/>
  <c r="T1992" i="3"/>
  <c r="R1992" i="3"/>
  <c r="P1992" i="3"/>
  <c r="BI1986" i="3"/>
  <c r="BH1986" i="3"/>
  <c r="BG1986" i="3"/>
  <c r="BF1986" i="3"/>
  <c r="T1986" i="3"/>
  <c r="R1986" i="3"/>
  <c r="P1986" i="3"/>
  <c r="BI1980" i="3"/>
  <c r="BH1980" i="3"/>
  <c r="BG1980" i="3"/>
  <c r="BF1980" i="3"/>
  <c r="T1980" i="3"/>
  <c r="R1980" i="3"/>
  <c r="P1980" i="3"/>
  <c r="BI1978" i="3"/>
  <c r="BH1978" i="3"/>
  <c r="BG1978" i="3"/>
  <c r="BF1978" i="3"/>
  <c r="T1978" i="3"/>
  <c r="R1978" i="3"/>
  <c r="P1978" i="3"/>
  <c r="BI1977" i="3"/>
  <c r="BH1977" i="3"/>
  <c r="BG1977" i="3"/>
  <c r="BF1977" i="3"/>
  <c r="T1977" i="3"/>
  <c r="R1977" i="3"/>
  <c r="P1977" i="3"/>
  <c r="BI1976" i="3"/>
  <c r="BH1976" i="3"/>
  <c r="BG1976" i="3"/>
  <c r="BF1976" i="3"/>
  <c r="T1976" i="3"/>
  <c r="R1976" i="3"/>
  <c r="P1976" i="3"/>
  <c r="BI1975" i="3"/>
  <c r="BH1975" i="3"/>
  <c r="BG1975" i="3"/>
  <c r="BF1975" i="3"/>
  <c r="T1975" i="3"/>
  <c r="R1975" i="3"/>
  <c r="P1975" i="3"/>
  <c r="BI1974" i="3"/>
  <c r="BH1974" i="3"/>
  <c r="BG1974" i="3"/>
  <c r="BF1974" i="3"/>
  <c r="T1974" i="3"/>
  <c r="R1974" i="3"/>
  <c r="P1974" i="3"/>
  <c r="BI1973" i="3"/>
  <c r="BH1973" i="3"/>
  <c r="BG1973" i="3"/>
  <c r="BF1973" i="3"/>
  <c r="T1973" i="3"/>
  <c r="R1973" i="3"/>
  <c r="P1973" i="3"/>
  <c r="BI1972" i="3"/>
  <c r="BH1972" i="3"/>
  <c r="BG1972" i="3"/>
  <c r="BF1972" i="3"/>
  <c r="T1972" i="3"/>
  <c r="R1972" i="3"/>
  <c r="P1972" i="3"/>
  <c r="BI1971" i="3"/>
  <c r="BH1971" i="3"/>
  <c r="BG1971" i="3"/>
  <c r="BF1971" i="3"/>
  <c r="T1971" i="3"/>
  <c r="R1971" i="3"/>
  <c r="P1971" i="3"/>
  <c r="BI1969" i="3"/>
  <c r="BH1969" i="3"/>
  <c r="BG1969" i="3"/>
  <c r="BF1969" i="3"/>
  <c r="T1969" i="3"/>
  <c r="R1969" i="3"/>
  <c r="P1969" i="3"/>
  <c r="BI1968" i="3"/>
  <c r="BH1968" i="3"/>
  <c r="BG1968" i="3"/>
  <c r="BF1968" i="3"/>
  <c r="T1968" i="3"/>
  <c r="R1968" i="3"/>
  <c r="P1968" i="3"/>
  <c r="BI1967" i="3"/>
  <c r="BH1967" i="3"/>
  <c r="BG1967" i="3"/>
  <c r="BF1967" i="3"/>
  <c r="T1967" i="3"/>
  <c r="R1967" i="3"/>
  <c r="P1967" i="3"/>
  <c r="BI1966" i="3"/>
  <c r="BH1966" i="3"/>
  <c r="BG1966" i="3"/>
  <c r="BF1966" i="3"/>
  <c r="T1966" i="3"/>
  <c r="R1966" i="3"/>
  <c r="P1966" i="3"/>
  <c r="BI1964" i="3"/>
  <c r="BH1964" i="3"/>
  <c r="BG1964" i="3"/>
  <c r="BF1964" i="3"/>
  <c r="T1964" i="3"/>
  <c r="R1964" i="3"/>
  <c r="P1964" i="3"/>
  <c r="BI1963" i="3"/>
  <c r="BH1963" i="3"/>
  <c r="BG1963" i="3"/>
  <c r="BF1963" i="3"/>
  <c r="T1963" i="3"/>
  <c r="R1963" i="3"/>
  <c r="P1963" i="3"/>
  <c r="BI1962" i="3"/>
  <c r="BH1962" i="3"/>
  <c r="BG1962" i="3"/>
  <c r="BF1962" i="3"/>
  <c r="T1962" i="3"/>
  <c r="R1962" i="3"/>
  <c r="P1962" i="3"/>
  <c r="BI1961" i="3"/>
  <c r="BH1961" i="3"/>
  <c r="BG1961" i="3"/>
  <c r="BF1961" i="3"/>
  <c r="T1961" i="3"/>
  <c r="R1961" i="3"/>
  <c r="P1961" i="3"/>
  <c r="BI1960" i="3"/>
  <c r="BH1960" i="3"/>
  <c r="BG1960" i="3"/>
  <c r="BF1960" i="3"/>
  <c r="T1960" i="3"/>
  <c r="R1960" i="3"/>
  <c r="P1960" i="3"/>
  <c r="BI1959" i="3"/>
  <c r="BH1959" i="3"/>
  <c r="BG1959" i="3"/>
  <c r="BF1959" i="3"/>
  <c r="T1959" i="3"/>
  <c r="R1959" i="3"/>
  <c r="P1959" i="3"/>
  <c r="BI1958" i="3"/>
  <c r="BH1958" i="3"/>
  <c r="BG1958" i="3"/>
  <c r="BF1958" i="3"/>
  <c r="T1958" i="3"/>
  <c r="R1958" i="3"/>
  <c r="P1958" i="3"/>
  <c r="BI1957" i="3"/>
  <c r="BH1957" i="3"/>
  <c r="BG1957" i="3"/>
  <c r="BF1957" i="3"/>
  <c r="T1957" i="3"/>
  <c r="R1957" i="3"/>
  <c r="P1957" i="3"/>
  <c r="BI1956" i="3"/>
  <c r="BH1956" i="3"/>
  <c r="BG1956" i="3"/>
  <c r="BF1956" i="3"/>
  <c r="T1956" i="3"/>
  <c r="R1956" i="3"/>
  <c r="P1956" i="3"/>
  <c r="BI1955" i="3"/>
  <c r="BH1955" i="3"/>
  <c r="BG1955" i="3"/>
  <c r="BF1955" i="3"/>
  <c r="T1955" i="3"/>
  <c r="R1955" i="3"/>
  <c r="P1955" i="3"/>
  <c r="BI1954" i="3"/>
  <c r="BH1954" i="3"/>
  <c r="BG1954" i="3"/>
  <c r="BF1954" i="3"/>
  <c r="T1954" i="3"/>
  <c r="R1954" i="3"/>
  <c r="P1954" i="3"/>
  <c r="BI1953" i="3"/>
  <c r="BH1953" i="3"/>
  <c r="BG1953" i="3"/>
  <c r="BF1953" i="3"/>
  <c r="T1953" i="3"/>
  <c r="R1953" i="3"/>
  <c r="P1953" i="3"/>
  <c r="BI1952" i="3"/>
  <c r="BH1952" i="3"/>
  <c r="BG1952" i="3"/>
  <c r="BF1952" i="3"/>
  <c r="T1952" i="3"/>
  <c r="R1952" i="3"/>
  <c r="P1952" i="3"/>
  <c r="BI1951" i="3"/>
  <c r="BH1951" i="3"/>
  <c r="BG1951" i="3"/>
  <c r="BF1951" i="3"/>
  <c r="T1951" i="3"/>
  <c r="R1951" i="3"/>
  <c r="P1951" i="3"/>
  <c r="BI1949" i="3"/>
  <c r="BH1949" i="3"/>
  <c r="BG1949" i="3"/>
  <c r="BF1949" i="3"/>
  <c r="T1949" i="3"/>
  <c r="R1949" i="3"/>
  <c r="P1949" i="3"/>
  <c r="BI1948" i="3"/>
  <c r="BH1948" i="3"/>
  <c r="BG1948" i="3"/>
  <c r="BF1948" i="3"/>
  <c r="T1948" i="3"/>
  <c r="R1948" i="3"/>
  <c r="P1948" i="3"/>
  <c r="BI1947" i="3"/>
  <c r="BH1947" i="3"/>
  <c r="BG1947" i="3"/>
  <c r="BF1947" i="3"/>
  <c r="T1947" i="3"/>
  <c r="R1947" i="3"/>
  <c r="P1947" i="3"/>
  <c r="BI1946" i="3"/>
  <c r="BH1946" i="3"/>
  <c r="BG1946" i="3"/>
  <c r="BF1946" i="3"/>
  <c r="T1946" i="3"/>
  <c r="R1946" i="3"/>
  <c r="P1946" i="3"/>
  <c r="BI1945" i="3"/>
  <c r="BH1945" i="3"/>
  <c r="BG1945" i="3"/>
  <c r="BF1945" i="3"/>
  <c r="T1945" i="3"/>
  <c r="R1945" i="3"/>
  <c r="P1945" i="3"/>
  <c r="BI1944" i="3"/>
  <c r="BH1944" i="3"/>
  <c r="BG1944" i="3"/>
  <c r="BF1944" i="3"/>
  <c r="T1944" i="3"/>
  <c r="R1944" i="3"/>
  <c r="P1944" i="3"/>
  <c r="BI1943" i="3"/>
  <c r="BH1943" i="3"/>
  <c r="BG1943" i="3"/>
  <c r="BF1943" i="3"/>
  <c r="T1943" i="3"/>
  <c r="R1943" i="3"/>
  <c r="P1943" i="3"/>
  <c r="BI1942" i="3"/>
  <c r="BH1942" i="3"/>
  <c r="BG1942" i="3"/>
  <c r="BF1942" i="3"/>
  <c r="T1942" i="3"/>
  <c r="R1942" i="3"/>
  <c r="P1942" i="3"/>
  <c r="BI1941" i="3"/>
  <c r="BH1941" i="3"/>
  <c r="BG1941" i="3"/>
  <c r="BF1941" i="3"/>
  <c r="T1941" i="3"/>
  <c r="R1941" i="3"/>
  <c r="P1941" i="3"/>
  <c r="BI1940" i="3"/>
  <c r="BH1940" i="3"/>
  <c r="BG1940" i="3"/>
  <c r="BF1940" i="3"/>
  <c r="T1940" i="3"/>
  <c r="R1940" i="3"/>
  <c r="P1940" i="3"/>
  <c r="BI1939" i="3"/>
  <c r="BH1939" i="3"/>
  <c r="BG1939" i="3"/>
  <c r="BF1939" i="3"/>
  <c r="T1939" i="3"/>
  <c r="R1939" i="3"/>
  <c r="P1939" i="3"/>
  <c r="BI1938" i="3"/>
  <c r="BH1938" i="3"/>
  <c r="BG1938" i="3"/>
  <c r="BF1938" i="3"/>
  <c r="T1938" i="3"/>
  <c r="R1938" i="3"/>
  <c r="P1938" i="3"/>
  <c r="BI1937" i="3"/>
  <c r="BH1937" i="3"/>
  <c r="BG1937" i="3"/>
  <c r="BF1937" i="3"/>
  <c r="T1937" i="3"/>
  <c r="R1937" i="3"/>
  <c r="P1937" i="3"/>
  <c r="BI1936" i="3"/>
  <c r="BH1936" i="3"/>
  <c r="BG1936" i="3"/>
  <c r="BF1936" i="3"/>
  <c r="T1936" i="3"/>
  <c r="R1936" i="3"/>
  <c r="P1936" i="3"/>
  <c r="BI1935" i="3"/>
  <c r="BH1935" i="3"/>
  <c r="BG1935" i="3"/>
  <c r="BF1935" i="3"/>
  <c r="T1935" i="3"/>
  <c r="R1935" i="3"/>
  <c r="P1935" i="3"/>
  <c r="BI1934" i="3"/>
  <c r="BH1934" i="3"/>
  <c r="BG1934" i="3"/>
  <c r="BF1934" i="3"/>
  <c r="T1934" i="3"/>
  <c r="R1934" i="3"/>
  <c r="P1934" i="3"/>
  <c r="BI1933" i="3"/>
  <c r="BH1933" i="3"/>
  <c r="BG1933" i="3"/>
  <c r="BF1933" i="3"/>
  <c r="T1933" i="3"/>
  <c r="R1933" i="3"/>
  <c r="P1933" i="3"/>
  <c r="BI1932" i="3"/>
  <c r="BH1932" i="3"/>
  <c r="BG1932" i="3"/>
  <c r="BF1932" i="3"/>
  <c r="T1932" i="3"/>
  <c r="R1932" i="3"/>
  <c r="P1932" i="3"/>
  <c r="BI1931" i="3"/>
  <c r="BH1931" i="3"/>
  <c r="BG1931" i="3"/>
  <c r="BF1931" i="3"/>
  <c r="T1931" i="3"/>
  <c r="R1931" i="3"/>
  <c r="P1931" i="3"/>
  <c r="BI1930" i="3"/>
  <c r="BH1930" i="3"/>
  <c r="BG1930" i="3"/>
  <c r="BF1930" i="3"/>
  <c r="T1930" i="3"/>
  <c r="R1930" i="3"/>
  <c r="P1930" i="3"/>
  <c r="BI1929" i="3"/>
  <c r="BH1929" i="3"/>
  <c r="BG1929" i="3"/>
  <c r="BF1929" i="3"/>
  <c r="T1929" i="3"/>
  <c r="R1929" i="3"/>
  <c r="P1929" i="3"/>
  <c r="BI1928" i="3"/>
  <c r="BH1928" i="3"/>
  <c r="BG1928" i="3"/>
  <c r="BF1928" i="3"/>
  <c r="T1928" i="3"/>
  <c r="R1928" i="3"/>
  <c r="P1928" i="3"/>
  <c r="BI1927" i="3"/>
  <c r="BH1927" i="3"/>
  <c r="BG1927" i="3"/>
  <c r="BF1927" i="3"/>
  <c r="T1927" i="3"/>
  <c r="R1927" i="3"/>
  <c r="P1927" i="3"/>
  <c r="BI1926" i="3"/>
  <c r="BH1926" i="3"/>
  <c r="BG1926" i="3"/>
  <c r="BF1926" i="3"/>
  <c r="T1926" i="3"/>
  <c r="R1926" i="3"/>
  <c r="P1926" i="3"/>
  <c r="BI1925" i="3"/>
  <c r="BH1925" i="3"/>
  <c r="BG1925" i="3"/>
  <c r="BF1925" i="3"/>
  <c r="T1925" i="3"/>
  <c r="R1925" i="3"/>
  <c r="P1925" i="3"/>
  <c r="BI1924" i="3"/>
  <c r="BH1924" i="3"/>
  <c r="BG1924" i="3"/>
  <c r="BF1924" i="3"/>
  <c r="T1924" i="3"/>
  <c r="R1924" i="3"/>
  <c r="P1924" i="3"/>
  <c r="BI1923" i="3"/>
  <c r="BH1923" i="3"/>
  <c r="BG1923" i="3"/>
  <c r="BF1923" i="3"/>
  <c r="T1923" i="3"/>
  <c r="R1923" i="3"/>
  <c r="P1923" i="3"/>
  <c r="BI1922" i="3"/>
  <c r="BH1922" i="3"/>
  <c r="BG1922" i="3"/>
  <c r="BF1922" i="3"/>
  <c r="T1922" i="3"/>
  <c r="R1922" i="3"/>
  <c r="P1922" i="3"/>
  <c r="BI1921" i="3"/>
  <c r="BH1921" i="3"/>
  <c r="BG1921" i="3"/>
  <c r="BF1921" i="3"/>
  <c r="T1921" i="3"/>
  <c r="R1921" i="3"/>
  <c r="P1921" i="3"/>
  <c r="BI1920" i="3"/>
  <c r="BH1920" i="3"/>
  <c r="BG1920" i="3"/>
  <c r="BF1920" i="3"/>
  <c r="T1920" i="3"/>
  <c r="R1920" i="3"/>
  <c r="P1920" i="3"/>
  <c r="BI1919" i="3"/>
  <c r="BH1919" i="3"/>
  <c r="BG1919" i="3"/>
  <c r="BF1919" i="3"/>
  <c r="T1919" i="3"/>
  <c r="R1919" i="3"/>
  <c r="P1919" i="3"/>
  <c r="BI1918" i="3"/>
  <c r="BH1918" i="3"/>
  <c r="BG1918" i="3"/>
  <c r="BF1918" i="3"/>
  <c r="T1918" i="3"/>
  <c r="R1918" i="3"/>
  <c r="P1918" i="3"/>
  <c r="BI1917" i="3"/>
  <c r="BH1917" i="3"/>
  <c r="BG1917" i="3"/>
  <c r="BF1917" i="3"/>
  <c r="T1917" i="3"/>
  <c r="R1917" i="3"/>
  <c r="P1917" i="3"/>
  <c r="BI1916" i="3"/>
  <c r="BH1916" i="3"/>
  <c r="BG1916" i="3"/>
  <c r="BF1916" i="3"/>
  <c r="T1916" i="3"/>
  <c r="R1916" i="3"/>
  <c r="P1916" i="3"/>
  <c r="BI1915" i="3"/>
  <c r="BH1915" i="3"/>
  <c r="BG1915" i="3"/>
  <c r="BF1915" i="3"/>
  <c r="T1915" i="3"/>
  <c r="R1915" i="3"/>
  <c r="P1915" i="3"/>
  <c r="BI1914" i="3"/>
  <c r="BH1914" i="3"/>
  <c r="BG1914" i="3"/>
  <c r="BF1914" i="3"/>
  <c r="T1914" i="3"/>
  <c r="R1914" i="3"/>
  <c r="P1914" i="3"/>
  <c r="BI1913" i="3"/>
  <c r="BH1913" i="3"/>
  <c r="BG1913" i="3"/>
  <c r="BF1913" i="3"/>
  <c r="T1913" i="3"/>
  <c r="R1913" i="3"/>
  <c r="P1913" i="3"/>
  <c r="BI1912" i="3"/>
  <c r="BH1912" i="3"/>
  <c r="BG1912" i="3"/>
  <c r="BF1912" i="3"/>
  <c r="T1912" i="3"/>
  <c r="R1912" i="3"/>
  <c r="P1912" i="3"/>
  <c r="BI1911" i="3"/>
  <c r="BH1911" i="3"/>
  <c r="BG1911" i="3"/>
  <c r="BF1911" i="3"/>
  <c r="T1911" i="3"/>
  <c r="R1911" i="3"/>
  <c r="P1911" i="3"/>
  <c r="BI1910" i="3"/>
  <c r="BH1910" i="3"/>
  <c r="BG1910" i="3"/>
  <c r="BF1910" i="3"/>
  <c r="T1910" i="3"/>
  <c r="R1910" i="3"/>
  <c r="P1910" i="3"/>
  <c r="BI1909" i="3"/>
  <c r="BH1909" i="3"/>
  <c r="BG1909" i="3"/>
  <c r="BF1909" i="3"/>
  <c r="T1909" i="3"/>
  <c r="R1909" i="3"/>
  <c r="P1909" i="3"/>
  <c r="BI1908" i="3"/>
  <c r="BH1908" i="3"/>
  <c r="BG1908" i="3"/>
  <c r="BF1908" i="3"/>
  <c r="T1908" i="3"/>
  <c r="R1908" i="3"/>
  <c r="P1908" i="3"/>
  <c r="BI1907" i="3"/>
  <c r="BH1907" i="3"/>
  <c r="BG1907" i="3"/>
  <c r="BF1907" i="3"/>
  <c r="T1907" i="3"/>
  <c r="R1907" i="3"/>
  <c r="P1907" i="3"/>
  <c r="BI1906" i="3"/>
  <c r="BH1906" i="3"/>
  <c r="BG1906" i="3"/>
  <c r="BF1906" i="3"/>
  <c r="T1906" i="3"/>
  <c r="R1906" i="3"/>
  <c r="P1906" i="3"/>
  <c r="BI1905" i="3"/>
  <c r="BH1905" i="3"/>
  <c r="BG1905" i="3"/>
  <c r="BF1905" i="3"/>
  <c r="T1905" i="3"/>
  <c r="R1905" i="3"/>
  <c r="P1905" i="3"/>
  <c r="BI1904" i="3"/>
  <c r="BH1904" i="3"/>
  <c r="BG1904" i="3"/>
  <c r="BF1904" i="3"/>
  <c r="T1904" i="3"/>
  <c r="R1904" i="3"/>
  <c r="P1904" i="3"/>
  <c r="BI1903" i="3"/>
  <c r="BH1903" i="3"/>
  <c r="BG1903" i="3"/>
  <c r="BF1903" i="3"/>
  <c r="T1903" i="3"/>
  <c r="R1903" i="3"/>
  <c r="P1903" i="3"/>
  <c r="BI1902" i="3"/>
  <c r="BH1902" i="3"/>
  <c r="BG1902" i="3"/>
  <c r="BF1902" i="3"/>
  <c r="T1902" i="3"/>
  <c r="R1902" i="3"/>
  <c r="P1902" i="3"/>
  <c r="BI1901" i="3"/>
  <c r="BH1901" i="3"/>
  <c r="BG1901" i="3"/>
  <c r="BF1901" i="3"/>
  <c r="T1901" i="3"/>
  <c r="R1901" i="3"/>
  <c r="P1901" i="3"/>
  <c r="BI1900" i="3"/>
  <c r="BH1900" i="3"/>
  <c r="BG1900" i="3"/>
  <c r="BF1900" i="3"/>
  <c r="T1900" i="3"/>
  <c r="R1900" i="3"/>
  <c r="P1900" i="3"/>
  <c r="BI1899" i="3"/>
  <c r="BH1899" i="3"/>
  <c r="BG1899" i="3"/>
  <c r="BF1899" i="3"/>
  <c r="T1899" i="3"/>
  <c r="R1899" i="3"/>
  <c r="P1899" i="3"/>
  <c r="BI1898" i="3"/>
  <c r="BH1898" i="3"/>
  <c r="BG1898" i="3"/>
  <c r="BF1898" i="3"/>
  <c r="T1898" i="3"/>
  <c r="R1898" i="3"/>
  <c r="P1898" i="3"/>
  <c r="BI1897" i="3"/>
  <c r="BH1897" i="3"/>
  <c r="BG1897" i="3"/>
  <c r="BF1897" i="3"/>
  <c r="T1897" i="3"/>
  <c r="R1897" i="3"/>
  <c r="P1897" i="3"/>
  <c r="BI1896" i="3"/>
  <c r="BH1896" i="3"/>
  <c r="BG1896" i="3"/>
  <c r="BF1896" i="3"/>
  <c r="T1896" i="3"/>
  <c r="R1896" i="3"/>
  <c r="P1896" i="3"/>
  <c r="BI1894" i="3"/>
  <c r="BH1894" i="3"/>
  <c r="BG1894" i="3"/>
  <c r="BF1894" i="3"/>
  <c r="T1894" i="3"/>
  <c r="R1894" i="3"/>
  <c r="P1894" i="3"/>
  <c r="BI1893" i="3"/>
  <c r="BH1893" i="3"/>
  <c r="BG1893" i="3"/>
  <c r="BF1893" i="3"/>
  <c r="T1893" i="3"/>
  <c r="R1893" i="3"/>
  <c r="P1893" i="3"/>
  <c r="BI1891" i="3"/>
  <c r="BH1891" i="3"/>
  <c r="BG1891" i="3"/>
  <c r="BF1891" i="3"/>
  <c r="T1891" i="3"/>
  <c r="R1891" i="3"/>
  <c r="P1891" i="3"/>
  <c r="BI1889" i="3"/>
  <c r="BH1889" i="3"/>
  <c r="BG1889" i="3"/>
  <c r="BF1889" i="3"/>
  <c r="T1889" i="3"/>
  <c r="R1889" i="3"/>
  <c r="P1889" i="3"/>
  <c r="BI1887" i="3"/>
  <c r="BH1887" i="3"/>
  <c r="BG1887" i="3"/>
  <c r="BF1887" i="3"/>
  <c r="T1887" i="3"/>
  <c r="R1887" i="3"/>
  <c r="P1887" i="3"/>
  <c r="BI1885" i="3"/>
  <c r="BH1885" i="3"/>
  <c r="BG1885" i="3"/>
  <c r="BF1885" i="3"/>
  <c r="T1885" i="3"/>
  <c r="R1885" i="3"/>
  <c r="P1885" i="3"/>
  <c r="BI1883" i="3"/>
  <c r="BH1883" i="3"/>
  <c r="BG1883" i="3"/>
  <c r="BF1883" i="3"/>
  <c r="T1883" i="3"/>
  <c r="R1883" i="3"/>
  <c r="P1883" i="3"/>
  <c r="BI1881" i="3"/>
  <c r="BH1881" i="3"/>
  <c r="BG1881" i="3"/>
  <c r="BF1881" i="3"/>
  <c r="T1881" i="3"/>
  <c r="R1881" i="3"/>
  <c r="P1881" i="3"/>
  <c r="BI1879" i="3"/>
  <c r="BH1879" i="3"/>
  <c r="BG1879" i="3"/>
  <c r="BF1879" i="3"/>
  <c r="T1879" i="3"/>
  <c r="R1879" i="3"/>
  <c r="P1879" i="3"/>
  <c r="BI1877" i="3"/>
  <c r="BH1877" i="3"/>
  <c r="BG1877" i="3"/>
  <c r="BF1877" i="3"/>
  <c r="T1877" i="3"/>
  <c r="R1877" i="3"/>
  <c r="P1877" i="3"/>
  <c r="BI1876" i="3"/>
  <c r="BH1876" i="3"/>
  <c r="BG1876" i="3"/>
  <c r="BF1876" i="3"/>
  <c r="T1876" i="3"/>
  <c r="R1876" i="3"/>
  <c r="P1876" i="3"/>
  <c r="BI1874" i="3"/>
  <c r="BH1874" i="3"/>
  <c r="BG1874" i="3"/>
  <c r="BF1874" i="3"/>
  <c r="T1874" i="3"/>
  <c r="R1874" i="3"/>
  <c r="P1874" i="3"/>
  <c r="BI1871" i="3"/>
  <c r="BH1871" i="3"/>
  <c r="BG1871" i="3"/>
  <c r="BF1871" i="3"/>
  <c r="T1871" i="3"/>
  <c r="R1871" i="3"/>
  <c r="P1871" i="3"/>
  <c r="BI1869" i="3"/>
  <c r="BH1869" i="3"/>
  <c r="BG1869" i="3"/>
  <c r="BF1869" i="3"/>
  <c r="T1869" i="3"/>
  <c r="R1869" i="3"/>
  <c r="P1869" i="3"/>
  <c r="BI1867" i="3"/>
  <c r="BH1867" i="3"/>
  <c r="BG1867" i="3"/>
  <c r="BF1867" i="3"/>
  <c r="T1867" i="3"/>
  <c r="R1867" i="3"/>
  <c r="P1867" i="3"/>
  <c r="BI1859" i="3"/>
  <c r="BH1859" i="3"/>
  <c r="BG1859" i="3"/>
  <c r="BF1859" i="3"/>
  <c r="T1859" i="3"/>
  <c r="R1859" i="3"/>
  <c r="P1859" i="3"/>
  <c r="BI1858" i="3"/>
  <c r="BH1858" i="3"/>
  <c r="BG1858" i="3"/>
  <c r="BF1858" i="3"/>
  <c r="T1858" i="3"/>
  <c r="R1858" i="3"/>
  <c r="P1858" i="3"/>
  <c r="BI1856" i="3"/>
  <c r="BH1856" i="3"/>
  <c r="BG1856" i="3"/>
  <c r="BF1856" i="3"/>
  <c r="T1856" i="3"/>
  <c r="R1856" i="3"/>
  <c r="P1856" i="3"/>
  <c r="BI1855" i="3"/>
  <c r="BH1855" i="3"/>
  <c r="BG1855" i="3"/>
  <c r="BF1855" i="3"/>
  <c r="T1855" i="3"/>
  <c r="R1855" i="3"/>
  <c r="P1855" i="3"/>
  <c r="BI1854" i="3"/>
  <c r="BH1854" i="3"/>
  <c r="BG1854" i="3"/>
  <c r="BF1854" i="3"/>
  <c r="T1854" i="3"/>
  <c r="R1854" i="3"/>
  <c r="P1854" i="3"/>
  <c r="BI1853" i="3"/>
  <c r="BH1853" i="3"/>
  <c r="BG1853" i="3"/>
  <c r="BF1853" i="3"/>
  <c r="T1853" i="3"/>
  <c r="R1853" i="3"/>
  <c r="P1853" i="3"/>
  <c r="BI1852" i="3"/>
  <c r="BH1852" i="3"/>
  <c r="BG1852" i="3"/>
  <c r="BF1852" i="3"/>
  <c r="T1852" i="3"/>
  <c r="R1852" i="3"/>
  <c r="P1852" i="3"/>
  <c r="BI1828" i="3"/>
  <c r="BH1828" i="3"/>
  <c r="BG1828" i="3"/>
  <c r="BF1828" i="3"/>
  <c r="T1828" i="3"/>
  <c r="R1828" i="3"/>
  <c r="P1828" i="3"/>
  <c r="BI1818" i="3"/>
  <c r="BH1818" i="3"/>
  <c r="BG1818" i="3"/>
  <c r="BF1818" i="3"/>
  <c r="T1818" i="3"/>
  <c r="R1818" i="3"/>
  <c r="P1818" i="3"/>
  <c r="BI1815" i="3"/>
  <c r="BH1815" i="3"/>
  <c r="BG1815" i="3"/>
  <c r="BF1815" i="3"/>
  <c r="T1815" i="3"/>
  <c r="R1815" i="3"/>
  <c r="P1815" i="3"/>
  <c r="BI1812" i="3"/>
  <c r="BH1812" i="3"/>
  <c r="BG1812" i="3"/>
  <c r="BF1812" i="3"/>
  <c r="T1812" i="3"/>
  <c r="R1812" i="3"/>
  <c r="P1812" i="3"/>
  <c r="BI1811" i="3"/>
  <c r="BH1811" i="3"/>
  <c r="BG1811" i="3"/>
  <c r="BF1811" i="3"/>
  <c r="T1811" i="3"/>
  <c r="R1811" i="3"/>
  <c r="P1811" i="3"/>
  <c r="BI1791" i="3"/>
  <c r="BH1791" i="3"/>
  <c r="BG1791" i="3"/>
  <c r="BF1791" i="3"/>
  <c r="T1791" i="3"/>
  <c r="R1791" i="3"/>
  <c r="P1791" i="3"/>
  <c r="BI1785" i="3"/>
  <c r="BH1785" i="3"/>
  <c r="BG1785" i="3"/>
  <c r="BF1785" i="3"/>
  <c r="T1785" i="3"/>
  <c r="R1785" i="3"/>
  <c r="P1785" i="3"/>
  <c r="BI1783" i="3"/>
  <c r="BH1783" i="3"/>
  <c r="BG1783" i="3"/>
  <c r="BF1783" i="3"/>
  <c r="T1783" i="3"/>
  <c r="R1783" i="3"/>
  <c r="P1783" i="3"/>
  <c r="BI1782" i="3"/>
  <c r="BH1782" i="3"/>
  <c r="BG1782" i="3"/>
  <c r="BF1782" i="3"/>
  <c r="T1782" i="3"/>
  <c r="R1782" i="3"/>
  <c r="P1782" i="3"/>
  <c r="BI1781" i="3"/>
  <c r="BH1781" i="3"/>
  <c r="BG1781" i="3"/>
  <c r="BF1781" i="3"/>
  <c r="T1781" i="3"/>
  <c r="R1781" i="3"/>
  <c r="P1781" i="3"/>
  <c r="BI1779" i="3"/>
  <c r="BH1779" i="3"/>
  <c r="BG1779" i="3"/>
  <c r="BF1779" i="3"/>
  <c r="T1779" i="3"/>
  <c r="R1779" i="3"/>
  <c r="P1779" i="3"/>
  <c r="BI1778" i="3"/>
  <c r="BH1778" i="3"/>
  <c r="BG1778" i="3"/>
  <c r="BF1778" i="3"/>
  <c r="T1778" i="3"/>
  <c r="R1778" i="3"/>
  <c r="P1778" i="3"/>
  <c r="BI1777" i="3"/>
  <c r="BH1777" i="3"/>
  <c r="BG1777" i="3"/>
  <c r="BF1777" i="3"/>
  <c r="T1777" i="3"/>
  <c r="R1777" i="3"/>
  <c r="P1777" i="3"/>
  <c r="BI1776" i="3"/>
  <c r="BH1776" i="3"/>
  <c r="BG1776" i="3"/>
  <c r="BF1776" i="3"/>
  <c r="T1776" i="3"/>
  <c r="R1776" i="3"/>
  <c r="P1776" i="3"/>
  <c r="BI1775" i="3"/>
  <c r="BH1775" i="3"/>
  <c r="BG1775" i="3"/>
  <c r="BF1775" i="3"/>
  <c r="T1775" i="3"/>
  <c r="R1775" i="3"/>
  <c r="P1775" i="3"/>
  <c r="BI1774" i="3"/>
  <c r="BH1774" i="3"/>
  <c r="BG1774" i="3"/>
  <c r="BF1774" i="3"/>
  <c r="T1774" i="3"/>
  <c r="R1774" i="3"/>
  <c r="P1774" i="3"/>
  <c r="BI1773" i="3"/>
  <c r="BH1773" i="3"/>
  <c r="BG1773" i="3"/>
  <c r="BF1773" i="3"/>
  <c r="T1773" i="3"/>
  <c r="R1773" i="3"/>
  <c r="P1773" i="3"/>
  <c r="BI1770" i="3"/>
  <c r="BH1770" i="3"/>
  <c r="BG1770" i="3"/>
  <c r="BF1770" i="3"/>
  <c r="T1770" i="3"/>
  <c r="R1770" i="3"/>
  <c r="P1770" i="3"/>
  <c r="BI1768" i="3"/>
  <c r="BH1768" i="3"/>
  <c r="BG1768" i="3"/>
  <c r="BF1768" i="3"/>
  <c r="T1768" i="3"/>
  <c r="R1768" i="3"/>
  <c r="P1768" i="3"/>
  <c r="BI1766" i="3"/>
  <c r="BH1766" i="3"/>
  <c r="BG1766" i="3"/>
  <c r="BF1766" i="3"/>
  <c r="T1766" i="3"/>
  <c r="R1766" i="3"/>
  <c r="P1766" i="3"/>
  <c r="BI1764" i="3"/>
  <c r="BH1764" i="3"/>
  <c r="BG1764" i="3"/>
  <c r="BF1764" i="3"/>
  <c r="T1764" i="3"/>
  <c r="R1764" i="3"/>
  <c r="P1764" i="3"/>
  <c r="BI1758" i="3"/>
  <c r="BH1758" i="3"/>
  <c r="BG1758" i="3"/>
  <c r="BF1758" i="3"/>
  <c r="T1758" i="3"/>
  <c r="R1758" i="3"/>
  <c r="P1758" i="3"/>
  <c r="BI1756" i="3"/>
  <c r="BH1756" i="3"/>
  <c r="BG1756" i="3"/>
  <c r="BF1756" i="3"/>
  <c r="T1756" i="3"/>
  <c r="R1756" i="3"/>
  <c r="P1756" i="3"/>
  <c r="BI1754" i="3"/>
  <c r="BH1754" i="3"/>
  <c r="BG1754" i="3"/>
  <c r="BF1754" i="3"/>
  <c r="T1754" i="3"/>
  <c r="R1754" i="3"/>
  <c r="P1754" i="3"/>
  <c r="BI1752" i="3"/>
  <c r="BH1752" i="3"/>
  <c r="BG1752" i="3"/>
  <c r="BF1752" i="3"/>
  <c r="T1752" i="3"/>
  <c r="R1752" i="3"/>
  <c r="P1752" i="3"/>
  <c r="BI1705" i="3"/>
  <c r="BH1705" i="3"/>
  <c r="BG1705" i="3"/>
  <c r="BF1705" i="3"/>
  <c r="T1705" i="3"/>
  <c r="R1705" i="3"/>
  <c r="P1705" i="3"/>
  <c r="BI1703" i="3"/>
  <c r="BH1703" i="3"/>
  <c r="BG1703" i="3"/>
  <c r="BF1703" i="3"/>
  <c r="T1703" i="3"/>
  <c r="R1703" i="3"/>
  <c r="P1703" i="3"/>
  <c r="BI1693" i="3"/>
  <c r="BH1693" i="3"/>
  <c r="BG1693" i="3"/>
  <c r="BF1693" i="3"/>
  <c r="T1693" i="3"/>
  <c r="R1693" i="3"/>
  <c r="P1693" i="3"/>
  <c r="BI1675" i="3"/>
  <c r="BH1675" i="3"/>
  <c r="BG1675" i="3"/>
  <c r="BF1675" i="3"/>
  <c r="T1675" i="3"/>
  <c r="R1675" i="3"/>
  <c r="P1675" i="3"/>
  <c r="BI1659" i="3"/>
  <c r="BH1659" i="3"/>
  <c r="BG1659" i="3"/>
  <c r="BF1659" i="3"/>
  <c r="T1659" i="3"/>
  <c r="R1659" i="3"/>
  <c r="P1659" i="3"/>
  <c r="BI1647" i="3"/>
  <c r="BH1647" i="3"/>
  <c r="BG1647" i="3"/>
  <c r="BF1647" i="3"/>
  <c r="T1647" i="3"/>
  <c r="R1647" i="3"/>
  <c r="P1647" i="3"/>
  <c r="BI1633" i="3"/>
  <c r="BH1633" i="3"/>
  <c r="BG1633" i="3"/>
  <c r="BF1633" i="3"/>
  <c r="T1633" i="3"/>
  <c r="R1633" i="3"/>
  <c r="P1633" i="3"/>
  <c r="BI1627" i="3"/>
  <c r="BH1627" i="3"/>
  <c r="BG1627" i="3"/>
  <c r="BF1627" i="3"/>
  <c r="T1627" i="3"/>
  <c r="R1627" i="3"/>
  <c r="P1627" i="3"/>
  <c r="BI1625" i="3"/>
  <c r="BH1625" i="3"/>
  <c r="BG1625" i="3"/>
  <c r="BF1625" i="3"/>
  <c r="T1625" i="3"/>
  <c r="R1625" i="3"/>
  <c r="P1625" i="3"/>
  <c r="BI1621" i="3"/>
  <c r="BH1621" i="3"/>
  <c r="BG1621" i="3"/>
  <c r="BF1621" i="3"/>
  <c r="T1621" i="3"/>
  <c r="R1621" i="3"/>
  <c r="P1621" i="3"/>
  <c r="BI1558" i="3"/>
  <c r="BH1558" i="3"/>
  <c r="BG1558" i="3"/>
  <c r="BF1558" i="3"/>
  <c r="T1558" i="3"/>
  <c r="R1558" i="3"/>
  <c r="P1558" i="3"/>
  <c r="BI1496" i="3"/>
  <c r="BH1496" i="3"/>
  <c r="BG1496" i="3"/>
  <c r="BF1496" i="3"/>
  <c r="T1496" i="3"/>
  <c r="R1496" i="3"/>
  <c r="P1496" i="3"/>
  <c r="BI1488" i="3"/>
  <c r="BH1488" i="3"/>
  <c r="BG1488" i="3"/>
  <c r="BF1488" i="3"/>
  <c r="T1488" i="3"/>
  <c r="R1488" i="3"/>
  <c r="P1488" i="3"/>
  <c r="BI1486" i="3"/>
  <c r="BH1486" i="3"/>
  <c r="BG1486" i="3"/>
  <c r="BF1486" i="3"/>
  <c r="T1486" i="3"/>
  <c r="R1486" i="3"/>
  <c r="P1486" i="3"/>
  <c r="BI1484" i="3"/>
  <c r="BH1484" i="3"/>
  <c r="BG1484" i="3"/>
  <c r="BF1484" i="3"/>
  <c r="T1484" i="3"/>
  <c r="R1484" i="3"/>
  <c r="P1484" i="3"/>
  <c r="BI1482" i="3"/>
  <c r="BH1482" i="3"/>
  <c r="BG1482" i="3"/>
  <c r="BF1482" i="3"/>
  <c r="T1482" i="3"/>
  <c r="R1482" i="3"/>
  <c r="P1482" i="3"/>
  <c r="BI1477" i="3"/>
  <c r="BH1477" i="3"/>
  <c r="BG1477" i="3"/>
  <c r="BF1477" i="3"/>
  <c r="T1477" i="3"/>
  <c r="R1477" i="3"/>
  <c r="P1477" i="3"/>
  <c r="BI1470" i="3"/>
  <c r="BH1470" i="3"/>
  <c r="BG1470" i="3"/>
  <c r="BF1470" i="3"/>
  <c r="T1470" i="3"/>
  <c r="R1470" i="3"/>
  <c r="P1470" i="3"/>
  <c r="BI1465" i="3"/>
  <c r="BH1465" i="3"/>
  <c r="BG1465" i="3"/>
  <c r="BF1465" i="3"/>
  <c r="T1465" i="3"/>
  <c r="R1465" i="3"/>
  <c r="P1465" i="3"/>
  <c r="BI1454" i="3"/>
  <c r="BH1454" i="3"/>
  <c r="BG1454" i="3"/>
  <c r="BF1454" i="3"/>
  <c r="T1454" i="3"/>
  <c r="R1454" i="3"/>
  <c r="P1454" i="3"/>
  <c r="BI1444" i="3"/>
  <c r="BH1444" i="3"/>
  <c r="BG1444" i="3"/>
  <c r="BF1444" i="3"/>
  <c r="T1444" i="3"/>
  <c r="R1444" i="3"/>
  <c r="P1444" i="3"/>
  <c r="BI1433" i="3"/>
  <c r="BH1433" i="3"/>
  <c r="BG1433" i="3"/>
  <c r="BF1433" i="3"/>
  <c r="T1433" i="3"/>
  <c r="R1433" i="3"/>
  <c r="P1433" i="3"/>
  <c r="BI1423" i="3"/>
  <c r="BH1423" i="3"/>
  <c r="BG1423" i="3"/>
  <c r="BF1423" i="3"/>
  <c r="T1423" i="3"/>
  <c r="R1423" i="3"/>
  <c r="P1423" i="3"/>
  <c r="BI1402" i="3"/>
  <c r="BH1402" i="3"/>
  <c r="BG1402" i="3"/>
  <c r="BF1402" i="3"/>
  <c r="T1402" i="3"/>
  <c r="R1402" i="3"/>
  <c r="P1402" i="3"/>
  <c r="BI1382" i="3"/>
  <c r="BH1382" i="3"/>
  <c r="BG1382" i="3"/>
  <c r="BF1382" i="3"/>
  <c r="T1382" i="3"/>
  <c r="R1382" i="3"/>
  <c r="P1382" i="3"/>
  <c r="BI1274" i="3"/>
  <c r="BH1274" i="3"/>
  <c r="BG1274" i="3"/>
  <c r="BF1274" i="3"/>
  <c r="T1274" i="3"/>
  <c r="R1274" i="3"/>
  <c r="P1274" i="3"/>
  <c r="BI1266" i="3"/>
  <c r="BH1266" i="3"/>
  <c r="BG1266" i="3"/>
  <c r="BF1266" i="3"/>
  <c r="T1266" i="3"/>
  <c r="R1266" i="3"/>
  <c r="P1266" i="3"/>
  <c r="BI1165" i="3"/>
  <c r="BH1165" i="3"/>
  <c r="BG1165" i="3"/>
  <c r="BF1165" i="3"/>
  <c r="T1165" i="3"/>
  <c r="R1165" i="3"/>
  <c r="P1165" i="3"/>
  <c r="BI1163" i="3"/>
  <c r="BH1163" i="3"/>
  <c r="BG1163" i="3"/>
  <c r="BF1163" i="3"/>
  <c r="T1163" i="3"/>
  <c r="R1163" i="3"/>
  <c r="P1163" i="3"/>
  <c r="BI1161" i="3"/>
  <c r="BH1161" i="3"/>
  <c r="BG1161" i="3"/>
  <c r="BF1161" i="3"/>
  <c r="T1161" i="3"/>
  <c r="R1161" i="3"/>
  <c r="P1161" i="3"/>
  <c r="BI1158" i="3"/>
  <c r="BH1158" i="3"/>
  <c r="BG1158" i="3"/>
  <c r="BF1158" i="3"/>
  <c r="T1158" i="3"/>
  <c r="R1158" i="3"/>
  <c r="P1158" i="3"/>
  <c r="BI1156" i="3"/>
  <c r="BH1156" i="3"/>
  <c r="BG1156" i="3"/>
  <c r="BF1156" i="3"/>
  <c r="T1156" i="3"/>
  <c r="R1156" i="3"/>
  <c r="P1156" i="3"/>
  <c r="BI1153" i="3"/>
  <c r="BH1153" i="3"/>
  <c r="BG1153" i="3"/>
  <c r="BF1153" i="3"/>
  <c r="T1153" i="3"/>
  <c r="R1153" i="3"/>
  <c r="P1153" i="3"/>
  <c r="BI1151" i="3"/>
  <c r="BH1151" i="3"/>
  <c r="BG1151" i="3"/>
  <c r="BF1151" i="3"/>
  <c r="T1151" i="3"/>
  <c r="R1151" i="3"/>
  <c r="P1151" i="3"/>
  <c r="BI1145" i="3"/>
  <c r="BH1145" i="3"/>
  <c r="BG1145" i="3"/>
  <c r="BF1145" i="3"/>
  <c r="T1145" i="3"/>
  <c r="R1145" i="3"/>
  <c r="P1145" i="3"/>
  <c r="BI1143" i="3"/>
  <c r="BH1143" i="3"/>
  <c r="BG1143" i="3"/>
  <c r="BF1143" i="3"/>
  <c r="T1143" i="3"/>
  <c r="R1143" i="3"/>
  <c r="P1143" i="3"/>
  <c r="BI1137" i="3"/>
  <c r="BH1137" i="3"/>
  <c r="BG1137" i="3"/>
  <c r="BF1137" i="3"/>
  <c r="T1137" i="3"/>
  <c r="R1137" i="3"/>
  <c r="P1137" i="3"/>
  <c r="BI1129" i="3"/>
  <c r="BH1129" i="3"/>
  <c r="BG1129" i="3"/>
  <c r="BF1129" i="3"/>
  <c r="T1129" i="3"/>
  <c r="R1129" i="3"/>
  <c r="P1129" i="3"/>
  <c r="BI1118" i="3"/>
  <c r="BH1118" i="3"/>
  <c r="BG1118" i="3"/>
  <c r="BF1118" i="3"/>
  <c r="T1118" i="3"/>
  <c r="R1118" i="3"/>
  <c r="P1118" i="3"/>
  <c r="BI1105" i="3"/>
  <c r="BH1105" i="3"/>
  <c r="BG1105" i="3"/>
  <c r="BF1105" i="3"/>
  <c r="T1105" i="3"/>
  <c r="R1105" i="3"/>
  <c r="P1105" i="3"/>
  <c r="BI1103" i="3"/>
  <c r="BH1103" i="3"/>
  <c r="BG1103" i="3"/>
  <c r="BF1103" i="3"/>
  <c r="T1103" i="3"/>
  <c r="R1103" i="3"/>
  <c r="P1103" i="3"/>
  <c r="BI1098" i="3"/>
  <c r="BH1098" i="3"/>
  <c r="BG1098" i="3"/>
  <c r="BF1098" i="3"/>
  <c r="T1098" i="3"/>
  <c r="R1098" i="3"/>
  <c r="P1098" i="3"/>
  <c r="BI1096" i="3"/>
  <c r="BH1096" i="3"/>
  <c r="BG1096" i="3"/>
  <c r="BF1096" i="3"/>
  <c r="T1096" i="3"/>
  <c r="R1096" i="3"/>
  <c r="P1096" i="3"/>
  <c r="BI1094" i="3"/>
  <c r="BH1094" i="3"/>
  <c r="BG1094" i="3"/>
  <c r="BF1094" i="3"/>
  <c r="T1094" i="3"/>
  <c r="R1094" i="3"/>
  <c r="P1094" i="3"/>
  <c r="BI1089" i="3"/>
  <c r="BH1089" i="3"/>
  <c r="BG1089" i="3"/>
  <c r="BF1089" i="3"/>
  <c r="T1089" i="3"/>
  <c r="R1089" i="3"/>
  <c r="P1089" i="3"/>
  <c r="BI1087" i="3"/>
  <c r="BH1087" i="3"/>
  <c r="BG1087" i="3"/>
  <c r="BF1087" i="3"/>
  <c r="T1087" i="3"/>
  <c r="R1087" i="3"/>
  <c r="P1087" i="3"/>
  <c r="BI1072" i="3"/>
  <c r="BH1072" i="3"/>
  <c r="BG1072" i="3"/>
  <c r="BF1072" i="3"/>
  <c r="T1072" i="3"/>
  <c r="R1072" i="3"/>
  <c r="P1072" i="3"/>
  <c r="BI1070" i="3"/>
  <c r="BH1070" i="3"/>
  <c r="BG1070" i="3"/>
  <c r="BF1070" i="3"/>
  <c r="T1070" i="3"/>
  <c r="R1070" i="3"/>
  <c r="P1070" i="3"/>
  <c r="BI1067" i="3"/>
  <c r="BH1067" i="3"/>
  <c r="BG1067" i="3"/>
  <c r="BF1067" i="3"/>
  <c r="T1067" i="3"/>
  <c r="R1067" i="3"/>
  <c r="P1067" i="3"/>
  <c r="BI1065" i="3"/>
  <c r="BH1065" i="3"/>
  <c r="BG1065" i="3"/>
  <c r="BF1065" i="3"/>
  <c r="T1065" i="3"/>
  <c r="R1065" i="3"/>
  <c r="P1065" i="3"/>
  <c r="BI1057" i="3"/>
  <c r="BH1057" i="3"/>
  <c r="BG1057" i="3"/>
  <c r="BF1057" i="3"/>
  <c r="T1057" i="3"/>
  <c r="R1057" i="3"/>
  <c r="P1057" i="3"/>
  <c r="BI1054" i="3"/>
  <c r="BH1054" i="3"/>
  <c r="BG1054" i="3"/>
  <c r="BF1054" i="3"/>
  <c r="T1054" i="3"/>
  <c r="T1053" i="3" s="1"/>
  <c r="R1054" i="3"/>
  <c r="R1053" i="3" s="1"/>
  <c r="P1054" i="3"/>
  <c r="P1053" i="3" s="1"/>
  <c r="BI1051" i="3"/>
  <c r="BH1051" i="3"/>
  <c r="BG1051" i="3"/>
  <c r="BF1051" i="3"/>
  <c r="T1051" i="3"/>
  <c r="T1050" i="3" s="1"/>
  <c r="R1051" i="3"/>
  <c r="R1050" i="3"/>
  <c r="P1051" i="3"/>
  <c r="P1050" i="3" s="1"/>
  <c r="BI1047" i="3"/>
  <c r="BH1047" i="3"/>
  <c r="BG1047" i="3"/>
  <c r="BF1047" i="3"/>
  <c r="T1047" i="3"/>
  <c r="R1047" i="3"/>
  <c r="P1047" i="3"/>
  <c r="BI1043" i="3"/>
  <c r="BH1043" i="3"/>
  <c r="BG1043" i="3"/>
  <c r="BF1043" i="3"/>
  <c r="T1043" i="3"/>
  <c r="R1043" i="3"/>
  <c r="P1043" i="3"/>
  <c r="BI1039" i="3"/>
  <c r="BH1039" i="3"/>
  <c r="BG1039" i="3"/>
  <c r="BF1039" i="3"/>
  <c r="T1039" i="3"/>
  <c r="R1039" i="3"/>
  <c r="P1039" i="3"/>
  <c r="BI1033" i="3"/>
  <c r="BH1033" i="3"/>
  <c r="BG1033" i="3"/>
  <c r="BF1033" i="3"/>
  <c r="T1033" i="3"/>
  <c r="R1033" i="3"/>
  <c r="P1033" i="3"/>
  <c r="BI1001" i="3"/>
  <c r="BH1001" i="3"/>
  <c r="BG1001" i="3"/>
  <c r="BF1001" i="3"/>
  <c r="T1001" i="3"/>
  <c r="R1001" i="3"/>
  <c r="P1001" i="3"/>
  <c r="BI982" i="3"/>
  <c r="BH982" i="3"/>
  <c r="BG982" i="3"/>
  <c r="BF982" i="3"/>
  <c r="T982" i="3"/>
  <c r="R982" i="3"/>
  <c r="P982" i="3"/>
  <c r="BI978" i="3"/>
  <c r="BH978" i="3"/>
  <c r="BG978" i="3"/>
  <c r="BF978" i="3"/>
  <c r="T978" i="3"/>
  <c r="R978" i="3"/>
  <c r="P978" i="3"/>
  <c r="BI975" i="3"/>
  <c r="BH975" i="3"/>
  <c r="BG975" i="3"/>
  <c r="BF975" i="3"/>
  <c r="T975" i="3"/>
  <c r="R975" i="3"/>
  <c r="P975" i="3"/>
  <c r="BI973" i="3"/>
  <c r="BH973" i="3"/>
  <c r="BG973" i="3"/>
  <c r="BF973" i="3"/>
  <c r="T973" i="3"/>
  <c r="R973" i="3"/>
  <c r="P973" i="3"/>
  <c r="BI971" i="3"/>
  <c r="BH971" i="3"/>
  <c r="BG971" i="3"/>
  <c r="BF971" i="3"/>
  <c r="T971" i="3"/>
  <c r="R971" i="3"/>
  <c r="P971" i="3"/>
  <c r="BI969" i="3"/>
  <c r="BH969" i="3"/>
  <c r="BG969" i="3"/>
  <c r="BF969" i="3"/>
  <c r="T969" i="3"/>
  <c r="R969" i="3"/>
  <c r="P969" i="3"/>
  <c r="BI967" i="3"/>
  <c r="BH967" i="3"/>
  <c r="BG967" i="3"/>
  <c r="BF967" i="3"/>
  <c r="T967" i="3"/>
  <c r="R967" i="3"/>
  <c r="P967" i="3"/>
  <c r="BI965" i="3"/>
  <c r="BH965" i="3"/>
  <c r="BG965" i="3"/>
  <c r="BF965" i="3"/>
  <c r="T965" i="3"/>
  <c r="R965" i="3"/>
  <c r="P965" i="3"/>
  <c r="BI963" i="3"/>
  <c r="BH963" i="3"/>
  <c r="BG963" i="3"/>
  <c r="BF963" i="3"/>
  <c r="T963" i="3"/>
  <c r="R963" i="3"/>
  <c r="P963" i="3"/>
  <c r="BI961" i="3"/>
  <c r="BH961" i="3"/>
  <c r="BG961" i="3"/>
  <c r="BF961" i="3"/>
  <c r="T961" i="3"/>
  <c r="R961" i="3"/>
  <c r="P961" i="3"/>
  <c r="BI959" i="3"/>
  <c r="BH959" i="3"/>
  <c r="BG959" i="3"/>
  <c r="BF959" i="3"/>
  <c r="T959" i="3"/>
  <c r="R959" i="3"/>
  <c r="P959" i="3"/>
  <c r="BI958" i="3"/>
  <c r="BH958" i="3"/>
  <c r="BG958" i="3"/>
  <c r="BF958" i="3"/>
  <c r="T958" i="3"/>
  <c r="R958" i="3"/>
  <c r="P958" i="3"/>
  <c r="BI951" i="3"/>
  <c r="BH951" i="3"/>
  <c r="BG951" i="3"/>
  <c r="BF951" i="3"/>
  <c r="T951" i="3"/>
  <c r="R951" i="3"/>
  <c r="P951" i="3"/>
  <c r="BI949" i="3"/>
  <c r="BH949" i="3"/>
  <c r="BG949" i="3"/>
  <c r="BF949" i="3"/>
  <c r="T949" i="3"/>
  <c r="R949" i="3"/>
  <c r="P949" i="3"/>
  <c r="BI860" i="3"/>
  <c r="BH860" i="3"/>
  <c r="BG860" i="3"/>
  <c r="BF860" i="3"/>
  <c r="T860" i="3"/>
  <c r="R860" i="3"/>
  <c r="P860" i="3"/>
  <c r="BI854" i="3"/>
  <c r="BH854" i="3"/>
  <c r="BG854" i="3"/>
  <c r="BF854" i="3"/>
  <c r="T854" i="3"/>
  <c r="R854" i="3"/>
  <c r="P854" i="3"/>
  <c r="BI844" i="3"/>
  <c r="BH844" i="3"/>
  <c r="BG844" i="3"/>
  <c r="BF844" i="3"/>
  <c r="T844" i="3"/>
  <c r="R844" i="3"/>
  <c r="P844" i="3"/>
  <c r="BI836" i="3"/>
  <c r="BH836" i="3"/>
  <c r="BG836" i="3"/>
  <c r="BF836" i="3"/>
  <c r="T836" i="3"/>
  <c r="R836" i="3"/>
  <c r="P836" i="3"/>
  <c r="BI830" i="3"/>
  <c r="BH830" i="3"/>
  <c r="BG830" i="3"/>
  <c r="BF830" i="3"/>
  <c r="T830" i="3"/>
  <c r="R830" i="3"/>
  <c r="P830" i="3"/>
  <c r="BI824" i="3"/>
  <c r="BH824" i="3"/>
  <c r="BG824" i="3"/>
  <c r="BF824" i="3"/>
  <c r="T824" i="3"/>
  <c r="R824" i="3"/>
  <c r="P824" i="3"/>
  <c r="BI816" i="3"/>
  <c r="BH816" i="3"/>
  <c r="BG816" i="3"/>
  <c r="BF816" i="3"/>
  <c r="T816" i="3"/>
  <c r="R816" i="3"/>
  <c r="P816" i="3"/>
  <c r="BI808" i="3"/>
  <c r="BH808" i="3"/>
  <c r="BG808" i="3"/>
  <c r="BF808" i="3"/>
  <c r="T808" i="3"/>
  <c r="R808" i="3"/>
  <c r="P808" i="3"/>
  <c r="BI806" i="3"/>
  <c r="BH806" i="3"/>
  <c r="BG806" i="3"/>
  <c r="BF806" i="3"/>
  <c r="T806" i="3"/>
  <c r="R806" i="3"/>
  <c r="P806" i="3"/>
  <c r="BI804" i="3"/>
  <c r="BH804" i="3"/>
  <c r="BG804" i="3"/>
  <c r="BF804" i="3"/>
  <c r="T804" i="3"/>
  <c r="R804" i="3"/>
  <c r="P804" i="3"/>
  <c r="BI802" i="3"/>
  <c r="BH802" i="3"/>
  <c r="BG802" i="3"/>
  <c r="BF802" i="3"/>
  <c r="T802" i="3"/>
  <c r="R802" i="3"/>
  <c r="P802" i="3"/>
  <c r="BI797" i="3"/>
  <c r="BH797" i="3"/>
  <c r="BG797" i="3"/>
  <c r="BF797" i="3"/>
  <c r="T797" i="3"/>
  <c r="R797" i="3"/>
  <c r="P797" i="3"/>
  <c r="BI795" i="3"/>
  <c r="BH795" i="3"/>
  <c r="BG795" i="3"/>
  <c r="BF795" i="3"/>
  <c r="T795" i="3"/>
  <c r="R795" i="3"/>
  <c r="P795" i="3"/>
  <c r="BI791" i="3"/>
  <c r="BH791" i="3"/>
  <c r="BG791" i="3"/>
  <c r="BF791" i="3"/>
  <c r="T791" i="3"/>
  <c r="R791" i="3"/>
  <c r="P791" i="3"/>
  <c r="BI789" i="3"/>
  <c r="BH789" i="3"/>
  <c r="BG789" i="3"/>
  <c r="BF789" i="3"/>
  <c r="T789" i="3"/>
  <c r="R789" i="3"/>
  <c r="P789" i="3"/>
  <c r="BI787" i="3"/>
  <c r="BH787" i="3"/>
  <c r="BG787" i="3"/>
  <c r="BF787" i="3"/>
  <c r="T787" i="3"/>
  <c r="R787" i="3"/>
  <c r="P787" i="3"/>
  <c r="BI785" i="3"/>
  <c r="BH785" i="3"/>
  <c r="BG785" i="3"/>
  <c r="BF785" i="3"/>
  <c r="T785" i="3"/>
  <c r="R785" i="3"/>
  <c r="P785" i="3"/>
  <c r="BI770" i="3"/>
  <c r="BH770" i="3"/>
  <c r="BG770" i="3"/>
  <c r="BF770" i="3"/>
  <c r="T770" i="3"/>
  <c r="R770" i="3"/>
  <c r="P770" i="3"/>
  <c r="BI768" i="3"/>
  <c r="BH768" i="3"/>
  <c r="BG768" i="3"/>
  <c r="BF768" i="3"/>
  <c r="T768" i="3"/>
  <c r="R768" i="3"/>
  <c r="P768" i="3"/>
  <c r="BI764" i="3"/>
  <c r="BH764" i="3"/>
  <c r="BG764" i="3"/>
  <c r="BF764" i="3"/>
  <c r="T764" i="3"/>
  <c r="R764" i="3"/>
  <c r="P764" i="3"/>
  <c r="BI762" i="3"/>
  <c r="BH762" i="3"/>
  <c r="BG762" i="3"/>
  <c r="BF762" i="3"/>
  <c r="T762" i="3"/>
  <c r="R762" i="3"/>
  <c r="P762" i="3"/>
  <c r="BI760" i="3"/>
  <c r="BH760" i="3"/>
  <c r="BG760" i="3"/>
  <c r="BF760" i="3"/>
  <c r="T760" i="3"/>
  <c r="R760" i="3"/>
  <c r="P760" i="3"/>
  <c r="BI758" i="3"/>
  <c r="BH758" i="3"/>
  <c r="BG758" i="3"/>
  <c r="BF758" i="3"/>
  <c r="T758" i="3"/>
  <c r="R758" i="3"/>
  <c r="P758" i="3"/>
  <c r="BI756" i="3"/>
  <c r="BH756" i="3"/>
  <c r="BG756" i="3"/>
  <c r="BF756" i="3"/>
  <c r="T756" i="3"/>
  <c r="R756" i="3"/>
  <c r="P756" i="3"/>
  <c r="BI754" i="3"/>
  <c r="BH754" i="3"/>
  <c r="BG754" i="3"/>
  <c r="BF754" i="3"/>
  <c r="T754" i="3"/>
  <c r="R754" i="3"/>
  <c r="P754" i="3"/>
  <c r="BI752" i="3"/>
  <c r="BH752" i="3"/>
  <c r="BG752" i="3"/>
  <c r="BF752" i="3"/>
  <c r="T752" i="3"/>
  <c r="R752" i="3"/>
  <c r="P752" i="3"/>
  <c r="BI750" i="3"/>
  <c r="BH750" i="3"/>
  <c r="BG750" i="3"/>
  <c r="BF750" i="3"/>
  <c r="T750" i="3"/>
  <c r="R750" i="3"/>
  <c r="P750" i="3"/>
  <c r="BI734" i="3"/>
  <c r="BH734" i="3"/>
  <c r="BG734" i="3"/>
  <c r="BF734" i="3"/>
  <c r="T734" i="3"/>
  <c r="R734" i="3"/>
  <c r="P734" i="3"/>
  <c r="BI732" i="3"/>
  <c r="BH732" i="3"/>
  <c r="BG732" i="3"/>
  <c r="BF732" i="3"/>
  <c r="T732" i="3"/>
  <c r="R732" i="3"/>
  <c r="P732" i="3"/>
  <c r="BI730" i="3"/>
  <c r="BH730" i="3"/>
  <c r="BG730" i="3"/>
  <c r="BF730" i="3"/>
  <c r="T730" i="3"/>
  <c r="R730" i="3"/>
  <c r="P730" i="3"/>
  <c r="BI728" i="3"/>
  <c r="BH728" i="3"/>
  <c r="BG728" i="3"/>
  <c r="BF728" i="3"/>
  <c r="T728" i="3"/>
  <c r="R728" i="3"/>
  <c r="P728" i="3"/>
  <c r="BI725" i="3"/>
  <c r="BH725" i="3"/>
  <c r="BG725" i="3"/>
  <c r="BF725" i="3"/>
  <c r="T725" i="3"/>
  <c r="R725" i="3"/>
  <c r="P725" i="3"/>
  <c r="BI723" i="3"/>
  <c r="BH723" i="3"/>
  <c r="BG723" i="3"/>
  <c r="BF723" i="3"/>
  <c r="T723" i="3"/>
  <c r="R723" i="3"/>
  <c r="P723" i="3"/>
  <c r="BI721" i="3"/>
  <c r="BH721" i="3"/>
  <c r="BG721" i="3"/>
  <c r="BF721" i="3"/>
  <c r="T721" i="3"/>
  <c r="R721" i="3"/>
  <c r="P721" i="3"/>
  <c r="BI719" i="3"/>
  <c r="BH719" i="3"/>
  <c r="BG719" i="3"/>
  <c r="BF719" i="3"/>
  <c r="T719" i="3"/>
  <c r="R719" i="3"/>
  <c r="P719" i="3"/>
  <c r="BI716" i="3"/>
  <c r="BH716" i="3"/>
  <c r="BG716" i="3"/>
  <c r="BF716" i="3"/>
  <c r="T716" i="3"/>
  <c r="R716" i="3"/>
  <c r="P716" i="3"/>
  <c r="BI713" i="3"/>
  <c r="BH713" i="3"/>
  <c r="BG713" i="3"/>
  <c r="BF713" i="3"/>
  <c r="T713" i="3"/>
  <c r="R713" i="3"/>
  <c r="P713" i="3"/>
  <c r="BI702" i="3"/>
  <c r="BH702" i="3"/>
  <c r="BG702" i="3"/>
  <c r="BF702" i="3"/>
  <c r="T702" i="3"/>
  <c r="R702" i="3"/>
  <c r="P702" i="3"/>
  <c r="BI686" i="3"/>
  <c r="BH686" i="3"/>
  <c r="BG686" i="3"/>
  <c r="BF686" i="3"/>
  <c r="T686" i="3"/>
  <c r="R686" i="3"/>
  <c r="P686" i="3"/>
  <c r="BI670" i="3"/>
  <c r="BH670" i="3"/>
  <c r="BG670" i="3"/>
  <c r="BF670" i="3"/>
  <c r="T670" i="3"/>
  <c r="R670" i="3"/>
  <c r="P670" i="3"/>
  <c r="BI661" i="3"/>
  <c r="BH661" i="3"/>
  <c r="BG661" i="3"/>
  <c r="BF661" i="3"/>
  <c r="T661" i="3"/>
  <c r="R661" i="3"/>
  <c r="P661" i="3"/>
  <c r="BI653" i="3"/>
  <c r="BH653" i="3"/>
  <c r="BG653" i="3"/>
  <c r="BF653" i="3"/>
  <c r="T653" i="3"/>
  <c r="R653" i="3"/>
  <c r="P653" i="3"/>
  <c r="BI626" i="3"/>
  <c r="BH626" i="3"/>
  <c r="BG626" i="3"/>
  <c r="BF626" i="3"/>
  <c r="T626" i="3"/>
  <c r="R626" i="3"/>
  <c r="P626" i="3"/>
  <c r="BI599" i="3"/>
  <c r="BH599" i="3"/>
  <c r="BG599" i="3"/>
  <c r="BF599" i="3"/>
  <c r="T599" i="3"/>
  <c r="R599" i="3"/>
  <c r="P599" i="3"/>
  <c r="BI576" i="3"/>
  <c r="BH576" i="3"/>
  <c r="BG576" i="3"/>
  <c r="BF576" i="3"/>
  <c r="T576" i="3"/>
  <c r="R576" i="3"/>
  <c r="P576" i="3"/>
  <c r="BI564" i="3"/>
  <c r="BH564" i="3"/>
  <c r="BG564" i="3"/>
  <c r="BF564" i="3"/>
  <c r="T564" i="3"/>
  <c r="R564" i="3"/>
  <c r="P564" i="3"/>
  <c r="BI552" i="3"/>
  <c r="BH552" i="3"/>
  <c r="BG552" i="3"/>
  <c r="BF552" i="3"/>
  <c r="T552" i="3"/>
  <c r="R552" i="3"/>
  <c r="P552" i="3"/>
  <c r="BI540" i="3"/>
  <c r="BH540" i="3"/>
  <c r="BG540" i="3"/>
  <c r="BF540" i="3"/>
  <c r="T540" i="3"/>
  <c r="R540" i="3"/>
  <c r="P540" i="3"/>
  <c r="BI539" i="3"/>
  <c r="BH539" i="3"/>
  <c r="BG539" i="3"/>
  <c r="BF539" i="3"/>
  <c r="T539" i="3"/>
  <c r="R539" i="3"/>
  <c r="P539" i="3"/>
  <c r="BI531" i="3"/>
  <c r="BH531" i="3"/>
  <c r="BG531" i="3"/>
  <c r="BF531" i="3"/>
  <c r="T531" i="3"/>
  <c r="R531" i="3"/>
  <c r="P531" i="3"/>
  <c r="BI506" i="3"/>
  <c r="BH506" i="3"/>
  <c r="BG506" i="3"/>
  <c r="BF506" i="3"/>
  <c r="T506" i="3"/>
  <c r="R506" i="3"/>
  <c r="P506" i="3"/>
  <c r="BI489" i="3"/>
  <c r="BH489" i="3"/>
  <c r="BG489" i="3"/>
  <c r="BF489" i="3"/>
  <c r="T489" i="3"/>
  <c r="R489" i="3"/>
  <c r="P489" i="3"/>
  <c r="BI449" i="3"/>
  <c r="BH449" i="3"/>
  <c r="BG449" i="3"/>
  <c r="BF449" i="3"/>
  <c r="T449" i="3"/>
  <c r="R449" i="3"/>
  <c r="P449" i="3"/>
  <c r="BI444" i="3"/>
  <c r="BH444" i="3"/>
  <c r="BG444" i="3"/>
  <c r="BF444" i="3"/>
  <c r="T444" i="3"/>
  <c r="R444" i="3"/>
  <c r="P444" i="3"/>
  <c r="BI439" i="3"/>
  <c r="BH439" i="3"/>
  <c r="BG439" i="3"/>
  <c r="BF439" i="3"/>
  <c r="T439" i="3"/>
  <c r="R439" i="3"/>
  <c r="P439" i="3"/>
  <c r="BI434" i="3"/>
  <c r="BH434" i="3"/>
  <c r="BG434" i="3"/>
  <c r="BF434" i="3"/>
  <c r="T434" i="3"/>
  <c r="R434" i="3"/>
  <c r="P434" i="3"/>
  <c r="BI429" i="3"/>
  <c r="BH429" i="3"/>
  <c r="BG429" i="3"/>
  <c r="BF429" i="3"/>
  <c r="T429" i="3"/>
  <c r="R429" i="3"/>
  <c r="P429" i="3"/>
  <c r="BI424" i="3"/>
  <c r="BH424" i="3"/>
  <c r="BG424" i="3"/>
  <c r="BF424" i="3"/>
  <c r="T424" i="3"/>
  <c r="R424" i="3"/>
  <c r="P424" i="3"/>
  <c r="BI419" i="3"/>
  <c r="BH419" i="3"/>
  <c r="BG419" i="3"/>
  <c r="BF419" i="3"/>
  <c r="T419" i="3"/>
  <c r="R419" i="3"/>
  <c r="P419" i="3"/>
  <c r="BI395" i="3"/>
  <c r="BH395" i="3"/>
  <c r="BG395" i="3"/>
  <c r="BF395" i="3"/>
  <c r="T395" i="3"/>
  <c r="R395" i="3"/>
  <c r="P395" i="3"/>
  <c r="BI368" i="3"/>
  <c r="BH368" i="3"/>
  <c r="BG368" i="3"/>
  <c r="BF368" i="3"/>
  <c r="T368" i="3"/>
  <c r="R368" i="3"/>
  <c r="P368" i="3"/>
  <c r="BI326" i="3"/>
  <c r="BH326" i="3"/>
  <c r="BG326" i="3"/>
  <c r="BF326" i="3"/>
  <c r="T326" i="3"/>
  <c r="R326" i="3"/>
  <c r="P326" i="3"/>
  <c r="BI325" i="3"/>
  <c r="BH325" i="3"/>
  <c r="BG325" i="3"/>
  <c r="BF325" i="3"/>
  <c r="T325" i="3"/>
  <c r="R325" i="3"/>
  <c r="P325" i="3"/>
  <c r="BI324" i="3"/>
  <c r="BH324" i="3"/>
  <c r="BG324" i="3"/>
  <c r="BF324" i="3"/>
  <c r="T324" i="3"/>
  <c r="R324" i="3"/>
  <c r="P324" i="3"/>
  <c r="BI321" i="3"/>
  <c r="BH321" i="3"/>
  <c r="BG321" i="3"/>
  <c r="BF321" i="3"/>
  <c r="T321" i="3"/>
  <c r="R321" i="3"/>
  <c r="P321" i="3"/>
  <c r="BI318" i="3"/>
  <c r="BH318" i="3"/>
  <c r="BG318" i="3"/>
  <c r="BF318" i="3"/>
  <c r="T318" i="3"/>
  <c r="R318" i="3"/>
  <c r="P318" i="3"/>
  <c r="BI317" i="3"/>
  <c r="BH317" i="3"/>
  <c r="BG317" i="3"/>
  <c r="BF317" i="3"/>
  <c r="T317" i="3"/>
  <c r="R317" i="3"/>
  <c r="P317" i="3"/>
  <c r="BI316" i="3"/>
  <c r="BH316" i="3"/>
  <c r="BG316" i="3"/>
  <c r="BF316" i="3"/>
  <c r="T316" i="3"/>
  <c r="R316" i="3"/>
  <c r="P316" i="3"/>
  <c r="BI315" i="3"/>
  <c r="BH315" i="3"/>
  <c r="BG315" i="3"/>
  <c r="BF315" i="3"/>
  <c r="T315" i="3"/>
  <c r="R315" i="3"/>
  <c r="P315" i="3"/>
  <c r="BI273" i="3"/>
  <c r="BH273" i="3"/>
  <c r="BG273" i="3"/>
  <c r="BF273" i="3"/>
  <c r="T273" i="3"/>
  <c r="R273" i="3"/>
  <c r="P273" i="3"/>
  <c r="BI261" i="3"/>
  <c r="BH261" i="3"/>
  <c r="BG261" i="3"/>
  <c r="BF261" i="3"/>
  <c r="T261" i="3"/>
  <c r="R261" i="3"/>
  <c r="P261" i="3"/>
  <c r="BI257" i="3"/>
  <c r="BH257" i="3"/>
  <c r="BG257" i="3"/>
  <c r="BF257" i="3"/>
  <c r="T257" i="3"/>
  <c r="R257" i="3"/>
  <c r="P257" i="3"/>
  <c r="BI247" i="3"/>
  <c r="BH247" i="3"/>
  <c r="BG247" i="3"/>
  <c r="BF247" i="3"/>
  <c r="T247" i="3"/>
  <c r="R247" i="3"/>
  <c r="P247" i="3"/>
  <c r="BI245" i="3"/>
  <c r="BH245" i="3"/>
  <c r="BG245" i="3"/>
  <c r="BF245" i="3"/>
  <c r="T245" i="3"/>
  <c r="R245" i="3"/>
  <c r="P245" i="3"/>
  <c r="BI241" i="3"/>
  <c r="BH241" i="3"/>
  <c r="BG241" i="3"/>
  <c r="BF241" i="3"/>
  <c r="T241" i="3"/>
  <c r="R241" i="3"/>
  <c r="P241" i="3"/>
  <c r="BI237" i="3"/>
  <c r="BH237" i="3"/>
  <c r="BG237" i="3"/>
  <c r="BF237" i="3"/>
  <c r="T237" i="3"/>
  <c r="R237" i="3"/>
  <c r="P237" i="3"/>
  <c r="BI234" i="3"/>
  <c r="BH234" i="3"/>
  <c r="BG234" i="3"/>
  <c r="BF234" i="3"/>
  <c r="T234" i="3"/>
  <c r="R234" i="3"/>
  <c r="P234" i="3"/>
  <c r="BI231" i="3"/>
  <c r="BH231" i="3"/>
  <c r="BG231" i="3"/>
  <c r="BF231" i="3"/>
  <c r="T231" i="3"/>
  <c r="R231" i="3"/>
  <c r="P231" i="3"/>
  <c r="BI228" i="3"/>
  <c r="BH228" i="3"/>
  <c r="BG228" i="3"/>
  <c r="BF228" i="3"/>
  <c r="T228" i="3"/>
  <c r="R228" i="3"/>
  <c r="P228" i="3"/>
  <c r="BI221" i="3"/>
  <c r="BH221" i="3"/>
  <c r="BG221" i="3"/>
  <c r="BF221" i="3"/>
  <c r="T221" i="3"/>
  <c r="R221" i="3"/>
  <c r="P221" i="3"/>
  <c r="BI212" i="3"/>
  <c r="BH212" i="3"/>
  <c r="BG212" i="3"/>
  <c r="BF212" i="3"/>
  <c r="T212" i="3"/>
  <c r="R212" i="3"/>
  <c r="P212" i="3"/>
  <c r="BI209" i="3"/>
  <c r="BH209" i="3"/>
  <c r="BG209" i="3"/>
  <c r="BF209" i="3"/>
  <c r="T209" i="3"/>
  <c r="R209" i="3"/>
  <c r="P209" i="3"/>
  <c r="BI206" i="3"/>
  <c r="BH206" i="3"/>
  <c r="BG206" i="3"/>
  <c r="BF206" i="3"/>
  <c r="T206" i="3"/>
  <c r="R206" i="3"/>
  <c r="P206" i="3"/>
  <c r="BI198" i="3"/>
  <c r="BH198" i="3"/>
  <c r="BG198" i="3"/>
  <c r="BF198" i="3"/>
  <c r="T198" i="3"/>
  <c r="R198" i="3"/>
  <c r="P198" i="3"/>
  <c r="BI190" i="3"/>
  <c r="BH190" i="3"/>
  <c r="BG190" i="3"/>
  <c r="BF190" i="3"/>
  <c r="T190" i="3"/>
  <c r="R190" i="3"/>
  <c r="P190" i="3"/>
  <c r="BI187" i="3"/>
  <c r="BH187" i="3"/>
  <c r="BG187" i="3"/>
  <c r="BF187" i="3"/>
  <c r="T187" i="3"/>
  <c r="R187" i="3"/>
  <c r="P187" i="3"/>
  <c r="BI179" i="3"/>
  <c r="BH179" i="3"/>
  <c r="BG179" i="3"/>
  <c r="BF179" i="3"/>
  <c r="T179" i="3"/>
  <c r="R179" i="3"/>
  <c r="P179" i="3"/>
  <c r="BI178" i="3"/>
  <c r="BH178" i="3"/>
  <c r="BG178" i="3"/>
  <c r="BF178" i="3"/>
  <c r="T178" i="3"/>
  <c r="R178" i="3"/>
  <c r="P178" i="3"/>
  <c r="BI175" i="3"/>
  <c r="BH175" i="3"/>
  <c r="BG175" i="3"/>
  <c r="BF175" i="3"/>
  <c r="T175" i="3"/>
  <c r="R175" i="3"/>
  <c r="P175" i="3"/>
  <c r="BI172" i="3"/>
  <c r="BH172" i="3"/>
  <c r="BG172" i="3"/>
  <c r="BF172" i="3"/>
  <c r="T172" i="3"/>
  <c r="R172" i="3"/>
  <c r="P172" i="3"/>
  <c r="BI171" i="3"/>
  <c r="BH171" i="3"/>
  <c r="BG171" i="3"/>
  <c r="BF171" i="3"/>
  <c r="T171" i="3"/>
  <c r="R171" i="3"/>
  <c r="P171" i="3"/>
  <c r="BI164" i="3"/>
  <c r="BH164" i="3"/>
  <c r="BG164" i="3"/>
  <c r="BF164" i="3"/>
  <c r="T164" i="3"/>
  <c r="R164" i="3"/>
  <c r="P164" i="3"/>
  <c r="BI155" i="3"/>
  <c r="BH155" i="3"/>
  <c r="BG155" i="3"/>
  <c r="BF155" i="3"/>
  <c r="T155" i="3"/>
  <c r="R155" i="3"/>
  <c r="P155" i="3"/>
  <c r="BI152" i="3"/>
  <c r="BH152" i="3"/>
  <c r="BG152" i="3"/>
  <c r="BF152" i="3"/>
  <c r="T152" i="3"/>
  <c r="R152" i="3"/>
  <c r="P152" i="3"/>
  <c r="BI150" i="3"/>
  <c r="BH150" i="3"/>
  <c r="BG150" i="3"/>
  <c r="BF150" i="3"/>
  <c r="T150" i="3"/>
  <c r="R150" i="3"/>
  <c r="P150" i="3"/>
  <c r="BI149" i="3"/>
  <c r="BH149" i="3"/>
  <c r="BG149" i="3"/>
  <c r="BF149" i="3"/>
  <c r="T149" i="3"/>
  <c r="R149" i="3"/>
  <c r="P149" i="3"/>
  <c r="BI148" i="3"/>
  <c r="BH148" i="3"/>
  <c r="BG148" i="3"/>
  <c r="BF148" i="3"/>
  <c r="T148" i="3"/>
  <c r="R148" i="3"/>
  <c r="P148" i="3"/>
  <c r="BI147" i="3"/>
  <c r="BH147" i="3"/>
  <c r="BG147" i="3"/>
  <c r="BF147" i="3"/>
  <c r="T147" i="3"/>
  <c r="R147" i="3"/>
  <c r="P147" i="3"/>
  <c r="BI146" i="3"/>
  <c r="BH146" i="3"/>
  <c r="BG146" i="3"/>
  <c r="BF146" i="3"/>
  <c r="T146" i="3"/>
  <c r="R146" i="3"/>
  <c r="P146" i="3"/>
  <c r="BI145" i="3"/>
  <c r="BH145" i="3"/>
  <c r="BG145" i="3"/>
  <c r="BF145" i="3"/>
  <c r="T145" i="3"/>
  <c r="R145" i="3"/>
  <c r="P145" i="3"/>
  <c r="F136" i="3"/>
  <c r="E134" i="3"/>
  <c r="F89" i="3"/>
  <c r="E87" i="3"/>
  <c r="J24" i="3"/>
  <c r="E24" i="3"/>
  <c r="J92" i="3" s="1"/>
  <c r="J23" i="3"/>
  <c r="J21" i="3"/>
  <c r="E21" i="3"/>
  <c r="J91" i="3" s="1"/>
  <c r="J20" i="3"/>
  <c r="J18" i="3"/>
  <c r="E18" i="3"/>
  <c r="F92" i="3" s="1"/>
  <c r="J17" i="3"/>
  <c r="J15" i="3"/>
  <c r="E15" i="3"/>
  <c r="F138" i="3" s="1"/>
  <c r="J14" i="3"/>
  <c r="J12" i="3"/>
  <c r="J89" i="3" s="1"/>
  <c r="E7" i="3"/>
  <c r="E85" i="3" s="1"/>
  <c r="J35" i="2"/>
  <c r="J34" i="2"/>
  <c r="AY95" i="1" s="1"/>
  <c r="J33" i="2"/>
  <c r="AX95" i="1" s="1"/>
  <c r="BI575" i="2"/>
  <c r="BH575" i="2"/>
  <c r="BG575" i="2"/>
  <c r="BF575" i="2"/>
  <c r="T575" i="2"/>
  <c r="R575" i="2"/>
  <c r="P575" i="2"/>
  <c r="BI574" i="2"/>
  <c r="BH574" i="2"/>
  <c r="BG574" i="2"/>
  <c r="BF574" i="2"/>
  <c r="T574" i="2"/>
  <c r="R574" i="2"/>
  <c r="P574" i="2"/>
  <c r="BI568" i="2"/>
  <c r="BH568" i="2"/>
  <c r="BG568" i="2"/>
  <c r="BF568" i="2"/>
  <c r="T568" i="2"/>
  <c r="R568" i="2"/>
  <c r="P568" i="2"/>
  <c r="BI564" i="2"/>
  <c r="BH564" i="2"/>
  <c r="BG564" i="2"/>
  <c r="BF564" i="2"/>
  <c r="T564" i="2"/>
  <c r="R564" i="2"/>
  <c r="P564" i="2"/>
  <c r="BI560" i="2"/>
  <c r="BH560" i="2"/>
  <c r="BG560" i="2"/>
  <c r="BF560" i="2"/>
  <c r="T560" i="2"/>
  <c r="R560" i="2"/>
  <c r="P560" i="2"/>
  <c r="BI556" i="2"/>
  <c r="BH556" i="2"/>
  <c r="BG556" i="2"/>
  <c r="BF556" i="2"/>
  <c r="T556" i="2"/>
  <c r="R556" i="2"/>
  <c r="P556" i="2"/>
  <c r="BI552" i="2"/>
  <c r="BH552" i="2"/>
  <c r="BG552" i="2"/>
  <c r="BF552" i="2"/>
  <c r="T552" i="2"/>
  <c r="R552" i="2"/>
  <c r="P552" i="2"/>
  <c r="BI548" i="2"/>
  <c r="BH548" i="2"/>
  <c r="BG548" i="2"/>
  <c r="BF548" i="2"/>
  <c r="T548" i="2"/>
  <c r="R548" i="2"/>
  <c r="P548" i="2"/>
  <c r="BI544" i="2"/>
  <c r="BH544" i="2"/>
  <c r="BG544" i="2"/>
  <c r="BF544" i="2"/>
  <c r="T544" i="2"/>
  <c r="R544" i="2"/>
  <c r="P544" i="2"/>
  <c r="BI540" i="2"/>
  <c r="BH540" i="2"/>
  <c r="BG540" i="2"/>
  <c r="BF540" i="2"/>
  <c r="T540" i="2"/>
  <c r="R540" i="2"/>
  <c r="P540" i="2"/>
  <c r="BI537" i="2"/>
  <c r="BH537" i="2"/>
  <c r="BG537" i="2"/>
  <c r="BF537" i="2"/>
  <c r="T537" i="2"/>
  <c r="R537" i="2"/>
  <c r="P537" i="2"/>
  <c r="BI533" i="2"/>
  <c r="BH533" i="2"/>
  <c r="BG533" i="2"/>
  <c r="BF533" i="2"/>
  <c r="T533" i="2"/>
  <c r="R533" i="2"/>
  <c r="P533" i="2"/>
  <c r="BI529" i="2"/>
  <c r="BH529" i="2"/>
  <c r="BG529" i="2"/>
  <c r="BF529" i="2"/>
  <c r="T529" i="2"/>
  <c r="R529" i="2"/>
  <c r="P529" i="2"/>
  <c r="BI525" i="2"/>
  <c r="BH525" i="2"/>
  <c r="BG525" i="2"/>
  <c r="BF525" i="2"/>
  <c r="T525" i="2"/>
  <c r="R525" i="2"/>
  <c r="P525" i="2"/>
  <c r="BI522" i="2"/>
  <c r="BH522" i="2"/>
  <c r="BG522" i="2"/>
  <c r="BF522" i="2"/>
  <c r="T522" i="2"/>
  <c r="R522" i="2"/>
  <c r="P522" i="2"/>
  <c r="BI496" i="2"/>
  <c r="BH496" i="2"/>
  <c r="BG496" i="2"/>
  <c r="BF496" i="2"/>
  <c r="T496" i="2"/>
  <c r="R496" i="2"/>
  <c r="P496" i="2"/>
  <c r="BI493" i="2"/>
  <c r="BH493" i="2"/>
  <c r="BG493" i="2"/>
  <c r="BF493" i="2"/>
  <c r="T493" i="2"/>
  <c r="R493" i="2"/>
  <c r="P493" i="2"/>
  <c r="BI487" i="2"/>
  <c r="BH487" i="2"/>
  <c r="BG487" i="2"/>
  <c r="BF487" i="2"/>
  <c r="T487" i="2"/>
  <c r="R487" i="2"/>
  <c r="P487" i="2"/>
  <c r="BI485" i="2"/>
  <c r="BH485" i="2"/>
  <c r="BG485" i="2"/>
  <c r="BF485" i="2"/>
  <c r="T485" i="2"/>
  <c r="R485" i="2"/>
  <c r="P485" i="2"/>
  <c r="BI483" i="2"/>
  <c r="BH483" i="2"/>
  <c r="BG483" i="2"/>
  <c r="BF483" i="2"/>
  <c r="T483" i="2"/>
  <c r="R483" i="2"/>
  <c r="P483" i="2"/>
  <c r="BI473" i="2"/>
  <c r="BH473" i="2"/>
  <c r="BG473" i="2"/>
  <c r="BF473" i="2"/>
  <c r="T473" i="2"/>
  <c r="R473" i="2"/>
  <c r="P473" i="2"/>
  <c r="BI454" i="2"/>
  <c r="BH454" i="2"/>
  <c r="BG454" i="2"/>
  <c r="BF454" i="2"/>
  <c r="T454" i="2"/>
  <c r="R454" i="2"/>
  <c r="P454" i="2"/>
  <c r="BI447" i="2"/>
  <c r="BH447" i="2"/>
  <c r="BG447" i="2"/>
  <c r="BF447" i="2"/>
  <c r="T447" i="2"/>
  <c r="R447" i="2"/>
  <c r="P447" i="2"/>
  <c r="BI443" i="2"/>
  <c r="BH443" i="2"/>
  <c r="BG443" i="2"/>
  <c r="BF443" i="2"/>
  <c r="T443" i="2"/>
  <c r="R443" i="2"/>
  <c r="P443" i="2"/>
  <c r="BI431" i="2"/>
  <c r="BH431" i="2"/>
  <c r="BG431" i="2"/>
  <c r="BF431" i="2"/>
  <c r="T431" i="2"/>
  <c r="R431" i="2"/>
  <c r="P431" i="2"/>
  <c r="BI424" i="2"/>
  <c r="BH424" i="2"/>
  <c r="BG424" i="2"/>
  <c r="BF424" i="2"/>
  <c r="T424" i="2"/>
  <c r="T423" i="2"/>
  <c r="R424" i="2"/>
  <c r="R423" i="2"/>
  <c r="P424" i="2"/>
  <c r="P423" i="2"/>
  <c r="BI421" i="2"/>
  <c r="BH421" i="2"/>
  <c r="BG421" i="2"/>
  <c r="BF421" i="2"/>
  <c r="T421" i="2"/>
  <c r="T420" i="2"/>
  <c r="R421" i="2"/>
  <c r="R420" i="2"/>
  <c r="P421" i="2"/>
  <c r="P420" i="2"/>
  <c r="BI418" i="2"/>
  <c r="BH418" i="2"/>
  <c r="BG418" i="2"/>
  <c r="BF418" i="2"/>
  <c r="T418" i="2"/>
  <c r="R418" i="2"/>
  <c r="P418" i="2"/>
  <c r="BI416" i="2"/>
  <c r="BH416" i="2"/>
  <c r="BG416" i="2"/>
  <c r="BF416" i="2"/>
  <c r="T416" i="2"/>
  <c r="R416" i="2"/>
  <c r="P416" i="2"/>
  <c r="BI413" i="2"/>
  <c r="BH413" i="2"/>
  <c r="BG413" i="2"/>
  <c r="BF413" i="2"/>
  <c r="T413" i="2"/>
  <c r="R413" i="2"/>
  <c r="P413" i="2"/>
  <c r="BI410" i="2"/>
  <c r="BH410" i="2"/>
  <c r="BG410" i="2"/>
  <c r="BF410" i="2"/>
  <c r="T410" i="2"/>
  <c r="R410" i="2"/>
  <c r="P410" i="2"/>
  <c r="BI404" i="2"/>
  <c r="BH404" i="2"/>
  <c r="BG404" i="2"/>
  <c r="BF404" i="2"/>
  <c r="T404" i="2"/>
  <c r="R404" i="2"/>
  <c r="P404" i="2"/>
  <c r="BI400" i="2"/>
  <c r="BH400" i="2"/>
  <c r="BG400" i="2"/>
  <c r="BF400" i="2"/>
  <c r="T400" i="2"/>
  <c r="R400" i="2"/>
  <c r="P400" i="2"/>
  <c r="BI395" i="2"/>
  <c r="BH395" i="2"/>
  <c r="BG395" i="2"/>
  <c r="BF395" i="2"/>
  <c r="T395" i="2"/>
  <c r="R395" i="2"/>
  <c r="P395" i="2"/>
  <c r="BI390" i="2"/>
  <c r="BH390" i="2"/>
  <c r="BG390" i="2"/>
  <c r="BF390" i="2"/>
  <c r="T390" i="2"/>
  <c r="R390" i="2"/>
  <c r="P390" i="2"/>
  <c r="BI388" i="2"/>
  <c r="BH388" i="2"/>
  <c r="BG388" i="2"/>
  <c r="BF388" i="2"/>
  <c r="T388" i="2"/>
  <c r="R388" i="2"/>
  <c r="P388" i="2"/>
  <c r="BI387" i="2"/>
  <c r="BH387" i="2"/>
  <c r="BG387" i="2"/>
  <c r="BF387" i="2"/>
  <c r="T387" i="2"/>
  <c r="R387" i="2"/>
  <c r="P387" i="2"/>
  <c r="BI386" i="2"/>
  <c r="BH386" i="2"/>
  <c r="BG386" i="2"/>
  <c r="BF386" i="2"/>
  <c r="T386" i="2"/>
  <c r="R386" i="2"/>
  <c r="P386" i="2"/>
  <c r="BI384" i="2"/>
  <c r="BH384" i="2"/>
  <c r="BG384" i="2"/>
  <c r="BF384" i="2"/>
  <c r="T384" i="2"/>
  <c r="R384" i="2"/>
  <c r="P384" i="2"/>
  <c r="BI383" i="2"/>
  <c r="BH383" i="2"/>
  <c r="BG383" i="2"/>
  <c r="BF383" i="2"/>
  <c r="T383" i="2"/>
  <c r="R383" i="2"/>
  <c r="P383" i="2"/>
  <c r="BI378" i="2"/>
  <c r="BH378" i="2"/>
  <c r="BG378" i="2"/>
  <c r="BF378" i="2"/>
  <c r="T378" i="2"/>
  <c r="R378" i="2"/>
  <c r="P378" i="2"/>
  <c r="BI376" i="2"/>
  <c r="BH376" i="2"/>
  <c r="BG376" i="2"/>
  <c r="BF376" i="2"/>
  <c r="T376" i="2"/>
  <c r="R376" i="2"/>
  <c r="P376" i="2"/>
  <c r="BI373" i="2"/>
  <c r="BH373" i="2"/>
  <c r="BG373" i="2"/>
  <c r="BF373" i="2"/>
  <c r="T373" i="2"/>
  <c r="R373" i="2"/>
  <c r="P373" i="2"/>
  <c r="BI365" i="2"/>
  <c r="BH365" i="2"/>
  <c r="BG365" i="2"/>
  <c r="BF365" i="2"/>
  <c r="T365" i="2"/>
  <c r="R365" i="2"/>
  <c r="P365" i="2"/>
  <c r="BI363" i="2"/>
  <c r="BH363" i="2"/>
  <c r="BG363" i="2"/>
  <c r="BF363" i="2"/>
  <c r="T363" i="2"/>
  <c r="R363" i="2"/>
  <c r="P363" i="2"/>
  <c r="BI361" i="2"/>
  <c r="BH361" i="2"/>
  <c r="BG361" i="2"/>
  <c r="BF361" i="2"/>
  <c r="T361" i="2"/>
  <c r="R361" i="2"/>
  <c r="P361" i="2"/>
  <c r="BI353" i="2"/>
  <c r="BH353" i="2"/>
  <c r="BG353" i="2"/>
  <c r="BF353" i="2"/>
  <c r="T353" i="2"/>
  <c r="R353" i="2"/>
  <c r="P353" i="2"/>
  <c r="BI351" i="2"/>
  <c r="BH351" i="2"/>
  <c r="BG351" i="2"/>
  <c r="BF351" i="2"/>
  <c r="T351" i="2"/>
  <c r="R351" i="2"/>
  <c r="P351" i="2"/>
  <c r="BI349" i="2"/>
  <c r="BH349" i="2"/>
  <c r="BG349" i="2"/>
  <c r="BF349" i="2"/>
  <c r="T349" i="2"/>
  <c r="R349" i="2"/>
  <c r="P349" i="2"/>
  <c r="BI343" i="2"/>
  <c r="BH343" i="2"/>
  <c r="BG343" i="2"/>
  <c r="BF343" i="2"/>
  <c r="T343" i="2"/>
  <c r="R343" i="2"/>
  <c r="P343" i="2"/>
  <c r="BI336" i="2"/>
  <c r="BH336" i="2"/>
  <c r="BG336" i="2"/>
  <c r="BF336" i="2"/>
  <c r="T336" i="2"/>
  <c r="R336" i="2"/>
  <c r="P336" i="2"/>
  <c r="BI334" i="2"/>
  <c r="BH334" i="2"/>
  <c r="BG334" i="2"/>
  <c r="BF334" i="2"/>
  <c r="T334" i="2"/>
  <c r="R334" i="2"/>
  <c r="P334" i="2"/>
  <c r="BI332" i="2"/>
  <c r="BH332" i="2"/>
  <c r="BG332" i="2"/>
  <c r="BF332" i="2"/>
  <c r="T332" i="2"/>
  <c r="R332" i="2"/>
  <c r="P332" i="2"/>
  <c r="BI331" i="2"/>
  <c r="BH331" i="2"/>
  <c r="BG331" i="2"/>
  <c r="BF331" i="2"/>
  <c r="T331" i="2"/>
  <c r="R331" i="2"/>
  <c r="P331" i="2"/>
  <c r="BI327" i="2"/>
  <c r="BH327" i="2"/>
  <c r="BG327" i="2"/>
  <c r="BF327" i="2"/>
  <c r="T327" i="2"/>
  <c r="R327" i="2"/>
  <c r="P327" i="2"/>
  <c r="BI322" i="2"/>
  <c r="BH322" i="2"/>
  <c r="BG322" i="2"/>
  <c r="BF322" i="2"/>
  <c r="T322" i="2"/>
  <c r="R322" i="2"/>
  <c r="P322" i="2"/>
  <c r="BI315" i="2"/>
  <c r="BH315" i="2"/>
  <c r="BG315" i="2"/>
  <c r="BF315" i="2"/>
  <c r="T315" i="2"/>
  <c r="R315" i="2"/>
  <c r="P315" i="2"/>
  <c r="BI311" i="2"/>
  <c r="BH311" i="2"/>
  <c r="BG311" i="2"/>
  <c r="BF311" i="2"/>
  <c r="T311" i="2"/>
  <c r="R311" i="2"/>
  <c r="P311" i="2"/>
  <c r="BI309" i="2"/>
  <c r="BH309" i="2"/>
  <c r="BG309" i="2"/>
  <c r="BF309" i="2"/>
  <c r="T309" i="2"/>
  <c r="R309" i="2"/>
  <c r="P309" i="2"/>
  <c r="BI298" i="2"/>
  <c r="BH298" i="2"/>
  <c r="BG298" i="2"/>
  <c r="BF298" i="2"/>
  <c r="T298" i="2"/>
  <c r="R298" i="2"/>
  <c r="P298" i="2"/>
  <c r="BI296" i="2"/>
  <c r="BH296" i="2"/>
  <c r="BG296" i="2"/>
  <c r="BF296" i="2"/>
  <c r="T296" i="2"/>
  <c r="R296" i="2"/>
  <c r="P296" i="2"/>
  <c r="BI290" i="2"/>
  <c r="BH290" i="2"/>
  <c r="BG290" i="2"/>
  <c r="BF290" i="2"/>
  <c r="T290" i="2"/>
  <c r="R290" i="2"/>
  <c r="P290" i="2"/>
  <c r="BI286" i="2"/>
  <c r="BH286" i="2"/>
  <c r="BG286" i="2"/>
  <c r="BF286" i="2"/>
  <c r="T286" i="2"/>
  <c r="R286" i="2"/>
  <c r="P286" i="2"/>
  <c r="BI236" i="2"/>
  <c r="BH236" i="2"/>
  <c r="BG236" i="2"/>
  <c r="BF236" i="2"/>
  <c r="T236" i="2"/>
  <c r="R236" i="2"/>
  <c r="P236" i="2"/>
  <c r="BI229" i="2"/>
  <c r="BH229" i="2"/>
  <c r="BG229" i="2"/>
  <c r="BF229" i="2"/>
  <c r="T229" i="2"/>
  <c r="R229" i="2"/>
  <c r="P229" i="2"/>
  <c r="BI223" i="2"/>
  <c r="BH223" i="2"/>
  <c r="BG223" i="2"/>
  <c r="BF223" i="2"/>
  <c r="T223" i="2"/>
  <c r="R223" i="2"/>
  <c r="P223" i="2"/>
  <c r="BI217" i="2"/>
  <c r="BH217" i="2"/>
  <c r="BG217" i="2"/>
  <c r="BF217" i="2"/>
  <c r="T217" i="2"/>
  <c r="R217" i="2"/>
  <c r="P217" i="2"/>
  <c r="BI215" i="2"/>
  <c r="BH215" i="2"/>
  <c r="BG215" i="2"/>
  <c r="BF215" i="2"/>
  <c r="T215" i="2"/>
  <c r="R215" i="2"/>
  <c r="P215" i="2"/>
  <c r="BI212" i="2"/>
  <c r="BH212" i="2"/>
  <c r="BG212" i="2"/>
  <c r="BF212" i="2"/>
  <c r="T212" i="2"/>
  <c r="R212" i="2"/>
  <c r="P212" i="2"/>
  <c r="BI178" i="2"/>
  <c r="BH178" i="2"/>
  <c r="BG178" i="2"/>
  <c r="BF178" i="2"/>
  <c r="T178" i="2"/>
  <c r="T177" i="2"/>
  <c r="R178" i="2"/>
  <c r="R177" i="2" s="1"/>
  <c r="P178" i="2"/>
  <c r="P177" i="2"/>
  <c r="BI174" i="2"/>
  <c r="BH174" i="2"/>
  <c r="BG174" i="2"/>
  <c r="BF174" i="2"/>
  <c r="T174" i="2"/>
  <c r="T173" i="2"/>
  <c r="R174" i="2"/>
  <c r="R173" i="2"/>
  <c r="P174" i="2"/>
  <c r="P173" i="2" s="1"/>
  <c r="BI171" i="2"/>
  <c r="BH171" i="2"/>
  <c r="BG171" i="2"/>
  <c r="BF171" i="2"/>
  <c r="T171" i="2"/>
  <c r="R171" i="2"/>
  <c r="P171" i="2"/>
  <c r="BI168" i="2"/>
  <c r="BH168" i="2"/>
  <c r="BG168" i="2"/>
  <c r="BF168" i="2"/>
  <c r="T168" i="2"/>
  <c r="R168" i="2"/>
  <c r="P168" i="2"/>
  <c r="BI165" i="2"/>
  <c r="BH165" i="2"/>
  <c r="BG165" i="2"/>
  <c r="BF165" i="2"/>
  <c r="T165" i="2"/>
  <c r="R165" i="2"/>
  <c r="P165" i="2"/>
  <c r="BI157" i="2"/>
  <c r="BH157" i="2"/>
  <c r="BG157" i="2"/>
  <c r="BF157" i="2"/>
  <c r="T157" i="2"/>
  <c r="R157" i="2"/>
  <c r="P157" i="2"/>
  <c r="BI151" i="2"/>
  <c r="BH151" i="2"/>
  <c r="BG151" i="2"/>
  <c r="BF151" i="2"/>
  <c r="T151" i="2"/>
  <c r="R151" i="2"/>
  <c r="P151" i="2"/>
  <c r="BI146" i="2"/>
  <c r="BH146" i="2"/>
  <c r="BG146" i="2"/>
  <c r="BF146" i="2"/>
  <c r="T146" i="2"/>
  <c r="R146" i="2"/>
  <c r="P146" i="2"/>
  <c r="BI143" i="2"/>
  <c r="BH143" i="2"/>
  <c r="BG143" i="2"/>
  <c r="BF143" i="2"/>
  <c r="T143" i="2"/>
  <c r="R143" i="2"/>
  <c r="P143" i="2"/>
  <c r="BI140" i="2"/>
  <c r="BH140" i="2"/>
  <c r="BG140" i="2"/>
  <c r="BF140" i="2"/>
  <c r="T140" i="2"/>
  <c r="R140" i="2"/>
  <c r="P140" i="2"/>
  <c r="BI135" i="2"/>
  <c r="BH135" i="2"/>
  <c r="BG135" i="2"/>
  <c r="BF135" i="2"/>
  <c r="T135" i="2"/>
  <c r="R135" i="2"/>
  <c r="P135" i="2"/>
  <c r="BI133" i="2"/>
  <c r="BH133" i="2"/>
  <c r="BG133" i="2"/>
  <c r="BF133" i="2"/>
  <c r="T133" i="2"/>
  <c r="R133" i="2"/>
  <c r="P133" i="2"/>
  <c r="BI131" i="2"/>
  <c r="BH131" i="2"/>
  <c r="BG131" i="2"/>
  <c r="BF131" i="2"/>
  <c r="T131" i="2"/>
  <c r="R131" i="2"/>
  <c r="P131" i="2"/>
  <c r="BI129" i="2"/>
  <c r="BH129" i="2"/>
  <c r="BG129" i="2"/>
  <c r="BF129" i="2"/>
  <c r="T129" i="2"/>
  <c r="R129" i="2"/>
  <c r="P129" i="2"/>
  <c r="F120" i="2"/>
  <c r="E118" i="2"/>
  <c r="F87" i="2"/>
  <c r="E85" i="2"/>
  <c r="J22" i="2"/>
  <c r="E22" i="2"/>
  <c r="J90" i="2" s="1"/>
  <c r="J21" i="2"/>
  <c r="J19" i="2"/>
  <c r="E19" i="2"/>
  <c r="J122" i="2" s="1"/>
  <c r="J18" i="2"/>
  <c r="J16" i="2"/>
  <c r="E16" i="2"/>
  <c r="F123" i="2"/>
  <c r="J15" i="2"/>
  <c r="J13" i="2"/>
  <c r="E13" i="2"/>
  <c r="F122" i="2" s="1"/>
  <c r="J12" i="2"/>
  <c r="J10" i="2"/>
  <c r="J87" i="2" s="1"/>
  <c r="L90" i="1"/>
  <c r="AM90" i="1"/>
  <c r="AM89" i="1"/>
  <c r="L89" i="1"/>
  <c r="AM87" i="1"/>
  <c r="L87" i="1"/>
  <c r="L85" i="1"/>
  <c r="L84" i="1"/>
  <c r="J1957" i="3"/>
  <c r="J1952" i="3"/>
  <c r="J1940" i="3"/>
  <c r="J1939" i="3"/>
  <c r="BK1938" i="3"/>
  <c r="BK1937" i="3"/>
  <c r="J1918" i="3"/>
  <c r="J1905" i="3"/>
  <c r="J1901" i="3"/>
  <c r="BK1900" i="3"/>
  <c r="BK1898" i="3"/>
  <c r="J1897" i="3"/>
  <c r="BK1896" i="3"/>
  <c r="BK1891" i="3"/>
  <c r="BK1889" i="3"/>
  <c r="J1887" i="3"/>
  <c r="J1867" i="3"/>
  <c r="J1859" i="3"/>
  <c r="BK1855" i="3"/>
  <c r="J1854" i="3"/>
  <c r="BK1853" i="3"/>
  <c r="J1812" i="3"/>
  <c r="J1811" i="3"/>
  <c r="BK1776" i="3"/>
  <c r="BK1773" i="3"/>
  <c r="J1675" i="3"/>
  <c r="J1627" i="3"/>
  <c r="BK1488" i="3"/>
  <c r="BK1156" i="3"/>
  <c r="J1145" i="3"/>
  <c r="J1118" i="3"/>
  <c r="J1065" i="3"/>
  <c r="BK975" i="3"/>
  <c r="J973" i="3"/>
  <c r="J967" i="3"/>
  <c r="J965" i="3"/>
  <c r="J785" i="3"/>
  <c r="J686" i="3"/>
  <c r="BK670" i="3"/>
  <c r="J564" i="3"/>
  <c r="BK552" i="3"/>
  <c r="J540" i="3"/>
  <c r="J506" i="3"/>
  <c r="J489" i="3"/>
  <c r="BK429" i="3"/>
  <c r="J324" i="3"/>
  <c r="BK318" i="3"/>
  <c r="BK317" i="3"/>
  <c r="BK257" i="3"/>
  <c r="BK247" i="3"/>
  <c r="BK190" i="3"/>
  <c r="J187" i="3"/>
  <c r="J150" i="3"/>
  <c r="J556" i="2"/>
  <c r="J552" i="2"/>
  <c r="J522" i="2"/>
  <c r="J483" i="2"/>
  <c r="BK473" i="2"/>
  <c r="J443" i="2"/>
  <c r="J410" i="2"/>
  <c r="BK383" i="2"/>
  <c r="BK378" i="2"/>
  <c r="J365" i="2"/>
  <c r="BK363" i="2"/>
  <c r="BK311" i="2"/>
  <c r="J236" i="2"/>
  <c r="BK217" i="2"/>
  <c r="J133" i="2"/>
  <c r="J2638" i="3"/>
  <c r="J2563" i="3"/>
  <c r="BK2561" i="3"/>
  <c r="BK2514" i="3"/>
  <c r="J2378" i="3"/>
  <c r="J2369" i="3"/>
  <c r="J2318" i="3"/>
  <c r="BK2156" i="3"/>
  <c r="J2152" i="3"/>
  <c r="J2150" i="3"/>
  <c r="BK2146" i="3"/>
  <c r="J2114" i="3"/>
  <c r="J2077" i="3"/>
  <c r="BK2073" i="3"/>
  <c r="BK2069" i="3"/>
  <c r="BK2024" i="3"/>
  <c r="BK2018" i="3"/>
  <c r="J2015" i="3"/>
  <c r="J2009" i="3"/>
  <c r="BK2002" i="3"/>
  <c r="BK1994" i="3"/>
  <c r="J1992" i="3"/>
  <c r="J1986" i="3"/>
  <c r="BK1980" i="3"/>
  <c r="J1971" i="3"/>
  <c r="BK1969" i="3"/>
  <c r="BK1968" i="3"/>
  <c r="BK1967" i="3"/>
  <c r="BK1963" i="3"/>
  <c r="BK1962" i="3"/>
  <c r="BK1961" i="3"/>
  <c r="J1960" i="3"/>
  <c r="J1958" i="3"/>
  <c r="J1956" i="3"/>
  <c r="J1954" i="3"/>
  <c r="BK1944" i="3"/>
  <c r="J1943" i="3"/>
  <c r="BK1942" i="3"/>
  <c r="BK1941" i="3"/>
  <c r="BK1940" i="3"/>
  <c r="J1933" i="3"/>
  <c r="J1929" i="3"/>
  <c r="J1925" i="3"/>
  <c r="J1914" i="3"/>
  <c r="J1893" i="3"/>
  <c r="J1877" i="3"/>
  <c r="BK1874" i="3"/>
  <c r="J1858" i="3"/>
  <c r="J1856" i="3"/>
  <c r="J1818" i="3"/>
  <c r="J1773" i="3"/>
  <c r="BK1758" i="3"/>
  <c r="BK1756" i="3"/>
  <c r="BK1754" i="3"/>
  <c r="J1752" i="3"/>
  <c r="J1703" i="3"/>
  <c r="J1486" i="3"/>
  <c r="J1423" i="3"/>
  <c r="J1402" i="3"/>
  <c r="J1158" i="3"/>
  <c r="BK1145" i="3"/>
  <c r="BK1105" i="3"/>
  <c r="J1103" i="3"/>
  <c r="BK1098" i="3"/>
  <c r="BK1039" i="3"/>
  <c r="BK971" i="3"/>
  <c r="J969" i="3"/>
  <c r="J844" i="3"/>
  <c r="BK836" i="3"/>
  <c r="J816" i="3"/>
  <c r="J808" i="3"/>
  <c r="J768" i="3"/>
  <c r="BK764" i="3"/>
  <c r="J760" i="3"/>
  <c r="J752" i="3"/>
  <c r="BK444" i="3"/>
  <c r="BK439" i="3"/>
  <c r="BK434" i="3"/>
  <c r="BK419" i="3"/>
  <c r="BK321" i="3"/>
  <c r="J318" i="3"/>
  <c r="J178" i="3"/>
  <c r="J164" i="3"/>
  <c r="J147" i="3"/>
  <c r="J146" i="3"/>
  <c r="BK522" i="2"/>
  <c r="J454" i="2"/>
  <c r="BK418" i="2"/>
  <c r="J416" i="2"/>
  <c r="BK413" i="2"/>
  <c r="J395" i="2"/>
  <c r="BK390" i="2"/>
  <c r="J363" i="2"/>
  <c r="J353" i="2"/>
  <c r="BK351" i="2"/>
  <c r="BK343" i="2"/>
  <c r="J336" i="2"/>
  <c r="J334" i="2"/>
  <c r="J140" i="2"/>
  <c r="BK131" i="2"/>
  <c r="BK1705" i="3"/>
  <c r="BK1659" i="3"/>
  <c r="J1625" i="3"/>
  <c r="BK1621" i="3"/>
  <c r="BK1496" i="3"/>
  <c r="J1477" i="3"/>
  <c r="J1153" i="3"/>
  <c r="J1137" i="3"/>
  <c r="J1129" i="3"/>
  <c r="J1105" i="3"/>
  <c r="BK1103" i="3"/>
  <c r="J1094" i="3"/>
  <c r="J1067" i="3"/>
  <c r="BK1054" i="3"/>
  <c r="BK1043" i="3"/>
  <c r="J1033" i="3"/>
  <c r="J978" i="3"/>
  <c r="BK949" i="3"/>
  <c r="BK860" i="3"/>
  <c r="BK824" i="3"/>
  <c r="BK816" i="3"/>
  <c r="BK750" i="3"/>
  <c r="J734" i="3"/>
  <c r="J725" i="3"/>
  <c r="J723" i="3"/>
  <c r="BK721" i="3"/>
  <c r="J670" i="3"/>
  <c r="BK661" i="3"/>
  <c r="BK626" i="3"/>
  <c r="BK539" i="3"/>
  <c r="BK424" i="3"/>
  <c r="BK261" i="3"/>
  <c r="J237" i="3"/>
  <c r="BK234" i="3"/>
  <c r="BK150" i="3"/>
  <c r="J575" i="2"/>
  <c r="J574" i="2"/>
  <c r="J564" i="2"/>
  <c r="BK552" i="2"/>
  <c r="J548" i="2"/>
  <c r="BK544" i="2"/>
  <c r="J540" i="2"/>
  <c r="J537" i="2"/>
  <c r="J533" i="2"/>
  <c r="BK525" i="2"/>
  <c r="BK487" i="2"/>
  <c r="BK447" i="2"/>
  <c r="BK424" i="2"/>
  <c r="J400" i="2"/>
  <c r="BK388" i="2"/>
  <c r="J378" i="2"/>
  <c r="BK376" i="2"/>
  <c r="BK365" i="2"/>
  <c r="BK315" i="2"/>
  <c r="BK286" i="2"/>
  <c r="BK236" i="2"/>
  <c r="BK229" i="2"/>
  <c r="BK215" i="2"/>
  <c r="J174" i="2"/>
  <c r="BK151" i="2"/>
  <c r="J2634" i="3"/>
  <c r="J2527" i="3"/>
  <c r="J2525" i="3"/>
  <c r="J2516" i="3"/>
  <c r="BK2378" i="3"/>
  <c r="BK2369" i="3"/>
  <c r="BK2227" i="3"/>
  <c r="BK2158" i="3"/>
  <c r="BK2152" i="3"/>
  <c r="BK2148" i="3"/>
  <c r="J2146" i="3"/>
  <c r="BK2114" i="3"/>
  <c r="BK2083" i="3"/>
  <c r="BK2077" i="3"/>
  <c r="J2073" i="3"/>
  <c r="J2069" i="3"/>
  <c r="J2067" i="3"/>
  <c r="BK2053" i="3"/>
  <c r="J2049" i="3"/>
  <c r="J2045" i="3"/>
  <c r="BK2041" i="3"/>
  <c r="J2037" i="3"/>
  <c r="J2031" i="3"/>
  <c r="BK2029" i="3"/>
  <c r="J2024" i="3"/>
  <c r="J2021" i="3"/>
  <c r="J2018" i="3"/>
  <c r="J1998" i="3"/>
  <c r="BK1996" i="3"/>
  <c r="BK1992" i="3"/>
  <c r="J1978" i="3"/>
  <c r="J1973" i="3"/>
  <c r="J1972" i="3"/>
  <c r="BK1966" i="3"/>
  <c r="BK1959" i="3"/>
  <c r="BK1958" i="3"/>
  <c r="BK1956" i="3"/>
  <c r="J1951" i="3"/>
  <c r="BK1934" i="3"/>
  <c r="J1920" i="3"/>
  <c r="BK1919" i="3"/>
  <c r="J1917" i="3"/>
  <c r="BK1916" i="3"/>
  <c r="J1894" i="3"/>
  <c r="J1891" i="3"/>
  <c r="BK1885" i="3"/>
  <c r="BK1883" i="3"/>
  <c r="BK1881" i="3"/>
  <c r="BK1867" i="3"/>
  <c r="BK1859" i="3"/>
  <c r="BK1858" i="3"/>
  <c r="BK1785" i="3"/>
  <c r="BK1774" i="3"/>
  <c r="BK1625" i="3"/>
  <c r="J1621" i="3"/>
  <c r="BK1454" i="3"/>
  <c r="J1163" i="3"/>
  <c r="J1151" i="3"/>
  <c r="BK1118" i="3"/>
  <c r="BK1072" i="3"/>
  <c r="J1070" i="3"/>
  <c r="J982" i="3"/>
  <c r="BK969" i="3"/>
  <c r="J824" i="3"/>
  <c r="BK802" i="3"/>
  <c r="BK791" i="3"/>
  <c r="J789" i="3"/>
  <c r="BK758" i="3"/>
  <c r="BK756" i="3"/>
  <c r="J754" i="3"/>
  <c r="J728" i="3"/>
  <c r="J719" i="3"/>
  <c r="J713" i="3"/>
  <c r="J702" i="3"/>
  <c r="J661" i="3"/>
  <c r="BK316" i="3"/>
  <c r="BK315" i="3"/>
  <c r="J257" i="3"/>
  <c r="BK245" i="3"/>
  <c r="J234" i="3"/>
  <c r="BK221" i="3"/>
  <c r="BK212" i="3"/>
  <c r="BK198" i="3"/>
  <c r="J190" i="3"/>
  <c r="BK187" i="3"/>
  <c r="BK179" i="3"/>
  <c r="BK178" i="3"/>
  <c r="BK147" i="3"/>
  <c r="J145" i="3"/>
  <c r="J568" i="2"/>
  <c r="BK564" i="2"/>
  <c r="J560" i="2"/>
  <c r="BK556" i="2"/>
  <c r="J544" i="2"/>
  <c r="BK496" i="2"/>
  <c r="BK493" i="2"/>
  <c r="BK483" i="2"/>
  <c r="J473" i="2"/>
  <c r="J418" i="2"/>
  <c r="J390" i="2"/>
  <c r="J373" i="2"/>
  <c r="BK353" i="2"/>
  <c r="J315" i="2"/>
  <c r="J212" i="2"/>
  <c r="BK174" i="2"/>
  <c r="BK171" i="2"/>
  <c r="BK168" i="2"/>
  <c r="BK165" i="2"/>
  <c r="J129" i="2"/>
  <c r="AS94" i="1"/>
  <c r="BK2644" i="3"/>
  <c r="BK2642" i="3"/>
  <c r="BK2638" i="3"/>
  <c r="BK2563" i="3"/>
  <c r="J2561" i="3"/>
  <c r="BK2529" i="3"/>
  <c r="BK2527" i="3"/>
  <c r="BK2525" i="3"/>
  <c r="BK2516" i="3"/>
  <c r="J2514" i="3"/>
  <c r="J2229" i="3"/>
  <c r="J2158" i="3"/>
  <c r="J2156" i="3"/>
  <c r="J2083" i="3"/>
  <c r="J2080" i="3"/>
  <c r="BK2061" i="3"/>
  <c r="J2053" i="3"/>
  <c r="BK2049" i="3"/>
  <c r="BK2045" i="3"/>
  <c r="BK2037" i="3"/>
  <c r="BK2031" i="3"/>
  <c r="J2029" i="3"/>
  <c r="BK2012" i="3"/>
  <c r="J1980" i="3"/>
  <c r="BK1978" i="3"/>
  <c r="J1977" i="3"/>
  <c r="J1976" i="3"/>
  <c r="BK1975" i="3"/>
  <c r="BK1974" i="3"/>
  <c r="BK1973" i="3"/>
  <c r="J1967" i="3"/>
  <c r="J1966" i="3"/>
  <c r="BK1964" i="3"/>
  <c r="BK1957" i="3"/>
  <c r="BK1952" i="3"/>
  <c r="BK1951" i="3"/>
  <c r="J1947" i="3"/>
  <c r="J1938" i="3"/>
  <c r="J1922" i="3"/>
  <c r="J1921" i="3"/>
  <c r="BK1918" i="3"/>
  <c r="BK1917" i="3"/>
  <c r="J1916" i="3"/>
  <c r="J1915" i="3"/>
  <c r="BK1914" i="3"/>
  <c r="J1909" i="3"/>
  <c r="BK1908" i="3"/>
  <c r="J1904" i="3"/>
  <c r="J1903" i="3"/>
  <c r="J1902" i="3"/>
  <c r="BK1901" i="3"/>
  <c r="J1876" i="3"/>
  <c r="BK1783" i="3"/>
  <c r="J1774" i="3"/>
  <c r="BK1764" i="3"/>
  <c r="J1754" i="3"/>
  <c r="BK1752" i="3"/>
  <c r="BK1647" i="3"/>
  <c r="BK1633" i="3"/>
  <c r="BK1627" i="3"/>
  <c r="J1484" i="3"/>
  <c r="J1482" i="3"/>
  <c r="BK1444" i="3"/>
  <c r="BK1433" i="3"/>
  <c r="J1266" i="3"/>
  <c r="BK1165" i="3"/>
  <c r="BK1158" i="3"/>
  <c r="J1051" i="3"/>
  <c r="BK1047" i="3"/>
  <c r="BK967" i="3"/>
  <c r="J961" i="3"/>
  <c r="BK959" i="3"/>
  <c r="J958" i="3"/>
  <c r="BK951" i="3"/>
  <c r="J854" i="3"/>
  <c r="J797" i="3"/>
  <c r="BK789" i="3"/>
  <c r="J764" i="3"/>
  <c r="J730" i="3"/>
  <c r="BK728" i="3"/>
  <c r="BK599" i="3"/>
  <c r="BK449" i="3"/>
  <c r="J439" i="3"/>
  <c r="BK326" i="3"/>
  <c r="J325" i="3"/>
  <c r="J317" i="3"/>
  <c r="J247" i="3"/>
  <c r="J231" i="3"/>
  <c r="BK228" i="3"/>
  <c r="J209" i="3"/>
  <c r="BK152" i="3"/>
  <c r="BK145" i="3"/>
  <c r="J487" i="2"/>
  <c r="J485" i="2"/>
  <c r="J447" i="2"/>
  <c r="J413" i="2"/>
  <c r="J383" i="2"/>
  <c r="J311" i="2"/>
  <c r="BK309" i="2"/>
  <c r="BK157" i="2"/>
  <c r="J2644" i="3"/>
  <c r="J2642" i="3"/>
  <c r="BK2634" i="3"/>
  <c r="J2529" i="3"/>
  <c r="BK2318" i="3"/>
  <c r="BK2229" i="3"/>
  <c r="J2227" i="3"/>
  <c r="BK2150" i="3"/>
  <c r="J2148" i="3"/>
  <c r="BK2080" i="3"/>
  <c r="BK2067" i="3"/>
  <c r="J2061" i="3"/>
  <c r="J2041" i="3"/>
  <c r="BK2021" i="3"/>
  <c r="BK2015" i="3"/>
  <c r="J2012" i="3"/>
  <c r="BK2009" i="3"/>
  <c r="J2002" i="3"/>
  <c r="BK1998" i="3"/>
  <c r="J1996" i="3"/>
  <c r="J1994" i="3"/>
  <c r="BK1986" i="3"/>
  <c r="BK1977" i="3"/>
  <c r="BK1976" i="3"/>
  <c r="J1975" i="3"/>
  <c r="J1974" i="3"/>
  <c r="BK1972" i="3"/>
  <c r="BK1971" i="3"/>
  <c r="J1969" i="3"/>
  <c r="J1968" i="3"/>
  <c r="J1964" i="3"/>
  <c r="J1963" i="3"/>
  <c r="J1962" i="3"/>
  <c r="J1961" i="3"/>
  <c r="BK1960" i="3"/>
  <c r="J1959" i="3"/>
  <c r="BK1955" i="3"/>
  <c r="BK1947" i="3"/>
  <c r="BK1946" i="3"/>
  <c r="J1944" i="3"/>
  <c r="BK1943" i="3"/>
  <c r="BK1939" i="3"/>
  <c r="BK1932" i="3"/>
  <c r="BK1924" i="3"/>
  <c r="BK1923" i="3"/>
  <c r="J1907" i="3"/>
  <c r="J1906" i="3"/>
  <c r="BK1902" i="3"/>
  <c r="J1874" i="3"/>
  <c r="BK1871" i="3"/>
  <c r="BK1812" i="3"/>
  <c r="BK1781" i="3"/>
  <c r="BK1779" i="3"/>
  <c r="J217" i="2"/>
  <c r="BK178" i="2"/>
  <c r="J146" i="2"/>
  <c r="J143" i="2"/>
  <c r="BK129" i="2"/>
  <c r="BK1949" i="3"/>
  <c r="J1937" i="3"/>
  <c r="BK1936" i="3"/>
  <c r="J1935" i="3"/>
  <c r="J1934" i="3"/>
  <c r="J1926" i="3"/>
  <c r="J1919" i="3"/>
  <c r="J1908" i="3"/>
  <c r="BK1907" i="3"/>
  <c r="BK1899" i="3"/>
  <c r="BK1893" i="3"/>
  <c r="BK1876" i="3"/>
  <c r="BK1852" i="3"/>
  <c r="J1783" i="3"/>
  <c r="J1782" i="3"/>
  <c r="J1781" i="3"/>
  <c r="J1764" i="3"/>
  <c r="J1705" i="3"/>
  <c r="BK1482" i="3"/>
  <c r="BK1477" i="3"/>
  <c r="BK1470" i="3"/>
  <c r="J1465" i="3"/>
  <c r="BK1266" i="3"/>
  <c r="J1156" i="3"/>
  <c r="BK1129" i="3"/>
  <c r="BK1094" i="3"/>
  <c r="J1089" i="3"/>
  <c r="BK1070" i="3"/>
  <c r="BK1067" i="3"/>
  <c r="J1047" i="3"/>
  <c r="J1043" i="3"/>
  <c r="BK958" i="3"/>
  <c r="J951" i="3"/>
  <c r="J836" i="3"/>
  <c r="BK795" i="3"/>
  <c r="BK785" i="3"/>
  <c r="J770" i="3"/>
  <c r="BK762" i="3"/>
  <c r="BK719" i="3"/>
  <c r="BK713" i="3"/>
  <c r="BK506" i="3"/>
  <c r="J449" i="3"/>
  <c r="J434" i="3"/>
  <c r="J212" i="3"/>
  <c r="BK209" i="3"/>
  <c r="J155" i="3"/>
  <c r="BK149" i="3"/>
  <c r="BK148" i="3"/>
  <c r="J496" i="2"/>
  <c r="BK454" i="2"/>
  <c r="BK431" i="2"/>
  <c r="J421" i="2"/>
  <c r="BK400" i="2"/>
  <c r="BK395" i="2"/>
  <c r="BK386" i="2"/>
  <c r="J361" i="2"/>
  <c r="J296" i="2"/>
  <c r="BK223" i="2"/>
  <c r="J215" i="2"/>
  <c r="J151" i="2"/>
  <c r="BK135" i="2"/>
  <c r="BK1954" i="3"/>
  <c r="J1946" i="3"/>
  <c r="BK1915" i="3"/>
  <c r="J1912" i="3"/>
  <c r="J1911" i="3"/>
  <c r="BK1910" i="3"/>
  <c r="BK1909" i="3"/>
  <c r="BK1906" i="3"/>
  <c r="BK1905" i="3"/>
  <c r="BK1904" i="3"/>
  <c r="BK1903" i="3"/>
  <c r="J1852" i="3"/>
  <c r="J1828" i="3"/>
  <c r="BK1818" i="3"/>
  <c r="J1791" i="3"/>
  <c r="BK1782" i="3"/>
  <c r="J1779" i="3"/>
  <c r="J1778" i="3"/>
  <c r="J1770" i="3"/>
  <c r="J1768" i="3"/>
  <c r="J1633" i="3"/>
  <c r="J1454" i="3"/>
  <c r="J1444" i="3"/>
  <c r="BK1382" i="3"/>
  <c r="BK1274" i="3"/>
  <c r="BK1161" i="3"/>
  <c r="BK1151" i="3"/>
  <c r="J1087" i="3"/>
  <c r="BK1065" i="3"/>
  <c r="BK1057" i="3"/>
  <c r="J1054" i="3"/>
  <c r="BK1051" i="3"/>
  <c r="BK965" i="3"/>
  <c r="BK830" i="3"/>
  <c r="BK808" i="3"/>
  <c r="BK806" i="3"/>
  <c r="J791" i="3"/>
  <c r="BK787" i="3"/>
  <c r="BK730" i="3"/>
  <c r="BK702" i="3"/>
  <c r="J626" i="3"/>
  <c r="J599" i="3"/>
  <c r="BK395" i="3"/>
  <c r="BK368" i="3"/>
  <c r="J321" i="3"/>
  <c r="BK175" i="3"/>
  <c r="BK171" i="3"/>
  <c r="J152" i="3"/>
  <c r="J148" i="3"/>
  <c r="J493" i="2"/>
  <c r="BK443" i="2"/>
  <c r="BK421" i="2"/>
  <c r="BK416" i="2"/>
  <c r="BK410" i="2"/>
  <c r="J404" i="2"/>
  <c r="J386" i="2"/>
  <c r="BK384" i="2"/>
  <c r="J376" i="2"/>
  <c r="BK322" i="2"/>
  <c r="J298" i="2"/>
  <c r="BK290" i="2"/>
  <c r="J131" i="2"/>
  <c r="J1955" i="3"/>
  <c r="BK1953" i="3"/>
  <c r="J1948" i="3"/>
  <c r="J1936" i="3"/>
  <c r="BK1933" i="3"/>
  <c r="J1932" i="3"/>
  <c r="BK1925" i="3"/>
  <c r="BK1911" i="3"/>
  <c r="J1910" i="3"/>
  <c r="BK1879" i="3"/>
  <c r="BK1877" i="3"/>
  <c r="BK1815" i="3"/>
  <c r="J1775" i="3"/>
  <c r="BK1693" i="3"/>
  <c r="J1659" i="3"/>
  <c r="J1488" i="3"/>
  <c r="BK1486" i="3"/>
  <c r="BK1484" i="3"/>
  <c r="J1274" i="3"/>
  <c r="BK1163" i="3"/>
  <c r="J1143" i="3"/>
  <c r="BK1137" i="3"/>
  <c r="BK1033" i="3"/>
  <c r="J971" i="3"/>
  <c r="J963" i="3"/>
  <c r="J949" i="3"/>
  <c r="BK854" i="3"/>
  <c r="BK770" i="3"/>
  <c r="J758" i="3"/>
  <c r="J732" i="3"/>
  <c r="BK725" i="3"/>
  <c r="J721" i="3"/>
  <c r="J716" i="3"/>
  <c r="BK531" i="3"/>
  <c r="J419" i="3"/>
  <c r="BK324" i="3"/>
  <c r="J316" i="3"/>
  <c r="J273" i="3"/>
  <c r="J245" i="3"/>
  <c r="BK206" i="3"/>
  <c r="J179" i="3"/>
  <c r="J172" i="3"/>
  <c r="BK164" i="3"/>
  <c r="BK146" i="3"/>
  <c r="BK485" i="2"/>
  <c r="J384" i="2"/>
  <c r="J331" i="2"/>
  <c r="J327" i="2"/>
  <c r="J229" i="2"/>
  <c r="J223" i="2"/>
  <c r="J1953" i="3"/>
  <c r="J1949" i="3"/>
  <c r="BK1945" i="3"/>
  <c r="BK1930" i="3"/>
  <c r="BK1927" i="3"/>
  <c r="BK1926" i="3"/>
  <c r="BK1920" i="3"/>
  <c r="J1879" i="3"/>
  <c r="BK1777" i="3"/>
  <c r="BK1768" i="3"/>
  <c r="J1766" i="3"/>
  <c r="J1756" i="3"/>
  <c r="BK1675" i="3"/>
  <c r="J1382" i="3"/>
  <c r="J1161" i="3"/>
  <c r="J1096" i="3"/>
  <c r="BK1089" i="3"/>
  <c r="BK1087" i="3"/>
  <c r="BK1001" i="3"/>
  <c r="BK982" i="3"/>
  <c r="BK978" i="3"/>
  <c r="J860" i="3"/>
  <c r="BK844" i="3"/>
  <c r="J830" i="3"/>
  <c r="J787" i="3"/>
  <c r="J762" i="3"/>
  <c r="BK734" i="3"/>
  <c r="BK732" i="3"/>
  <c r="BK653" i="3"/>
  <c r="BK489" i="3"/>
  <c r="J429" i="3"/>
  <c r="J424" i="3"/>
  <c r="BK241" i="3"/>
  <c r="BK231" i="3"/>
  <c r="J228" i="3"/>
  <c r="J171" i="3"/>
  <c r="BK361" i="2"/>
  <c r="J351" i="2"/>
  <c r="BK349" i="2"/>
  <c r="J343" i="2"/>
  <c r="BK336" i="2"/>
  <c r="BK334" i="2"/>
  <c r="BK332" i="2"/>
  <c r="BK331" i="2"/>
  <c r="BK296" i="2"/>
  <c r="BK146" i="2"/>
  <c r="BK1948" i="3"/>
  <c r="J1942" i="3"/>
  <c r="J1931" i="3"/>
  <c r="J1930" i="3"/>
  <c r="BK1929" i="3"/>
  <c r="BK1928" i="3"/>
  <c r="J1927" i="3"/>
  <c r="J1923" i="3"/>
  <c r="BK1922" i="3"/>
  <c r="BK1921" i="3"/>
  <c r="J1913" i="3"/>
  <c r="J1900" i="3"/>
  <c r="J1899" i="3"/>
  <c r="J1898" i="3"/>
  <c r="BK1897" i="3"/>
  <c r="J1896" i="3"/>
  <c r="BK1894" i="3"/>
  <c r="J1889" i="3"/>
  <c r="BK1887" i="3"/>
  <c r="J1885" i="3"/>
  <c r="J1883" i="3"/>
  <c r="J1881" i="3"/>
  <c r="J1869" i="3"/>
  <c r="BK1828" i="3"/>
  <c r="J1815" i="3"/>
  <c r="BK1811" i="3"/>
  <c r="BK1791" i="3"/>
  <c r="J1785" i="3"/>
  <c r="BK1770" i="3"/>
  <c r="BK1703" i="3"/>
  <c r="J1693" i="3"/>
  <c r="BK1558" i="3"/>
  <c r="J1496" i="3"/>
  <c r="BK1465" i="3"/>
  <c r="J1433" i="3"/>
  <c r="BK1143" i="3"/>
  <c r="J1098" i="3"/>
  <c r="BK1096" i="3"/>
  <c r="J1072" i="3"/>
  <c r="J1057" i="3"/>
  <c r="J1039" i="3"/>
  <c r="J975" i="3"/>
  <c r="BK961" i="3"/>
  <c r="J959" i="3"/>
  <c r="BK804" i="3"/>
  <c r="J795" i="3"/>
  <c r="BK768" i="3"/>
  <c r="BK760" i="3"/>
  <c r="BK752" i="3"/>
  <c r="J750" i="3"/>
  <c r="BK723" i="3"/>
  <c r="BK686" i="3"/>
  <c r="J653" i="3"/>
  <c r="J576" i="3"/>
  <c r="BK564" i="3"/>
  <c r="J552" i="3"/>
  <c r="BK540" i="3"/>
  <c r="J539" i="3"/>
  <c r="J531" i="3"/>
  <c r="J395" i="3"/>
  <c r="J368" i="3"/>
  <c r="J326" i="3"/>
  <c r="BK325" i="3"/>
  <c r="J261" i="3"/>
  <c r="J221" i="3"/>
  <c r="J175" i="3"/>
  <c r="BK172" i="3"/>
  <c r="BK155" i="3"/>
  <c r="J149" i="3"/>
  <c r="BK575" i="2"/>
  <c r="BK574" i="2"/>
  <c r="BK568" i="2"/>
  <c r="BK560" i="2"/>
  <c r="BK548" i="2"/>
  <c r="BK540" i="2"/>
  <c r="BK537" i="2"/>
  <c r="BK533" i="2"/>
  <c r="BK529" i="2"/>
  <c r="J525" i="2"/>
  <c r="J431" i="2"/>
  <c r="BK404" i="2"/>
  <c r="J388" i="2"/>
  <c r="BK387" i="2"/>
  <c r="J349" i="2"/>
  <c r="J290" i="2"/>
  <c r="J286" i="2"/>
  <c r="J157" i="2"/>
  <c r="J135" i="2"/>
  <c r="BK133" i="2"/>
  <c r="J1945" i="3"/>
  <c r="J1941" i="3"/>
  <c r="BK1935" i="3"/>
  <c r="BK1931" i="3"/>
  <c r="J1928" i="3"/>
  <c r="J1924" i="3"/>
  <c r="BK1913" i="3"/>
  <c r="BK1912" i="3"/>
  <c r="J1871" i="3"/>
  <c r="BK1869" i="3"/>
  <c r="BK1856" i="3"/>
  <c r="J1855" i="3"/>
  <c r="BK1854" i="3"/>
  <c r="J1853" i="3"/>
  <c r="BK1778" i="3"/>
  <c r="J1777" i="3"/>
  <c r="J1776" i="3"/>
  <c r="BK1775" i="3"/>
  <c r="BK1766" i="3"/>
  <c r="J1758" i="3"/>
  <c r="J1647" i="3"/>
  <c r="J1558" i="3"/>
  <c r="J1470" i="3"/>
  <c r="BK1423" i="3"/>
  <c r="BK1402" i="3"/>
  <c r="J1165" i="3"/>
  <c r="BK1153" i="3"/>
  <c r="J1001" i="3"/>
  <c r="BK973" i="3"/>
  <c r="BK963" i="3"/>
  <c r="J806" i="3"/>
  <c r="J804" i="3"/>
  <c r="J802" i="3"/>
  <c r="BK797" i="3"/>
  <c r="J756" i="3"/>
  <c r="BK754" i="3"/>
  <c r="BK716" i="3"/>
  <c r="BK576" i="3"/>
  <c r="J444" i="3"/>
  <c r="J315" i="3"/>
  <c r="BK273" i="3"/>
  <c r="J241" i="3"/>
  <c r="BK237" i="3"/>
  <c r="J206" i="3"/>
  <c r="J198" i="3"/>
  <c r="J529" i="2"/>
  <c r="J424" i="2"/>
  <c r="J387" i="2"/>
  <c r="BK373" i="2"/>
  <c r="J332" i="2"/>
  <c r="BK327" i="2"/>
  <c r="J322" i="2"/>
  <c r="J309" i="2"/>
  <c r="BK298" i="2"/>
  <c r="BK212" i="2"/>
  <c r="J178" i="2"/>
  <c r="J171" i="2"/>
  <c r="J168" i="2"/>
  <c r="J165" i="2"/>
  <c r="BK143" i="2"/>
  <c r="BK140" i="2"/>
  <c r="R128" i="2" l="1"/>
  <c r="T211" i="2"/>
  <c r="R385" i="2"/>
  <c r="P521" i="2"/>
  <c r="R144" i="3"/>
  <c r="P256" i="3"/>
  <c r="BK727" i="3"/>
  <c r="J727" i="3"/>
  <c r="J104" i="3" s="1"/>
  <c r="R962" i="3"/>
  <c r="BK1097" i="3"/>
  <c r="J1097" i="3" s="1"/>
  <c r="J111" i="3" s="1"/>
  <c r="P1097" i="3"/>
  <c r="BK1784" i="3"/>
  <c r="J1784" i="3" s="1"/>
  <c r="J114" i="3" s="1"/>
  <c r="T1895" i="3"/>
  <c r="BK2068" i="3"/>
  <c r="J2068" i="3" s="1"/>
  <c r="J119" i="3" s="1"/>
  <c r="P2068" i="3"/>
  <c r="T2528" i="3"/>
  <c r="BK216" i="2"/>
  <c r="J216" i="2" s="1"/>
  <c r="J100" i="2" s="1"/>
  <c r="BK385" i="2"/>
  <c r="J385" i="2" s="1"/>
  <c r="J101" i="2" s="1"/>
  <c r="R539" i="2"/>
  <c r="BK189" i="3"/>
  <c r="J189" i="3" s="1"/>
  <c r="J100" i="3" s="1"/>
  <c r="R189" i="3"/>
  <c r="R1164" i="3"/>
  <c r="T2147" i="3"/>
  <c r="P211" i="2"/>
  <c r="P430" i="2"/>
  <c r="P422" i="2" s="1"/>
  <c r="R521" i="2"/>
  <c r="T144" i="3"/>
  <c r="T418" i="3"/>
  <c r="R715" i="3"/>
  <c r="P962" i="3"/>
  <c r="P1626" i="3"/>
  <c r="BK2147" i="3"/>
  <c r="J2147" i="3" s="1"/>
  <c r="J120" i="3" s="1"/>
  <c r="P2528" i="3"/>
  <c r="T430" i="2"/>
  <c r="R567" i="2"/>
  <c r="R151" i="3"/>
  <c r="P189" i="3"/>
  <c r="P1164" i="3"/>
  <c r="R2147" i="3"/>
  <c r="P567" i="2"/>
  <c r="T151" i="3"/>
  <c r="R418" i="3"/>
  <c r="P715" i="3"/>
  <c r="T962" i="3"/>
  <c r="P1056" i="3"/>
  <c r="T1626" i="3"/>
  <c r="R1895" i="3"/>
  <c r="P1970" i="3"/>
  <c r="R1970" i="3"/>
  <c r="R2562" i="3"/>
  <c r="BK128" i="2"/>
  <c r="BK430" i="2"/>
  <c r="J430" i="2" s="1"/>
  <c r="J105" i="2" s="1"/>
  <c r="P539" i="2"/>
  <c r="BK418" i="3"/>
  <c r="J418" i="3" s="1"/>
  <c r="J102" i="3" s="1"/>
  <c r="R727" i="3"/>
  <c r="R948" i="3"/>
  <c r="BK1056" i="3"/>
  <c r="J1056" i="3" s="1"/>
  <c r="J110" i="3" s="1"/>
  <c r="R1626" i="3"/>
  <c r="BK1868" i="3"/>
  <c r="J1868" i="3" s="1"/>
  <c r="J115" i="3" s="1"/>
  <c r="P1868" i="3"/>
  <c r="R1979" i="3"/>
  <c r="P2562" i="3"/>
  <c r="BK151" i="3"/>
  <c r="J151" i="3" s="1"/>
  <c r="J99" i="3" s="1"/>
  <c r="T256" i="3"/>
  <c r="T727" i="3"/>
  <c r="P948" i="3"/>
  <c r="R1056" i="3"/>
  <c r="T1097" i="3"/>
  <c r="T1784" i="3"/>
  <c r="T1868" i="3"/>
  <c r="BK1979" i="3"/>
  <c r="J1979" i="3" s="1"/>
  <c r="J118" i="3" s="1"/>
  <c r="BK2562" i="3"/>
  <c r="J2562" i="3" s="1"/>
  <c r="J122" i="3" s="1"/>
  <c r="T128" i="2"/>
  <c r="BK211" i="2"/>
  <c r="J211" i="2" s="1"/>
  <c r="J99" i="2" s="1"/>
  <c r="P385" i="2"/>
  <c r="BK539" i="2"/>
  <c r="J539" i="2" s="1"/>
  <c r="J107" i="2" s="1"/>
  <c r="P151" i="3"/>
  <c r="P418" i="3"/>
  <c r="BK715" i="3"/>
  <c r="J715" i="3" s="1"/>
  <c r="J103" i="3" s="1"/>
  <c r="T715" i="3"/>
  <c r="BK962" i="3"/>
  <c r="J962" i="3" s="1"/>
  <c r="J106" i="3" s="1"/>
  <c r="T1056" i="3"/>
  <c r="R1097" i="3"/>
  <c r="P1784" i="3"/>
  <c r="P1895" i="3"/>
  <c r="BK1970" i="3"/>
  <c r="J1970" i="3" s="1"/>
  <c r="J117" i="3" s="1"/>
  <c r="T1970" i="3"/>
  <c r="T2068" i="3"/>
  <c r="BK2528" i="3"/>
  <c r="J2528" i="3" s="1"/>
  <c r="J121" i="3" s="1"/>
  <c r="R216" i="2"/>
  <c r="BK521" i="2"/>
  <c r="J521" i="2" s="1"/>
  <c r="J106" i="2" s="1"/>
  <c r="T567" i="2"/>
  <c r="P144" i="3"/>
  <c r="R256" i="3"/>
  <c r="P727" i="3"/>
  <c r="BK948" i="3"/>
  <c r="J948" i="3" s="1"/>
  <c r="J105" i="3" s="1"/>
  <c r="T948" i="3"/>
  <c r="BK1626" i="3"/>
  <c r="J1626" i="3" s="1"/>
  <c r="J113" i="3" s="1"/>
  <c r="BK1895" i="3"/>
  <c r="J1895" i="3" s="1"/>
  <c r="J116" i="3" s="1"/>
  <c r="P1979" i="3"/>
  <c r="T2562" i="3"/>
  <c r="P216" i="2"/>
  <c r="T385" i="2"/>
  <c r="T539" i="2"/>
  <c r="AU104" i="1"/>
  <c r="P128" i="2"/>
  <c r="P127" i="2" s="1"/>
  <c r="R211" i="2"/>
  <c r="R430" i="2"/>
  <c r="BK567" i="2"/>
  <c r="J567" i="2"/>
  <c r="J108" i="2" s="1"/>
  <c r="T189" i="3"/>
  <c r="T1164" i="3"/>
  <c r="P2147" i="3"/>
  <c r="AU101" i="1"/>
  <c r="T216" i="2"/>
  <c r="T521" i="2"/>
  <c r="BK144" i="3"/>
  <c r="J144" i="3" s="1"/>
  <c r="J98" i="3" s="1"/>
  <c r="BK256" i="3"/>
  <c r="J256" i="3" s="1"/>
  <c r="J101" i="3" s="1"/>
  <c r="BK1164" i="3"/>
  <c r="J1164" i="3" s="1"/>
  <c r="J112" i="3" s="1"/>
  <c r="R1784" i="3"/>
  <c r="R1868" i="3"/>
  <c r="T1979" i="3"/>
  <c r="R2068" i="3"/>
  <c r="R2528" i="3"/>
  <c r="AU106" i="1"/>
  <c r="J120" i="2"/>
  <c r="BE146" i="2"/>
  <c r="BE223" i="2"/>
  <c r="BE413" i="2"/>
  <c r="BE431" i="2"/>
  <c r="J138" i="3"/>
  <c r="BE175" i="3"/>
  <c r="BE179" i="3"/>
  <c r="BE316" i="3"/>
  <c r="BE321" i="3"/>
  <c r="BE326" i="3"/>
  <c r="BE489" i="3"/>
  <c r="BE758" i="3"/>
  <c r="BE808" i="3"/>
  <c r="BE951" i="3"/>
  <c r="BE969" i="3"/>
  <c r="BE1033" i="3"/>
  <c r="BE1161" i="3"/>
  <c r="BE1477" i="3"/>
  <c r="BE1785" i="3"/>
  <c r="BE1879" i="3"/>
  <c r="BE1889" i="3"/>
  <c r="BE1905" i="3"/>
  <c r="BE1929" i="3"/>
  <c r="BE1932" i="3"/>
  <c r="BE1936" i="3"/>
  <c r="BE1942" i="3"/>
  <c r="J89" i="2"/>
  <c r="J123" i="2"/>
  <c r="BE174" i="2"/>
  <c r="BE309" i="2"/>
  <c r="BE336" i="2"/>
  <c r="BE390" i="2"/>
  <c r="BE493" i="2"/>
  <c r="BE552" i="2"/>
  <c r="BE564" i="2"/>
  <c r="BK420" i="2"/>
  <c r="J420" i="2" s="1"/>
  <c r="J102" i="2" s="1"/>
  <c r="F91" i="3"/>
  <c r="J139" i="3"/>
  <c r="BE150" i="3"/>
  <c r="BE190" i="3"/>
  <c r="BE228" i="3"/>
  <c r="BE237" i="3"/>
  <c r="BE245" i="3"/>
  <c r="BE324" i="3"/>
  <c r="BE429" i="3"/>
  <c r="BE661" i="3"/>
  <c r="BE716" i="3"/>
  <c r="BE725" i="3"/>
  <c r="BE756" i="3"/>
  <c r="BE762" i="3"/>
  <c r="BE806" i="3"/>
  <c r="BE1065" i="3"/>
  <c r="BE1087" i="3"/>
  <c r="BE1105" i="3"/>
  <c r="BE1705" i="3"/>
  <c r="BE1773" i="3"/>
  <c r="BE1777" i="3"/>
  <c r="BE1852" i="3"/>
  <c r="BE1858" i="3"/>
  <c r="BE1914" i="3"/>
  <c r="BE1924" i="3"/>
  <c r="BE1933" i="3"/>
  <c r="BE1935" i="3"/>
  <c r="BE1937" i="3"/>
  <c r="BE1944" i="3"/>
  <c r="BE1949" i="3"/>
  <c r="F89" i="2"/>
  <c r="BE131" i="2"/>
  <c r="BE151" i="2"/>
  <c r="BE168" i="2"/>
  <c r="BE236" i="2"/>
  <c r="BE483" i="2"/>
  <c r="BK173" i="2"/>
  <c r="J173" i="2" s="1"/>
  <c r="J97" i="2" s="1"/>
  <c r="BE234" i="3"/>
  <c r="BE318" i="3"/>
  <c r="BE368" i="3"/>
  <c r="BE434" i="3"/>
  <c r="BE506" i="3"/>
  <c r="BE540" i="3"/>
  <c r="BE713" i="3"/>
  <c r="BE723" i="3"/>
  <c r="BE728" i="3"/>
  <c r="BE750" i="3"/>
  <c r="BE764" i="3"/>
  <c r="BE949" i="3"/>
  <c r="BE958" i="3"/>
  <c r="BE975" i="3"/>
  <c r="BE1047" i="3"/>
  <c r="BE1057" i="3"/>
  <c r="BE1070" i="3"/>
  <c r="BE1098" i="3"/>
  <c r="BE1137" i="3"/>
  <c r="BE1465" i="3"/>
  <c r="BE1558" i="3"/>
  <c r="BE1770" i="3"/>
  <c r="BE1812" i="3"/>
  <c r="BE1828" i="3"/>
  <c r="BE1854" i="3"/>
  <c r="BE1883" i="3"/>
  <c r="BE1891" i="3"/>
  <c r="BE1896" i="3"/>
  <c r="BE1901" i="3"/>
  <c r="BE1907" i="3"/>
  <c r="BE1913" i="3"/>
  <c r="BE1917" i="3"/>
  <c r="BE1921" i="3"/>
  <c r="BE1928" i="3"/>
  <c r="BE1931" i="3"/>
  <c r="BE334" i="2"/>
  <c r="BE353" i="2"/>
  <c r="BE416" i="2"/>
  <c r="BE443" i="2"/>
  <c r="BE454" i="2"/>
  <c r="BE522" i="2"/>
  <c r="J136" i="3"/>
  <c r="BE325" i="3"/>
  <c r="BE424" i="3"/>
  <c r="BE439" i="3"/>
  <c r="BE449" i="3"/>
  <c r="BE564" i="3"/>
  <c r="BE599" i="3"/>
  <c r="BE734" i="3"/>
  <c r="BE787" i="3"/>
  <c r="BE791" i="3"/>
  <c r="BE816" i="3"/>
  <c r="BE982" i="3"/>
  <c r="BE1067" i="3"/>
  <c r="BE1094" i="3"/>
  <c r="BE1423" i="3"/>
  <c r="BE1496" i="3"/>
  <c r="BE1625" i="3"/>
  <c r="BE1776" i="3"/>
  <c r="BE1781" i="3"/>
  <c r="BE1818" i="3"/>
  <c r="BE1881" i="3"/>
  <c r="BE1898" i="3"/>
  <c r="BE1902" i="3"/>
  <c r="BE1904" i="3"/>
  <c r="BE1912" i="3"/>
  <c r="BE1915" i="3"/>
  <c r="BE1920" i="3"/>
  <c r="BE1939" i="3"/>
  <c r="BE133" i="2"/>
  <c r="BE332" i="2"/>
  <c r="BE378" i="2"/>
  <c r="BE529" i="2"/>
  <c r="BK177" i="2"/>
  <c r="J177" i="2" s="1"/>
  <c r="J98" i="2" s="1"/>
  <c r="F139" i="3"/>
  <c r="BE155" i="3"/>
  <c r="BE257" i="3"/>
  <c r="BE273" i="3"/>
  <c r="BE419" i="3"/>
  <c r="BE552" i="3"/>
  <c r="BE670" i="3"/>
  <c r="BE760" i="3"/>
  <c r="BE967" i="3"/>
  <c r="BE1096" i="3"/>
  <c r="BE1153" i="3"/>
  <c r="BE1488" i="3"/>
  <c r="BE1764" i="3"/>
  <c r="BE1766" i="3"/>
  <c r="BE1855" i="3"/>
  <c r="BE1867" i="3"/>
  <c r="BE1885" i="3"/>
  <c r="BE1900" i="3"/>
  <c r="BE1916" i="3"/>
  <c r="BE1918" i="3"/>
  <c r="BE1930" i="3"/>
  <c r="BE1941" i="3"/>
  <c r="BE1943" i="3"/>
  <c r="BE1951" i="3"/>
  <c r="BE129" i="2"/>
  <c r="BE140" i="2"/>
  <c r="BE171" i="2"/>
  <c r="BE229" i="2"/>
  <c r="BE311" i="2"/>
  <c r="BE327" i="2"/>
  <c r="BE363" i="2"/>
  <c r="BE376" i="2"/>
  <c r="BE387" i="2"/>
  <c r="BE410" i="2"/>
  <c r="BE178" i="3"/>
  <c r="BE221" i="3"/>
  <c r="BE247" i="3"/>
  <c r="BE653" i="3"/>
  <c r="BE686" i="3"/>
  <c r="BE797" i="3"/>
  <c r="BE804" i="3"/>
  <c r="BE844" i="3"/>
  <c r="BE959" i="3"/>
  <c r="BE973" i="3"/>
  <c r="BE1051" i="3"/>
  <c r="BE1072" i="3"/>
  <c r="BE1143" i="3"/>
  <c r="BE1158" i="3"/>
  <c r="BE1752" i="3"/>
  <c r="BE1774" i="3"/>
  <c r="BE1856" i="3"/>
  <c r="BE1871" i="3"/>
  <c r="BE1903" i="3"/>
  <c r="BE1946" i="3"/>
  <c r="BE1955" i="3"/>
  <c r="BE215" i="2"/>
  <c r="BE1815" i="3"/>
  <c r="BE1876" i="3"/>
  <c r="BE1894" i="3"/>
  <c r="BE1909" i="3"/>
  <c r="BE1911" i="3"/>
  <c r="BE1922" i="3"/>
  <c r="BE1926" i="3"/>
  <c r="BE1953" i="3"/>
  <c r="BE1966" i="3"/>
  <c r="BE1978" i="3"/>
  <c r="BE2024" i="3"/>
  <c r="BE2049" i="3"/>
  <c r="BE2073" i="3"/>
  <c r="BE2077" i="3"/>
  <c r="BE2083" i="3"/>
  <c r="BE2114" i="3"/>
  <c r="BE2148" i="3"/>
  <c r="BE2152" i="3"/>
  <c r="BE2156" i="3"/>
  <c r="BE2369" i="3"/>
  <c r="BE2378" i="3"/>
  <c r="BE2516" i="3"/>
  <c r="BE315" i="2"/>
  <c r="BE365" i="2"/>
  <c r="BE384" i="2"/>
  <c r="BE388" i="2"/>
  <c r="BE400" i="2"/>
  <c r="BE418" i="2"/>
  <c r="BE424" i="2"/>
  <c r="BE473" i="2"/>
  <c r="BE496" i="2"/>
  <c r="E132" i="3"/>
  <c r="BE146" i="3"/>
  <c r="BE149" i="3"/>
  <c r="BE187" i="3"/>
  <c r="BE212" i="3"/>
  <c r="BE261" i="3"/>
  <c r="BE315" i="3"/>
  <c r="BE539" i="3"/>
  <c r="BE626" i="3"/>
  <c r="BE732" i="3"/>
  <c r="BE768" i="3"/>
  <c r="BE802" i="3"/>
  <c r="BE836" i="3"/>
  <c r="BE860" i="3"/>
  <c r="BE963" i="3"/>
  <c r="BE1089" i="3"/>
  <c r="BE1103" i="3"/>
  <c r="BE1163" i="3"/>
  <c r="BE1274" i="3"/>
  <c r="BE1454" i="3"/>
  <c r="BE1486" i="3"/>
  <c r="BE1703" i="3"/>
  <c r="BE1756" i="3"/>
  <c r="BE1775" i="3"/>
  <c r="BE1782" i="3"/>
  <c r="BE1811" i="3"/>
  <c r="BE1877" i="3"/>
  <c r="BE1887" i="3"/>
  <c r="BE1893" i="3"/>
  <c r="BE1897" i="3"/>
  <c r="BE1923" i="3"/>
  <c r="BE1925" i="3"/>
  <c r="BE1934" i="3"/>
  <c r="BE1945" i="3"/>
  <c r="BE1948" i="3"/>
  <c r="BE1956" i="3"/>
  <c r="BE1959" i="3"/>
  <c r="BE1962" i="3"/>
  <c r="BE1967" i="3"/>
  <c r="BE1969" i="3"/>
  <c r="BE1971" i="3"/>
  <c r="BE1986" i="3"/>
  <c r="BE1992" i="3"/>
  <c r="BE1994" i="3"/>
  <c r="BE1998" i="3"/>
  <c r="BE2002" i="3"/>
  <c r="BE2015" i="3"/>
  <c r="BE2018" i="3"/>
  <c r="BE2021" i="3"/>
  <c r="BE2067" i="3"/>
  <c r="BE2069" i="3"/>
  <c r="BE2146" i="3"/>
  <c r="BE2150" i="3"/>
  <c r="BE2318" i="3"/>
  <c r="BE2642" i="3"/>
  <c r="BE2644" i="3"/>
  <c r="BE178" i="2"/>
  <c r="BE286" i="2"/>
  <c r="BE343" i="2"/>
  <c r="BE395" i="2"/>
  <c r="BE447" i="2"/>
  <c r="BE485" i="2"/>
  <c r="BE537" i="2"/>
  <c r="BE568" i="2"/>
  <c r="BE574" i="2"/>
  <c r="BE148" i="3"/>
  <c r="BE206" i="3"/>
  <c r="BE317" i="3"/>
  <c r="BE395" i="3"/>
  <c r="BE721" i="3"/>
  <c r="BE795" i="3"/>
  <c r="BE830" i="3"/>
  <c r="BE971" i="3"/>
  <c r="BE1001" i="3"/>
  <c r="BE1382" i="3"/>
  <c r="BE1470" i="3"/>
  <c r="BE1484" i="3"/>
  <c r="BE1627" i="3"/>
  <c r="BE1647" i="3"/>
  <c r="BE1778" i="3"/>
  <c r="BE1791" i="3"/>
  <c r="BE1899" i="3"/>
  <c r="BE1906" i="3"/>
  <c r="BE1908" i="3"/>
  <c r="BE1938" i="3"/>
  <c r="BE1940" i="3"/>
  <c r="BE1947" i="3"/>
  <c r="BE1952" i="3"/>
  <c r="BE1954" i="3"/>
  <c r="BE1958" i="3"/>
  <c r="BE1960" i="3"/>
  <c r="BE1961" i="3"/>
  <c r="BE1963" i="3"/>
  <c r="BE1968" i="3"/>
  <c r="BE1976" i="3"/>
  <c r="BE1980" i="3"/>
  <c r="BE2009" i="3"/>
  <c r="BE2012" i="3"/>
  <c r="BE2229" i="3"/>
  <c r="BE2529" i="3"/>
  <c r="BE2561" i="3"/>
  <c r="BE2638" i="3"/>
  <c r="BK1050" i="3"/>
  <c r="J1050" i="3" s="1"/>
  <c r="J107" i="3" s="1"/>
  <c r="BK1053" i="3"/>
  <c r="J1053" i="3" s="1"/>
  <c r="J108" i="3" s="1"/>
  <c r="BE212" i="2"/>
  <c r="BE290" i="2"/>
  <c r="BE298" i="2"/>
  <c r="BE322" i="2"/>
  <c r="BE349" i="2"/>
  <c r="BE361" i="2"/>
  <c r="BE383" i="2"/>
  <c r="BE404" i="2"/>
  <c r="BE548" i="2"/>
  <c r="BE556" i="2"/>
  <c r="BE152" i="3"/>
  <c r="BE172" i="3"/>
  <c r="BE198" i="3"/>
  <c r="BE241" i="3"/>
  <c r="BE702" i="3"/>
  <c r="BE719" i="3"/>
  <c r="BE752" i="3"/>
  <c r="BE785" i="3"/>
  <c r="BE961" i="3"/>
  <c r="BE965" i="3"/>
  <c r="BE1145" i="3"/>
  <c r="BE1156" i="3"/>
  <c r="BE1165" i="3"/>
  <c r="BE1402" i="3"/>
  <c r="BE1482" i="3"/>
  <c r="BE1633" i="3"/>
  <c r="BE1675" i="3"/>
  <c r="F90" i="2"/>
  <c r="BE143" i="2"/>
  <c r="BE157" i="2"/>
  <c r="BE217" i="2"/>
  <c r="BE296" i="2"/>
  <c r="BE331" i="2"/>
  <c r="BE373" i="2"/>
  <c r="BE386" i="2"/>
  <c r="BE171" i="3"/>
  <c r="BE209" i="3"/>
  <c r="BE576" i="3"/>
  <c r="BE730" i="3"/>
  <c r="BE770" i="3"/>
  <c r="BE824" i="3"/>
  <c r="BE854" i="3"/>
  <c r="BE1043" i="3"/>
  <c r="BE1054" i="3"/>
  <c r="BE1118" i="3"/>
  <c r="BE1151" i="3"/>
  <c r="BE1266" i="3"/>
  <c r="BE1433" i="3"/>
  <c r="BE1621" i="3"/>
  <c r="BE1659" i="3"/>
  <c r="BE1783" i="3"/>
  <c r="BE1853" i="3"/>
  <c r="BE1859" i="3"/>
  <c r="BE1910" i="3"/>
  <c r="BE1927" i="3"/>
  <c r="BE1957" i="3"/>
  <c r="BE1964" i="3"/>
  <c r="BE1972" i="3"/>
  <c r="BE1973" i="3"/>
  <c r="BE1974" i="3"/>
  <c r="BE1975" i="3"/>
  <c r="BE1977" i="3"/>
  <c r="BE1996" i="3"/>
  <c r="BE2029" i="3"/>
  <c r="BE2031" i="3"/>
  <c r="BE2037" i="3"/>
  <c r="BE2041" i="3"/>
  <c r="BE2045" i="3"/>
  <c r="BE2053" i="3"/>
  <c r="BE2061" i="3"/>
  <c r="BE2080" i="3"/>
  <c r="BE2158" i="3"/>
  <c r="BE2227" i="3"/>
  <c r="BE2514" i="3"/>
  <c r="BE2525" i="3"/>
  <c r="BE2527" i="3"/>
  <c r="BE2563" i="3"/>
  <c r="BE2634" i="3"/>
  <c r="BE135" i="2"/>
  <c r="BE165" i="2"/>
  <c r="BE351" i="2"/>
  <c r="BE421" i="2"/>
  <c r="BE487" i="2"/>
  <c r="BE525" i="2"/>
  <c r="BE533" i="2"/>
  <c r="BE540" i="2"/>
  <c r="BE544" i="2"/>
  <c r="BE560" i="2"/>
  <c r="BE575" i="2"/>
  <c r="BK423" i="2"/>
  <c r="J423" i="2" s="1"/>
  <c r="J104" i="2" s="1"/>
  <c r="BE145" i="3"/>
  <c r="BE147" i="3"/>
  <c r="BE164" i="3"/>
  <c r="BE231" i="3"/>
  <c r="BE444" i="3"/>
  <c r="BE531" i="3"/>
  <c r="BE754" i="3"/>
  <c r="BE789" i="3"/>
  <c r="BE978" i="3"/>
  <c r="BE1039" i="3"/>
  <c r="BE1129" i="3"/>
  <c r="BE1444" i="3"/>
  <c r="BE1693" i="3"/>
  <c r="BE1754" i="3"/>
  <c r="BE1758" i="3"/>
  <c r="BE1768" i="3"/>
  <c r="BE1779" i="3"/>
  <c r="BE1869" i="3"/>
  <c r="BE1874" i="3"/>
  <c r="BE1919" i="3"/>
  <c r="F34" i="2"/>
  <c r="BC95" i="1" s="1"/>
  <c r="F35" i="2"/>
  <c r="BD95" i="1" s="1"/>
  <c r="BC103" i="1"/>
  <c r="BB104" i="1"/>
  <c r="BB98" i="1"/>
  <c r="AW105" i="1"/>
  <c r="BB99" i="1"/>
  <c r="AW104" i="1"/>
  <c r="BC97" i="1"/>
  <c r="BD105" i="1"/>
  <c r="AW97" i="1"/>
  <c r="BA99" i="1"/>
  <c r="AW98" i="1"/>
  <c r="BC105" i="1"/>
  <c r="J32" i="2"/>
  <c r="AW95" i="1" s="1"/>
  <c r="F32" i="2"/>
  <c r="BA95" i="1" s="1"/>
  <c r="BB103" i="1"/>
  <c r="AW103" i="1"/>
  <c r="BB101" i="1"/>
  <c r="BC106" i="1"/>
  <c r="F37" i="3"/>
  <c r="BD96" i="1" s="1"/>
  <c r="BD97" i="1"/>
  <c r="BA98" i="1"/>
  <c r="BC102" i="1"/>
  <c r="J34" i="3"/>
  <c r="AW96" i="1" s="1"/>
  <c r="BA103" i="1"/>
  <c r="BA97" i="1"/>
  <c r="BB105" i="1"/>
  <c r="F35" i="3"/>
  <c r="BB96" i="1" s="1"/>
  <c r="BB100" i="1"/>
  <c r="BA105" i="1"/>
  <c r="BA101" i="1"/>
  <c r="BD100" i="1"/>
  <c r="AW102" i="1"/>
  <c r="BD104" i="1"/>
  <c r="F36" i="3"/>
  <c r="BC96" i="1" s="1"/>
  <c r="AW101" i="1"/>
  <c r="BC104" i="1"/>
  <c r="BD98" i="1"/>
  <c r="BD103" i="1"/>
  <c r="F34" i="3"/>
  <c r="BA96" i="1" s="1"/>
  <c r="BA100" i="1"/>
  <c r="BC101" i="1"/>
  <c r="BB102" i="1"/>
  <c r="BC98" i="1"/>
  <c r="BA104" i="1"/>
  <c r="AW106" i="1"/>
  <c r="F33" i="2"/>
  <c r="BB95" i="1" s="1"/>
  <c r="BA102" i="1"/>
  <c r="BB97" i="1"/>
  <c r="BD99" i="1"/>
  <c r="AW99" i="1"/>
  <c r="BD102" i="1"/>
  <c r="BA106" i="1"/>
  <c r="BD106" i="1"/>
  <c r="BD101" i="1"/>
  <c r="BB106" i="1"/>
  <c r="AW100" i="1"/>
  <c r="BC99" i="1"/>
  <c r="BC100" i="1"/>
  <c r="R422" i="2" l="1"/>
  <c r="T422" i="2"/>
  <c r="T1055" i="3"/>
  <c r="AU100" i="1"/>
  <c r="P143" i="3"/>
  <c r="P1055" i="3"/>
  <c r="BK127" i="2"/>
  <c r="J127" i="2" s="1"/>
  <c r="J95" i="2" s="1"/>
  <c r="AU99" i="1"/>
  <c r="P126" i="2"/>
  <c r="AU95" i="1"/>
  <c r="AU97" i="1"/>
  <c r="T143" i="3"/>
  <c r="T142" i="3" s="1"/>
  <c r="R143" i="3"/>
  <c r="AU102" i="1"/>
  <c r="AU105" i="1"/>
  <c r="AU98" i="1"/>
  <c r="AU103" i="1"/>
  <c r="R1055" i="3"/>
  <c r="R127" i="2"/>
  <c r="AG100" i="1"/>
  <c r="T127" i="2"/>
  <c r="T126" i="2" s="1"/>
  <c r="BK422" i="2"/>
  <c r="J422" i="2" s="1"/>
  <c r="J103" i="2" s="1"/>
  <c r="AG99" i="1"/>
  <c r="AN99" i="1" s="1"/>
  <c r="BK1055" i="3"/>
  <c r="J1055" i="3" s="1"/>
  <c r="J109" i="3" s="1"/>
  <c r="AG104" i="1"/>
  <c r="J128" i="2"/>
  <c r="J96" i="2" s="1"/>
  <c r="BK143" i="3"/>
  <c r="AZ100" i="1"/>
  <c r="AZ97" i="1"/>
  <c r="AZ103" i="1"/>
  <c r="AZ98" i="1"/>
  <c r="AV99" i="1"/>
  <c r="AT99" i="1" s="1"/>
  <c r="F33" i="3"/>
  <c r="AZ96" i="1" s="1"/>
  <c r="AG106" i="1"/>
  <c r="BA94" i="1"/>
  <c r="W30" i="1" s="1"/>
  <c r="AV105" i="1"/>
  <c r="AT105" i="1"/>
  <c r="AV100" i="1"/>
  <c r="AT100" i="1" s="1"/>
  <c r="AZ101" i="1"/>
  <c r="AV101" i="1"/>
  <c r="AT101" i="1" s="1"/>
  <c r="F31" i="2"/>
  <c r="AZ95" i="1" s="1"/>
  <c r="AV98" i="1"/>
  <c r="AT98" i="1" s="1"/>
  <c r="AZ104" i="1"/>
  <c r="BB94" i="1"/>
  <c r="AX94" i="1" s="1"/>
  <c r="AV97" i="1"/>
  <c r="AT97" i="1" s="1"/>
  <c r="AZ106" i="1"/>
  <c r="J31" i="2"/>
  <c r="AV95" i="1" s="1"/>
  <c r="AT95" i="1" s="1"/>
  <c r="BC94" i="1"/>
  <c r="W32" i="1" s="1"/>
  <c r="AV102" i="1"/>
  <c r="AT102" i="1" s="1"/>
  <c r="AZ105" i="1"/>
  <c r="AV103" i="1"/>
  <c r="AT103" i="1"/>
  <c r="J33" i="3"/>
  <c r="AV96" i="1" s="1"/>
  <c r="AT96" i="1" s="1"/>
  <c r="AZ102" i="1"/>
  <c r="AZ99" i="1"/>
  <c r="AV106" i="1"/>
  <c r="AT106" i="1" s="1"/>
  <c r="BD94" i="1"/>
  <c r="W33" i="1" s="1"/>
  <c r="AV104" i="1"/>
  <c r="AT104" i="1"/>
  <c r="R126" i="2" l="1"/>
  <c r="BK142" i="3"/>
  <c r="J142" i="3" s="1"/>
  <c r="J96" i="3" s="1"/>
  <c r="P142" i="3"/>
  <c r="AU96" i="1" s="1"/>
  <c r="AU94" i="1" s="1"/>
  <c r="R142" i="3"/>
  <c r="BK126" i="2"/>
  <c r="J126" i="2"/>
  <c r="J28" i="2" s="1"/>
  <c r="AG95" i="1" s="1"/>
  <c r="AN95" i="1" s="1"/>
  <c r="J143" i="3"/>
  <c r="J97" i="3" s="1"/>
  <c r="AN100" i="1"/>
  <c r="AN104" i="1"/>
  <c r="AN106" i="1"/>
  <c r="AZ94" i="1"/>
  <c r="AV94" i="1" s="1"/>
  <c r="AK29" i="1" s="1"/>
  <c r="AG98" i="1"/>
  <c r="AN98" i="1"/>
  <c r="AG102" i="1"/>
  <c r="AN102" i="1"/>
  <c r="AW94" i="1"/>
  <c r="AK30" i="1" s="1"/>
  <c r="AG103" i="1"/>
  <c r="AN103" i="1"/>
  <c r="AG105" i="1"/>
  <c r="AN105" i="1"/>
  <c r="AG97" i="1"/>
  <c r="AN97" i="1" s="1"/>
  <c r="AG101" i="1"/>
  <c r="AN101" i="1"/>
  <c r="AY94" i="1"/>
  <c r="W31" i="1"/>
  <c r="J30" i="3" l="1"/>
  <c r="AG96" i="1" s="1"/>
  <c r="AN96" i="1" s="1"/>
  <c r="J94" i="2"/>
  <c r="J37" i="2"/>
  <c r="W29" i="1"/>
  <c r="AT94" i="1"/>
  <c r="J39" i="3" l="1"/>
  <c r="AG94" i="1"/>
  <c r="AK26" i="1" s="1"/>
  <c r="AK35" i="1" s="1"/>
  <c r="AN94" i="1" l="1"/>
</calcChain>
</file>

<file path=xl/sharedStrings.xml><?xml version="1.0" encoding="utf-8"?>
<sst xmlns="http://schemas.openxmlformats.org/spreadsheetml/2006/main" count="34152" uniqueCount="3650">
  <si>
    <t>Export Komplet</t>
  </si>
  <si>
    <t/>
  </si>
  <si>
    <t>2.0</t>
  </si>
  <si>
    <t>False</t>
  </si>
  <si>
    <t>{20f5df38-1719-4c56-8c51-369b66bf833f}</t>
  </si>
  <si>
    <t>&gt;&gt;  skryté sloupce  &lt;&lt;</t>
  </si>
  <si>
    <t>0,01</t>
  </si>
  <si>
    <t>21</t>
  </si>
  <si>
    <t>15</t>
  </si>
  <si>
    <t>REKAPITULACE STAVBY</t>
  </si>
  <si>
    <t>v ---  níže se nacházejí doplnkové a pomocné údaje k sestavám  --- v</t>
  </si>
  <si>
    <t>Návod na vyplnění</t>
  </si>
  <si>
    <t>0,001</t>
  </si>
  <si>
    <t>Kód:</t>
  </si>
  <si>
    <t>024/2021</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</si>
  <si>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</si>
  <si>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</si>
  <si>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Stavební úpravy brownfieldu v Mělčanech</t>
  </si>
  <si>
    <t>KSO:</t>
  </si>
  <si>
    <t>CC-CZ:</t>
  </si>
  <si>
    <t>Místo:</t>
  </si>
  <si>
    <t>Mělčany</t>
  </si>
  <si>
    <t>Datum:</t>
  </si>
  <si>
    <t>8. 2. 2021</t>
  </si>
  <si>
    <t>Zadavatel:</t>
  </si>
  <si>
    <t>IČ:</t>
  </si>
  <si>
    <t xml:space="preserve"> </t>
  </si>
  <si>
    <t>DIČ:</t>
  </si>
  <si>
    <t>Uchazeč:</t>
  </si>
  <si>
    <t>Vyplň údaj</t>
  </si>
  <si>
    <t>Projektant:</t>
  </si>
  <si>
    <t>True</t>
  </si>
  <si>
    <t>Zpracovatel:</t>
  </si>
  <si>
    <t>Poznámka:</t>
  </si>
  <si>
    <t xml:space="preserve">"Soupis prací je sestaven s využitím Cenové soustavy URS. Položky, které pochází z této cenové soustavy, jsou v samostatném sloupci. Veškeré další informace vymezující popis a podmínky použití těchto položek z Cenové soustavy, které nejsou uvedeny přímo v soupisu prací, jsou neomezeně dálkově k dispozici na www.cs-urs.cz, sekce Cenové a technické podmínky.								_x000D_
Rozpočet slouží výhradně a pouze pro výběr zhotovitele. Zhotovitel je povinen zkontrolovat rozpočet a doplnit chybějící položky. V opačném případě je zhotovitel povinen upozornit zadavatele na případné nedostatky. Ceny v nabídce musí vycházet nejen z předloženého soupisu výkonů, ale i ze znalosti celého projektu. Prostudování kompletní dokumentace je nutnou podmínkou předložení nabídky. Podáním cenové nabídky zhotovitel potvrzeje, že si projekt důkladně prostudoval a že všechny úkony k provedení stavby dle PD jsou zahrnuty v rozpočtu. Veškeré konstrukce se dodávají jako plně funkční celek. Projektová dokumentace je nadřazena rozpočtu, rozpočet slouží pro výběr zhotovitele._x000D_
Je mezi smluvními stranami, zda si stnaoví cenu pevnou, bez možných víceprací nebo méněprací, nebo jestli bude účtováno dle skutečnosti, ale s jednotkovým cenami doplněnými v rozpočtu. 							_x000D_
	Součástí projektu není :					_x000D_
-	požadavky na ostatní profese (viz. technická zpráva)					_x000D_
-	autorizované měření hlučnosti ani orientační					_x000D_
-	položky, které nejsou uvedeny v položkovém rozpočtu					_x000D_
						_x000D_
	POZN :					_x000D_
-	tento výkaz výměr je pouze orientační, směrodatná a nadřazená je výkresová dokumentace včetně technické zprávy.					_x000D_
-	TENTO PROJEKT NENAHRAZUJE DÍLENSKOU / VÝROBNÍ DOKUMENTACI ZHOTOVITELE.					_x000D_
						_x000D_
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</si>
  <si>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</si>
  <si>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</si>
  <si>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</si>
  <si>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</si>
  <si>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</si>
  <si>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</si>
  <si>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</si>
  <si>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</si>
  <si>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</si>
  <si>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</si>
  <si>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</si>
  <si>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</si>
  <si>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</si>
  <si>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</si>
  <si>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</si>
  <si>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</si>
  <si>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</si>
  <si>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</si>
  <si>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</si>
  <si>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</si>
  <si>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</si>
  <si>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</si>
  <si>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</si>
  <si>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</si>
  <si>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</si>
  <si>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</si>
  <si>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</si>
  <si>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</si>
  <si>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</si>
  <si>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</si>
  <si>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</si>
  <si>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</si>
  <si>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</si>
  <si>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</si>
  <si>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</si>
  <si>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</si>
  <si>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</si>
  <si>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</si>
  <si>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</si>
  <si>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</si>
  <si>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</si>
  <si>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IMPORT</t>
  </si>
  <si>
    <t>{00000000-0000-0000-0000-000000000000}</t>
  </si>
  <si>
    <t>/</t>
  </si>
  <si>
    <t>STA</t>
  </si>
  <si>
    <t>1</t>
  </si>
  <si>
    <t>###NOINSERT###</t>
  </si>
  <si>
    <t>024n/2021</t>
  </si>
  <si>
    <t>Stavební úpravy brownfieldu - nové konstrukce</t>
  </si>
  <si>
    <t>{9128fc8f-b862-439c-a918-1d07e79c5c10}</t>
  </si>
  <si>
    <t>2</t>
  </si>
  <si>
    <t>D146b</t>
  </si>
  <si>
    <t>Rozvodnice</t>
  </si>
  <si>
    <t>{44426da8-29ed-4fca-bb64-3dee36200f6d}</t>
  </si>
  <si>
    <t>D144</t>
  </si>
  <si>
    <t>Stavební rozpočet</t>
  </si>
  <si>
    <t>{9a501701-8465-4d9d-ac05-694c8e52eea5}</t>
  </si>
  <si>
    <t>D143</t>
  </si>
  <si>
    <t>{4c3d1003-3876-4e67-824e-08d55392e77c}</t>
  </si>
  <si>
    <t>D146a</t>
  </si>
  <si>
    <t>Položky</t>
  </si>
  <si>
    <t>{4eae73ee-8776-4db6-b490-7fd45be0ee8c}</t>
  </si>
  <si>
    <t>Objekt2</t>
  </si>
  <si>
    <t>VENKOVNÍ STOKA</t>
  </si>
  <si>
    <t>{e0460c4b-9084-4cab-b8da-7a995a2d27fa}</t>
  </si>
  <si>
    <t>D141</t>
  </si>
  <si>
    <t>KANALIZACE</t>
  </si>
  <si>
    <t>{af0f55e9-0a62-4115-b134-4d5c08b43a36}</t>
  </si>
  <si>
    <t>D142</t>
  </si>
  <si>
    <t>VNITŘNÍ PLYNOINSTALACE</t>
  </si>
  <si>
    <t>{96b08f6a-2764-4434-b091-2e5d0ba36129}</t>
  </si>
  <si>
    <t>D145</t>
  </si>
  <si>
    <t>LIKVIDACE DEŠŤOVÝCH VOD</t>
  </si>
  <si>
    <t>{99dba2aa-7c1c-4eb8-bd86-a12baf657784}</t>
  </si>
  <si>
    <t>D141b</t>
  </si>
  <si>
    <t>VODOVOD</t>
  </si>
  <si>
    <t>{1f0bba8f-f1d5-4cf1-97fa-fdb7a1501e24}</t>
  </si>
  <si>
    <t>D146c</t>
  </si>
  <si>
    <t>Svítidla</t>
  </si>
  <si>
    <t>{0a74a6d8-5b79-4d90-bcee-f7c2bcfd7624}</t>
  </si>
  <si>
    <t>PVOS</t>
  </si>
  <si>
    <t>Původní vnější omítka stěn</t>
  </si>
  <si>
    <t>939,4</t>
  </si>
  <si>
    <t>3</t>
  </si>
  <si>
    <t>POmstrop</t>
  </si>
  <si>
    <t>Původní omítka stropů</t>
  </si>
  <si>
    <t>707,06</t>
  </si>
  <si>
    <t>KRYCÍ LIST SOUPISU PRACÍ</t>
  </si>
  <si>
    <t>PvnOS</t>
  </si>
  <si>
    <t>Původní vnitřní omítka stěn</t>
  </si>
  <si>
    <t>1123,66</t>
  </si>
  <si>
    <t>BP01</t>
  </si>
  <si>
    <t>Plocha bouraných podlah BP01</t>
  </si>
  <si>
    <t>365,21</t>
  </si>
  <si>
    <t>BP02</t>
  </si>
  <si>
    <t xml:space="preserve">Plocha </t>
  </si>
  <si>
    <t>125,47</t>
  </si>
  <si>
    <t>BP03</t>
  </si>
  <si>
    <t>Plocha bouraných ploch</t>
  </si>
  <si>
    <t>44,22</t>
  </si>
  <si>
    <t>BP04</t>
  </si>
  <si>
    <t xml:space="preserve">Plocha bouraných podlah </t>
  </si>
  <si>
    <t>BP05</t>
  </si>
  <si>
    <t>10,42</t>
  </si>
  <si>
    <t>BP06</t>
  </si>
  <si>
    <t>40,42</t>
  </si>
  <si>
    <t>BP07</t>
  </si>
  <si>
    <t>5,18</t>
  </si>
  <si>
    <t>P02</t>
  </si>
  <si>
    <t>Rozebrání zamková dlažby</t>
  </si>
  <si>
    <t>43,15</t>
  </si>
  <si>
    <t xml:space="preserve">"Soupis prací je sestaven s využitím Cenové soustavy URS. Položky, které pochází z této cenové soustavy, jsou v samostatném sloupci. Veškeré další informace vymezující popis a podmínky použití těchto položek z Cenové soustavy, které nejsou uvedeny přímo v soupisu prací, jsou neomezeně dálkově k dispozici na www.cs-urs.cz, sekce Cenové a technické podmínky.								 Rozpočet slouží výhradně a pouze pro výběr zhotovitele. Zhotovitel je povinen zkontrolovat rozpočet a doplnit chybějící položky. V opačném případě je zhotovitel povinen upozornit zadavatele na případné nedostatky. Ceny v nabídce musí vycházet nejen z předloženého soupisu výkonů, ale i ze znalosti celého projektu. Prostudování kompletní dokumentace je nutnou podmínkou předložení nabídky. Podáním cenové nabídky zhotovitel potvrzeje, že si projekt důkladně prostudoval a že všechny úkony k provedení stavby dle PD jsou zahrnuty v rozpočtu. Veškeré konstrukce se dodávají jako plně funkční celek. Projektová dokumentace je nadřazena rozpočtu, rozpočet slouží pro výběr zhotovitele. Je mezi smluvními stranami, zda si stnaoví cenu pevnou, bez možných víceprací nebo méněprací, nebo jestli bude účtováno dle skutečnosti, ale s jednotkovým cenami doplněnými v rozpočtu. 							 	Součástí projektu není :					 -	požadavky na ostatní profese (viz. technická zpráva)					 -	autorizované měření hlučnosti ani orientační					 -	položky, které nejsou uvedeny v položkovém rozpočtu					 						 	POZN :					 -	tento výkaz výměr je pouze orientační, směrodatná a nadřazená je výkresová dokumentace včetně technické zprávy.					 -	TENTO PROJEKT NENAHRAZUJE DÍLENSKOU / VÝROBNÍ DOKUMENTACI ZHOTOVITELE.					 						  </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</si>
  <si>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</si>
  <si>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</si>
  <si>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</si>
  <si>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</si>
  <si>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</si>
  <si>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</si>
  <si>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</si>
  <si>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</si>
  <si>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3 - Svislé a kompletní konstrukce</t>
  </si>
  <si>
    <t xml:space="preserve">    4 - Vodorovné konstrukce</t>
  </si>
  <si>
    <t xml:space="preserve">    9 - Ostatní konstrukce a práce, bourání</t>
  </si>
  <si>
    <t xml:space="preserve">    997 - Přesun sutě</t>
  </si>
  <si>
    <t xml:space="preserve">    998 - Přesun hmot</t>
  </si>
  <si>
    <t>PSV - Práce a dodávky PSV</t>
  </si>
  <si>
    <t xml:space="preserve">    741 - Elektroinstalace - silnoproud</t>
  </si>
  <si>
    <t xml:space="preserve">    762 - Konstrukce tesařské</t>
  </si>
  <si>
    <t xml:space="preserve">    764 - Konstrukce klempířské</t>
  </si>
  <si>
    <t xml:space="preserve">    765 - Krytina skládaná</t>
  </si>
  <si>
    <t xml:space="preserve">    766 - Konstrukce truhlářské</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</si>
  <si>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</si>
  <si>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</si>
  <si>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</si>
  <si>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</si>
  <si>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</si>
  <si>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</si>
  <si>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</si>
  <si>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</si>
  <si>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</si>
  <si>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</si>
  <si>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</si>
  <si>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</si>
  <si>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</si>
  <si>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</si>
  <si>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</si>
  <si>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</si>
  <si>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</si>
  <si>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</si>
  <si>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112101104</t>
  </si>
  <si>
    <t>Odstranění stromů listnatých průměru kmene do 900 mm</t>
  </si>
  <si>
    <t>kus</t>
  </si>
  <si>
    <t>4</t>
  </si>
  <si>
    <t>1452523949</t>
  </si>
  <si>
    <t>VV</t>
  </si>
  <si>
    <t>1+4+1+1+3</t>
  </si>
  <si>
    <t>112101124</t>
  </si>
  <si>
    <t>Odstranění stromů jehličnatých průměru kmene do 900 mm</t>
  </si>
  <si>
    <t>-1548514082</t>
  </si>
  <si>
    <t>112251104</t>
  </si>
  <si>
    <t>Odstranění pařezů D do 900 mm</t>
  </si>
  <si>
    <t>1461077788</t>
  </si>
  <si>
    <t>3+1+1+2+4</t>
  </si>
  <si>
    <t>113106123</t>
  </si>
  <si>
    <t>Rozebrání dlažeb ze zámkových dlaždic komunikací pro pěší ručně</t>
  </si>
  <si>
    <t>m2</t>
  </si>
  <si>
    <t>-32720679</t>
  </si>
  <si>
    <t>P01</t>
  </si>
  <si>
    <t>6,25</t>
  </si>
  <si>
    <t>Součet</t>
  </si>
  <si>
    <t>5</t>
  </si>
  <si>
    <t>113151111</t>
  </si>
  <si>
    <t>Rozebrání zpevněných ploch ze silničních dílců</t>
  </si>
  <si>
    <t>118630683</t>
  </si>
  <si>
    <t>panelová cesta</t>
  </si>
  <si>
    <t>2*1*8</t>
  </si>
  <si>
    <t>6</t>
  </si>
  <si>
    <t>113153111</t>
  </si>
  <si>
    <t>Odstranění podkladů zpevněných ploch ze štěrkopísku stabilizovaného cementem</t>
  </si>
  <si>
    <t>m3</t>
  </si>
  <si>
    <t>910017832</t>
  </si>
  <si>
    <t>odhad tl. 30 cm</t>
  </si>
  <si>
    <t>287,8*0,3</t>
  </si>
  <si>
    <t>7</t>
  </si>
  <si>
    <t>113154324</t>
  </si>
  <si>
    <t>Frézování živičného krytu tl 100 mm pruh š 1 m pl do 10000 m2 bez překážek v trase</t>
  </si>
  <si>
    <t>1441047672</t>
  </si>
  <si>
    <t>asfalt</t>
  </si>
  <si>
    <t>1179,5</t>
  </si>
  <si>
    <t>143,7</t>
  </si>
  <si>
    <t>8</t>
  </si>
  <si>
    <t>113201111</t>
  </si>
  <si>
    <t>Vytrhání obrub chodníkových ležatých</t>
  </si>
  <si>
    <t>m</t>
  </si>
  <si>
    <t>-2011607848</t>
  </si>
  <si>
    <t>PD01</t>
  </si>
  <si>
    <t>11,25</t>
  </si>
  <si>
    <t>k P02</t>
  </si>
  <si>
    <t>9</t>
  </si>
  <si>
    <t>122411101</t>
  </si>
  <si>
    <t>Odkopávky a prokopávky v hornině třídy těžitelnosti II, skupiny 5 ručně</t>
  </si>
  <si>
    <t>1006993134</t>
  </si>
  <si>
    <t>BP01*0,05</t>
  </si>
  <si>
    <t>BP02*0,05</t>
  </si>
  <si>
    <t>BP07*0,05</t>
  </si>
  <si>
    <t>B10</t>
  </si>
  <si>
    <t>zvětšení vodoměrné šachty</t>
  </si>
  <si>
    <t>1,8*1,6*2,1</t>
  </si>
  <si>
    <t>10</t>
  </si>
  <si>
    <t>131451103</t>
  </si>
  <si>
    <t>Hloubení jam nezapažených v hornině třídy těžitelnosti II, skupiny 5 objem do 100 m3 strojně</t>
  </si>
  <si>
    <t>212264467</t>
  </si>
  <si>
    <t>výkres výkopů</t>
  </si>
  <si>
    <t>5,83*5,19*(1,04-0,22)</t>
  </si>
  <si>
    <t>11</t>
  </si>
  <si>
    <t>132412112</t>
  </si>
  <si>
    <t>Hloubení rýh š do 800 mm v nesoudržných horninách třídy těžitelnosti II, skupiny 5 ručně</t>
  </si>
  <si>
    <t>-2112825636</t>
  </si>
  <si>
    <t>zesílení pasů</t>
  </si>
  <si>
    <t>12</t>
  </si>
  <si>
    <t>162751117</t>
  </si>
  <si>
    <t>Vodorovné přemístění do 10000 m výkopku/sypaniny z horniny třídy těžitelnosti I, skupiny 1 až 3</t>
  </si>
  <si>
    <t>832781139</t>
  </si>
  <si>
    <t>30,845+24,811+15</t>
  </si>
  <si>
    <t>t</t>
  </si>
  <si>
    <t>Zakládání</t>
  </si>
  <si>
    <t>14</t>
  </si>
  <si>
    <t>274313611</t>
  </si>
  <si>
    <t>Základové pásy z betonu tř. C 16/20</t>
  </si>
  <si>
    <t>660535905</t>
  </si>
  <si>
    <t>zesílení základů</t>
  </si>
  <si>
    <t>Svislé a kompletní konstrukce</t>
  </si>
  <si>
    <t>319231214RX1</t>
  </si>
  <si>
    <t>Provedení odstranění vlhkosti zdiva - metoda podřezání diamantovým laserem</t>
  </si>
  <si>
    <t>234683298</t>
  </si>
  <si>
    <t>obvod, od místnosti 105 po směru hodin. ruč.</t>
  </si>
  <si>
    <t>0,98*(23,605)</t>
  </si>
  <si>
    <t>0,825*11,865</t>
  </si>
  <si>
    <t>0,955*(2,645+1,5+4,095+2,98+4,17+1,9+1)</t>
  </si>
  <si>
    <t>0,795*(3,335+1,29+2,625+1,29+2,605+1,25+3,185)</t>
  </si>
  <si>
    <t>0,86*(60,205)</t>
  </si>
  <si>
    <t>0,935*11,91</t>
  </si>
  <si>
    <t>0,84*(50,74+0,945+0,985+0,69+1,4+0,3+1,745+1,76+1)</t>
  </si>
  <si>
    <t>vnitřní</t>
  </si>
  <si>
    <t>m118 117 120 119</t>
  </si>
  <si>
    <t>0,15*4</t>
  </si>
  <si>
    <t>0,3*(3,12+0,19+3,12+1+0,84+0,6+1,16+0,29+1,78)</t>
  </si>
  <si>
    <t>0,2*3,12</t>
  </si>
  <si>
    <t>m115</t>
  </si>
  <si>
    <t>0,3*9</t>
  </si>
  <si>
    <t>0,8*9</t>
  </si>
  <si>
    <t>m113x112</t>
  </si>
  <si>
    <t>m111</t>
  </si>
  <si>
    <t>0,25*9</t>
  </si>
  <si>
    <t>m110 m111</t>
  </si>
  <si>
    <t>0,665*9,05</t>
  </si>
  <si>
    <t>m103 104 102 101</t>
  </si>
  <si>
    <t>0,34*(0,7+1+2,05+0,89+1+4,22+1,455+3,145+1,88+0,43)</t>
  </si>
  <si>
    <t>0,68*(1+5,52+1,02+2,3)</t>
  </si>
  <si>
    <t>m106 105 108 109</t>
  </si>
  <si>
    <t>0,55*3,87</t>
  </si>
  <si>
    <t>0,615*3</t>
  </si>
  <si>
    <t>0,715*1</t>
  </si>
  <si>
    <t>2,05*0,3</t>
  </si>
  <si>
    <t>Vodorovné konstrukce</t>
  </si>
  <si>
    <t>16</t>
  </si>
  <si>
    <t>411354313</t>
  </si>
  <si>
    <t>Zřízení podpěrné konstrukce stropů výšky do 4 m tl do 25 cm</t>
  </si>
  <si>
    <t>503830391</t>
  </si>
  <si>
    <t>podepření klenby nad kterou se bourá skořepina</t>
  </si>
  <si>
    <t>10,455*10,19</t>
  </si>
  <si>
    <t>17</t>
  </si>
  <si>
    <t>411354314</t>
  </si>
  <si>
    <t>Odstranění podpěrné konstrukce stropů výšky do 4 m tl do 25 cm</t>
  </si>
  <si>
    <t>-1184502926</t>
  </si>
  <si>
    <t>Ostatní konstrukce a práce, bourání</t>
  </si>
  <si>
    <t>18</t>
  </si>
  <si>
    <t>961055111</t>
  </si>
  <si>
    <t>Bourání základů ze ŽB</t>
  </si>
  <si>
    <t>2060819910</t>
  </si>
  <si>
    <t>Přístřešek na parc. č. 8</t>
  </si>
  <si>
    <t>0,75*0,75*1*7</t>
  </si>
  <si>
    <t>Přístřešek na parc. č. 7</t>
  </si>
  <si>
    <t>0,7*0,7*1*20</t>
  </si>
  <si>
    <t>19</t>
  </si>
  <si>
    <t>962031132</t>
  </si>
  <si>
    <t>Bourání příček z cihel pálených na MVC tl do 100 mm</t>
  </si>
  <si>
    <t>117519402</t>
  </si>
  <si>
    <t>B06 m 114</t>
  </si>
  <si>
    <t>(2,99+2,37)*3,5</t>
  </si>
  <si>
    <t>m119</t>
  </si>
  <si>
    <t>2*(0,81+0,8)</t>
  </si>
  <si>
    <t>20</t>
  </si>
  <si>
    <t>962032241</t>
  </si>
  <si>
    <t>Bourání zdiva z cihel pálených nebo vápenopískových na MC přes 1 m3</t>
  </si>
  <si>
    <t>587662070</t>
  </si>
  <si>
    <t>ubourání pod pozednicí</t>
  </si>
  <si>
    <t>výkres BP řez, A a B</t>
  </si>
  <si>
    <t>0,25*0,86*(50,74+60,205+23,605+32,87)</t>
  </si>
  <si>
    <t>oplocení, podezdívka</t>
  </si>
  <si>
    <t>0,5*0,3*(9,475+27,175)</t>
  </si>
  <si>
    <t>962032432</t>
  </si>
  <si>
    <t>Bourání zdiva cihelných z dutých nebo plných cihel pálených i nepálených na MV nebo MVC přes 1 m3</t>
  </si>
  <si>
    <t>1984013040</t>
  </si>
  <si>
    <t>B01</t>
  </si>
  <si>
    <t>m 120x118</t>
  </si>
  <si>
    <t>0,9*2,3*0,3</t>
  </si>
  <si>
    <t>m118x117</t>
  </si>
  <si>
    <t>1*0,5*2,3</t>
  </si>
  <si>
    <t>n119x117</t>
  </si>
  <si>
    <t>1,16*2,3*0,19</t>
  </si>
  <si>
    <t>m116x119</t>
  </si>
  <si>
    <t>1,8*0,22*2,3</t>
  </si>
  <si>
    <t>m119x115</t>
  </si>
  <si>
    <t>0,9*2,32*0,3</t>
  </si>
  <si>
    <t>m113 x exter</t>
  </si>
  <si>
    <t>1,31*1,7*2,99</t>
  </si>
  <si>
    <t>m111x112</t>
  </si>
  <si>
    <t>3,56*9*0,42</t>
  </si>
  <si>
    <t>m106x105</t>
  </si>
  <si>
    <t>0,9*2,28*0,2</t>
  </si>
  <si>
    <t>m109x101</t>
  </si>
  <si>
    <t>0,99*2346*0,1</t>
  </si>
  <si>
    <t>m102x104</t>
  </si>
  <si>
    <t>0,7*1,88*2,52</t>
  </si>
  <si>
    <t>m104x102</t>
  </si>
  <si>
    <t>1,455*2,52*0,585</t>
  </si>
  <si>
    <t>m103x104</t>
  </si>
  <si>
    <t>1,05*2*2,52</t>
  </si>
  <si>
    <t>m101 x exter</t>
  </si>
  <si>
    <t>1*(0,6+0,51)*2,89</t>
  </si>
  <si>
    <t>m110 x exter</t>
  </si>
  <si>
    <t>1,76*1*1,8</t>
  </si>
  <si>
    <t>zvětšení oken</t>
  </si>
  <si>
    <t>m10</t>
  </si>
  <si>
    <t>1,725*1*(1,82-1,31)</t>
  </si>
  <si>
    <t>m104</t>
  </si>
  <si>
    <t>m105</t>
  </si>
  <si>
    <t>1*1,24*0,2</t>
  </si>
  <si>
    <t>m112</t>
  </si>
  <si>
    <t>1,24*1*1</t>
  </si>
  <si>
    <t>m117</t>
  </si>
  <si>
    <t>1,28*1*(3-1,82)</t>
  </si>
  <si>
    <t>1,2*1*(2,3-1,59)</t>
  </si>
  <si>
    <t>m113</t>
  </si>
  <si>
    <t>1,2*(2,3-1,81)*1</t>
  </si>
  <si>
    <t>Přístřešek na parcele č. 8</t>
  </si>
  <si>
    <t>24,3</t>
  </si>
  <si>
    <t>22</t>
  </si>
  <si>
    <t>962032631</t>
  </si>
  <si>
    <t>Bourání zdiva komínového nad střechou z cihel na MV nebo MVC</t>
  </si>
  <si>
    <t>-705357971</t>
  </si>
  <si>
    <t>Výkres bourání střechy</t>
  </si>
  <si>
    <t>R7</t>
  </si>
  <si>
    <t>20,07</t>
  </si>
  <si>
    <t>23</t>
  </si>
  <si>
    <t>962052211</t>
  </si>
  <si>
    <t>Bourání zdiva nadzákladového ze ŽB přes 1 m3</t>
  </si>
  <si>
    <t>1820972532</t>
  </si>
  <si>
    <t>betonová jímka</t>
  </si>
  <si>
    <t>(8+8+6+6)*2*0,4</t>
  </si>
  <si>
    <t>dno</t>
  </si>
  <si>
    <t>0,4*8*6</t>
  </si>
  <si>
    <t>24</t>
  </si>
  <si>
    <t>963011513</t>
  </si>
  <si>
    <t>Bourání stropů z tvárnic pálených do ŽB nosníků v do 300 mm</t>
  </si>
  <si>
    <t>-1631476884</t>
  </si>
  <si>
    <t>8*6</t>
  </si>
  <si>
    <t>25</t>
  </si>
  <si>
    <t>963042819</t>
  </si>
  <si>
    <t>Bourání schodišťových stupňů betonových zhotovených na místě</t>
  </si>
  <si>
    <t>105315077</t>
  </si>
  <si>
    <t>1,5</t>
  </si>
  <si>
    <t>m110</t>
  </si>
  <si>
    <t>1,25*2</t>
  </si>
  <si>
    <t>m101 do 104</t>
  </si>
  <si>
    <t>m101 x 102</t>
  </si>
  <si>
    <t>1,2*1</t>
  </si>
  <si>
    <t>26</t>
  </si>
  <si>
    <t>965032131</t>
  </si>
  <si>
    <t>Bourání podlah z cihel kladených na stojato pl přes 1 m2</t>
  </si>
  <si>
    <t>-1886198752</t>
  </si>
  <si>
    <t>bp05</t>
  </si>
  <si>
    <t>27</t>
  </si>
  <si>
    <t>965042141</t>
  </si>
  <si>
    <t>Bourání podkladů pod dlažby nebo mazanin betonových nebo z litého asfaltu tl do 100 mm pl přes 4 m2</t>
  </si>
  <si>
    <t>1894191897</t>
  </si>
  <si>
    <t>BP strop</t>
  </si>
  <si>
    <t>D/05</t>
  </si>
  <si>
    <t>0,12*10,455*10,19</t>
  </si>
  <si>
    <t>28</t>
  </si>
  <si>
    <t>-1361570474</t>
  </si>
  <si>
    <t>BP01*0,15</t>
  </si>
  <si>
    <t>BP02*0,15</t>
  </si>
  <si>
    <t>BP03*0,1</t>
  </si>
  <si>
    <t>BP04*0,1</t>
  </si>
  <si>
    <t>BP07*0,15</t>
  </si>
  <si>
    <t>29</t>
  </si>
  <si>
    <t>965043341</t>
  </si>
  <si>
    <t>Bourání podkladů pod dlažby betonových s potěrem nebo teracem tl do 100 mm pl přes 4 m2</t>
  </si>
  <si>
    <t>1287125804</t>
  </si>
  <si>
    <t>bp02</t>
  </si>
  <si>
    <t>Bp03</t>
  </si>
  <si>
    <t>Bp04</t>
  </si>
  <si>
    <t>30</t>
  </si>
  <si>
    <t>965049112</t>
  </si>
  <si>
    <t>Příplatek k bourání betonových mazanin za bourání mazanin se svařovanou sítí tl přes 100 mm</t>
  </si>
  <si>
    <t>686407727</t>
  </si>
  <si>
    <t>31</t>
  </si>
  <si>
    <t>-82842687</t>
  </si>
  <si>
    <t>32</t>
  </si>
  <si>
    <t>965081213</t>
  </si>
  <si>
    <t>Bourání podlah z dlaždic keramických nebo xylolitových tl do 10 mm plochy přes 1 m2</t>
  </si>
  <si>
    <t>-391950220</t>
  </si>
  <si>
    <t>Bp07</t>
  </si>
  <si>
    <t>33</t>
  </si>
  <si>
    <t>966031314</t>
  </si>
  <si>
    <t>Vybourání částí říms z cihel vyložených do 250 mm tl přes 300 mm</t>
  </si>
  <si>
    <t>-597787337</t>
  </si>
  <si>
    <t>50,7+23,605+32,87+60,205</t>
  </si>
  <si>
    <t>34</t>
  </si>
  <si>
    <t>966071121</t>
  </si>
  <si>
    <t>Demontáž ocelových kcí hmotnosti do 5 t z profilů hmotnosti do 30 kg/m</t>
  </si>
  <si>
    <t>266697556</t>
  </si>
  <si>
    <t>krokve</t>
  </si>
  <si>
    <t>4,48*20*17,9/1000</t>
  </si>
  <si>
    <t>podélné</t>
  </si>
  <si>
    <t>16*14*14,4/1000</t>
  </si>
  <si>
    <t>35</t>
  </si>
  <si>
    <t>966071131</t>
  </si>
  <si>
    <t>Demontáž ocelových kcí hmotnosti do 5 t z profilů hmotnosti přes 30 kg/m</t>
  </si>
  <si>
    <t>1115076389</t>
  </si>
  <si>
    <t>3,125*7*40/1000</t>
  </si>
  <si>
    <t>3,55*20*40/1000</t>
  </si>
  <si>
    <t>36</t>
  </si>
  <si>
    <t>966072811</t>
  </si>
  <si>
    <t>Rozebrání rámového oplocení na ocelové sloupky výšky do 2m</t>
  </si>
  <si>
    <t>-1416463875</t>
  </si>
  <si>
    <t>27,175+9,475</t>
  </si>
  <si>
    <t>37</t>
  </si>
  <si>
    <t>968024551</t>
  </si>
  <si>
    <t>Vybourání dveřních zárubní pl do 2 m2</t>
  </si>
  <si>
    <t>-1467932057</t>
  </si>
  <si>
    <t>16*0,8*2</t>
  </si>
  <si>
    <t>38</t>
  </si>
  <si>
    <t>968062246</t>
  </si>
  <si>
    <t>Vybourání dřevěných rámů oken jednoduchých včetně křídel pl do 4 m2</t>
  </si>
  <si>
    <t>1786392095</t>
  </si>
  <si>
    <t>1,2*1,59*1,2*1,59+1,205*1,59+1,2*1,81*2+1,07*2,4+1,185*1,81+1,07*2,4+1,26*1,81</t>
  </si>
  <si>
    <t>1,25*2,54+1,29*1,8+1,29*1,8+1,9*3,07+2,98*1,96+1,5*1,96</t>
  </si>
  <si>
    <t>1,725*1,82+1,7*1,82</t>
  </si>
  <si>
    <t>1,13*1,82+1,14*1,82+1,12*1,82+1,13*1,82+1,12*1,82+2,68*3,01+1,24*2,02</t>
  </si>
  <si>
    <t>1,42*1,82*2+2,4*2,91+0,8*1,35+1,24*2,91+0,6*1,8+1,28*1,9+1,2*1,6+2,99*2,99+2,83*2,6</t>
  </si>
  <si>
    <t>1*1,6+1,69*3,15+1,28*1,82</t>
  </si>
  <si>
    <t>39</t>
  </si>
  <si>
    <t>978012191</t>
  </si>
  <si>
    <t>Otlučení (osekání) vnitřní vápenné nebo vápenocementové omítky stropů rákosových v rozsahu do 100 %</t>
  </si>
  <si>
    <t>-687293074</t>
  </si>
  <si>
    <t>40</t>
  </si>
  <si>
    <t>978013191</t>
  </si>
  <si>
    <t>Otlučení (osekání) vnitřní vápenné nebo vápenocementové omítky stěn v rozsahu do 100 %</t>
  </si>
  <si>
    <t>2138975496</t>
  </si>
  <si>
    <t>41</t>
  </si>
  <si>
    <t>978059541</t>
  </si>
  <si>
    <t>Odsekání a odebrání obkladů stěn z vnitřních obkládaček plochy přes 1 m2</t>
  </si>
  <si>
    <t>174655661</t>
  </si>
  <si>
    <t>m106</t>
  </si>
  <si>
    <t>1,2*(3,7+3,7+1,1+1,1+1,5+1,5)</t>
  </si>
  <si>
    <t>m107</t>
  </si>
  <si>
    <t>1,2*(1+1+1,4+1,4)</t>
  </si>
  <si>
    <t>1,8*2</t>
  </si>
  <si>
    <t>42</t>
  </si>
  <si>
    <t>985223110</t>
  </si>
  <si>
    <t>Přezdívání cihelného zdiva do aktivované malty do 1 m3</t>
  </si>
  <si>
    <t>-1853290124</t>
  </si>
  <si>
    <t>objem dle PD</t>
  </si>
  <si>
    <t>45</t>
  </si>
  <si>
    <t>43</t>
  </si>
  <si>
    <t>M</t>
  </si>
  <si>
    <t>59610001</t>
  </si>
  <si>
    <t>cihla pálená plná do P15 290x140x65mm</t>
  </si>
  <si>
    <t>2117035906</t>
  </si>
  <si>
    <t>370*45</t>
  </si>
  <si>
    <t>44</t>
  </si>
  <si>
    <t>985231111</t>
  </si>
  <si>
    <t>Spárování zdiva aktivovanou maltou spára hl do 40 mm dl do 6 m/m2</t>
  </si>
  <si>
    <t>-235647272</t>
  </si>
  <si>
    <t>985441RX1</t>
  </si>
  <si>
    <t>Přešití trhlin zdiva pomocí helikálních šroubovic</t>
  </si>
  <si>
    <t>-1056972801</t>
  </si>
  <si>
    <t>46</t>
  </si>
  <si>
    <t>98544RX1</t>
  </si>
  <si>
    <t>Přešití trhlin kleneb pomocí helikálních šroubovic</t>
  </si>
  <si>
    <t>1913834567</t>
  </si>
  <si>
    <t>997</t>
  </si>
  <si>
    <t>Přesun sutě</t>
  </si>
  <si>
    <t>47</t>
  </si>
  <si>
    <t>997013114</t>
  </si>
  <si>
    <t>Vnitrostaveništní doprava suti a vybouraných hmot pro budovy v do 15 m s použitím mechanizace</t>
  </si>
  <si>
    <t>-966938210</t>
  </si>
  <si>
    <t>48</t>
  </si>
  <si>
    <t>997013501</t>
  </si>
  <si>
    <t>Odvoz suti a vybouraných hmot na skládku nebo meziskládku do 1 km se složením</t>
  </si>
  <si>
    <t>376986220</t>
  </si>
  <si>
    <t>49</t>
  </si>
  <si>
    <t>997013509</t>
  </si>
  <si>
    <t>Příplatek k odvozu suti a vybouraných hmot na skládku ZKD 1 km přes 1 km</t>
  </si>
  <si>
    <t>1305052140</t>
  </si>
  <si>
    <t>1988,713*15</t>
  </si>
  <si>
    <t>50</t>
  </si>
  <si>
    <t>997013601</t>
  </si>
  <si>
    <t>Poplatek za uložení na skládce (skládkovné) stavebního odpadu betonového kód odpadu 17 01 01</t>
  </si>
  <si>
    <t>-1685882838</t>
  </si>
  <si>
    <t>12,844+5,68+6,038+32,971+0,644+28,125+173,364+337+2,139</t>
  </si>
  <si>
    <t>jímka</t>
  </si>
  <si>
    <t>110</t>
  </si>
  <si>
    <t>51</t>
  </si>
  <si>
    <t>997013603</t>
  </si>
  <si>
    <t>Poplatek za uložení na skládce (skládkovné) stavebního odpadu cihelného kód odpadu 17 01 02</t>
  </si>
  <si>
    <t>-1788193120</t>
  </si>
  <si>
    <t>2,9+70,19+358+31,995+2,839+18,414+87,75</t>
  </si>
  <si>
    <t>oplocení - podezdívka</t>
  </si>
  <si>
    <t>52</t>
  </si>
  <si>
    <t>997013607</t>
  </si>
  <si>
    <t>Poplatek za uložení na skládce (skládkovné) stavebního odpadu keramického kód odpadu 17 01 03</t>
  </si>
  <si>
    <t>-1787015595</t>
  </si>
  <si>
    <t>99,683</t>
  </si>
  <si>
    <t>1,665</t>
  </si>
  <si>
    <t>53</t>
  </si>
  <si>
    <t>997013609</t>
  </si>
  <si>
    <t>Poplatek za uložení na skládce (skládkovné) stavebního odpadu ze směsí nebo oddělených frakcí betonu, cihel a keramických výrobků kód odpadu 17 01 07</t>
  </si>
  <si>
    <t>534760743</t>
  </si>
  <si>
    <t>zbytek suti nezatříděné</t>
  </si>
  <si>
    <t>198,056</t>
  </si>
  <si>
    <t>šterk se nebude ukládat, ale k dalšímu použití</t>
  </si>
  <si>
    <t>-151,958</t>
  </si>
  <si>
    <t>54</t>
  </si>
  <si>
    <t>997013631</t>
  </si>
  <si>
    <t>Poplatek za uložení na skládce (skládkovné) stavebního odpadu směsného kód odpadu 17 09 04</t>
  </si>
  <si>
    <t>1138668415</t>
  </si>
  <si>
    <t>omítky</t>
  </si>
  <si>
    <t>35,353+51,688</t>
  </si>
  <si>
    <t>55</t>
  </si>
  <si>
    <t>997013645</t>
  </si>
  <si>
    <t>Poplatek za uložení na skládce (skládkovné) odpadu asfaltového bez dehtu kód odpadu 17 03 02</t>
  </si>
  <si>
    <t>-269956497</t>
  </si>
  <si>
    <t>338,739</t>
  </si>
  <si>
    <t>56</t>
  </si>
  <si>
    <t>997013804</t>
  </si>
  <si>
    <t>Poplatek za uložení na skládce (skládkovné) stavebního odpadu ze skla kód odpadu 17 02 02</t>
  </si>
  <si>
    <t>-2052297309</t>
  </si>
  <si>
    <t>57</t>
  </si>
  <si>
    <t>997013811</t>
  </si>
  <si>
    <t>Poplatek za uložení na skládce (skládkovné) stavebního odpadu dřevěného kód odpadu 17 02 01</t>
  </si>
  <si>
    <t>-1129633372</t>
  </si>
  <si>
    <t>6,579+3,153+79,584+0,5</t>
  </si>
  <si>
    <t>998</t>
  </si>
  <si>
    <t>Přesun hmot</t>
  </si>
  <si>
    <t>58</t>
  </si>
  <si>
    <t>998011001</t>
  </si>
  <si>
    <t>Přesun hmot pro budovy v do 6 m</t>
  </si>
  <si>
    <t>-1438440591</t>
  </si>
  <si>
    <t>PSV</t>
  </si>
  <si>
    <t>Práce a dodávky PSV</t>
  </si>
  <si>
    <t>741</t>
  </si>
  <si>
    <t>Elektroinstalace - silnoproud</t>
  </si>
  <si>
    <t>59</t>
  </si>
  <si>
    <t>741421831</t>
  </si>
  <si>
    <t>Demontáž drátu nebo lana svodového vedení D do 8 mm šikmá střecha</t>
  </si>
  <si>
    <t>-632229879</t>
  </si>
  <si>
    <t>R8</t>
  </si>
  <si>
    <t>91,6</t>
  </si>
  <si>
    <t>7*8</t>
  </si>
  <si>
    <t>762</t>
  </si>
  <si>
    <t>Konstrukce tesařské</t>
  </si>
  <si>
    <t>60</t>
  </si>
  <si>
    <t>762331812</t>
  </si>
  <si>
    <t>Demontáž vázaných kcí krovů z hranolů průřezové plochy do 224 cm2</t>
  </si>
  <si>
    <t>114365299</t>
  </si>
  <si>
    <t>Výkres bourání krovů</t>
  </si>
  <si>
    <t>T/05</t>
  </si>
  <si>
    <t>1,22*38</t>
  </si>
  <si>
    <t>T/06</t>
  </si>
  <si>
    <t>2,68*42</t>
  </si>
  <si>
    <t>vaznice</t>
  </si>
  <si>
    <t>3*38,62</t>
  </si>
  <si>
    <t>5,54*48</t>
  </si>
  <si>
    <t>61</t>
  </si>
  <si>
    <t>762331813</t>
  </si>
  <si>
    <t>Demontáž vázaných kcí krovů z hranolů průřezové plochy do 288 cm2</t>
  </si>
  <si>
    <t>-1926639297</t>
  </si>
  <si>
    <t>Výkres bourání krovu</t>
  </si>
  <si>
    <t>T/01</t>
  </si>
  <si>
    <t>8,87*93</t>
  </si>
  <si>
    <t>62</t>
  </si>
  <si>
    <t>762331814</t>
  </si>
  <si>
    <t>Demontáž vázaných kcí krovů z hranolů průřezové plochy do 450 cm2</t>
  </si>
  <si>
    <t>1420685292</t>
  </si>
  <si>
    <t>T/03</t>
  </si>
  <si>
    <t>83,88*3</t>
  </si>
  <si>
    <t>T/04</t>
  </si>
  <si>
    <t>83,12*2</t>
  </si>
  <si>
    <t>63</t>
  </si>
  <si>
    <t>762331815</t>
  </si>
  <si>
    <t>Demontáž vázaných kcí krovů z hranolů průřezové plochy přes 450 cm2</t>
  </si>
  <si>
    <t>-1533543365</t>
  </si>
  <si>
    <t>T/02</t>
  </si>
  <si>
    <t>4,22*42</t>
  </si>
  <si>
    <t>T/07</t>
  </si>
  <si>
    <t>10,13*21</t>
  </si>
  <si>
    <t>T/08</t>
  </si>
  <si>
    <t>168,1*1</t>
  </si>
  <si>
    <t>T/09</t>
  </si>
  <si>
    <t>4,45*68</t>
  </si>
  <si>
    <t>T/10</t>
  </si>
  <si>
    <t>6,55*19</t>
  </si>
  <si>
    <t>T/11</t>
  </si>
  <si>
    <t>5,48*21</t>
  </si>
  <si>
    <t>T/12</t>
  </si>
  <si>
    <t>1,25*101</t>
  </si>
  <si>
    <t>T/13</t>
  </si>
  <si>
    <t>110,2</t>
  </si>
  <si>
    <t>64</t>
  </si>
  <si>
    <t>762342812</t>
  </si>
  <si>
    <t>Demontáž laťování střech z latí osové vzdálenosti do 0,50 m</t>
  </si>
  <si>
    <t>-1656331442</t>
  </si>
  <si>
    <t>výkres bourání střechy</t>
  </si>
  <si>
    <t>R1</t>
  </si>
  <si>
    <t>1203,5</t>
  </si>
  <si>
    <t>R2</t>
  </si>
  <si>
    <t>346,6</t>
  </si>
  <si>
    <t>215</t>
  </si>
  <si>
    <t>65</t>
  </si>
  <si>
    <t>762512811</t>
  </si>
  <si>
    <t>Demontáž kce podkladového roštu</t>
  </si>
  <si>
    <t>1491111923</t>
  </si>
  <si>
    <t>66</t>
  </si>
  <si>
    <t>762521811</t>
  </si>
  <si>
    <t>Demontáž podlah bez polštářů z prken tloušťky do 32 mm</t>
  </si>
  <si>
    <t>744256825</t>
  </si>
  <si>
    <t>67</t>
  </si>
  <si>
    <t>762811811</t>
  </si>
  <si>
    <t>Demontáž záklopů stropů z hrubých prken tl do 32 mm</t>
  </si>
  <si>
    <t>1794584310</t>
  </si>
  <si>
    <t>Výkres BP strop</t>
  </si>
  <si>
    <t>(4,885+4,545+13,905)*11,865</t>
  </si>
  <si>
    <t>D2</t>
  </si>
  <si>
    <t>8*4,715</t>
  </si>
  <si>
    <t>68</t>
  </si>
  <si>
    <t>762822830</t>
  </si>
  <si>
    <t>Demontáž stropních trámů z hraněného řeziva průřezové plochy do 450 cm2</t>
  </si>
  <si>
    <t>-777910972</t>
  </si>
  <si>
    <t>4,02*11</t>
  </si>
  <si>
    <t>69</t>
  </si>
  <si>
    <t>762822850</t>
  </si>
  <si>
    <t>Demontáž stropních trámů z hraněného řeziva průřezové plochy přes 540 cm2</t>
  </si>
  <si>
    <t>2124032841</t>
  </si>
  <si>
    <t>4,96*16</t>
  </si>
  <si>
    <t>6,9*16</t>
  </si>
  <si>
    <t>4,25*11</t>
  </si>
  <si>
    <t>5,54*4</t>
  </si>
  <si>
    <t>4,68*4</t>
  </si>
  <si>
    <t>6*6,75</t>
  </si>
  <si>
    <t>2*4,55</t>
  </si>
  <si>
    <t>3,5*2</t>
  </si>
  <si>
    <t>2,35*2</t>
  </si>
  <si>
    <t>1,19*2</t>
  </si>
  <si>
    <t>8,65*8</t>
  </si>
  <si>
    <t>764</t>
  </si>
  <si>
    <t>Konstrukce klempířské</t>
  </si>
  <si>
    <t>70</t>
  </si>
  <si>
    <t>764001841</t>
  </si>
  <si>
    <t>Demontáž krytiny ze šablon do suti</t>
  </si>
  <si>
    <t>1986524824</t>
  </si>
  <si>
    <t>přístřešek na parc č.7</t>
  </si>
  <si>
    <t>292</t>
  </si>
  <si>
    <t>71</t>
  </si>
  <si>
    <t>764001871</t>
  </si>
  <si>
    <t>Demontáž střešní lišty plechové do suti</t>
  </si>
  <si>
    <t>1420516786</t>
  </si>
  <si>
    <t>R6</t>
  </si>
  <si>
    <t>25,24</t>
  </si>
  <si>
    <t>72</t>
  </si>
  <si>
    <t>764001891</t>
  </si>
  <si>
    <t>Demontáž úžlabí do suti</t>
  </si>
  <si>
    <t>-1363537947</t>
  </si>
  <si>
    <t xml:space="preserve">Výkres bourání střechy </t>
  </si>
  <si>
    <t>R5</t>
  </si>
  <si>
    <t>7,8</t>
  </si>
  <si>
    <t>73</t>
  </si>
  <si>
    <t>764004801</t>
  </si>
  <si>
    <t>Demontáž podokapního žlabu do suti</t>
  </si>
  <si>
    <t>-1053076091</t>
  </si>
  <si>
    <t>R4</t>
  </si>
  <si>
    <t>167,5</t>
  </si>
  <si>
    <t>74</t>
  </si>
  <si>
    <t>764004861</t>
  </si>
  <si>
    <t>Demontáž svodu do suti</t>
  </si>
  <si>
    <t>469955748</t>
  </si>
  <si>
    <t>4,7*8</t>
  </si>
  <si>
    <t>765</t>
  </si>
  <si>
    <t>Krytina skládaná</t>
  </si>
  <si>
    <t>75</t>
  </si>
  <si>
    <t>765111801</t>
  </si>
  <si>
    <t>Demontáž krytiny keramické drážkové sklonu do 30° na sucho do suti</t>
  </si>
  <si>
    <t>-1224967974</t>
  </si>
  <si>
    <t>76</t>
  </si>
  <si>
    <t>765111811</t>
  </si>
  <si>
    <t>Příplatek k demontáži krytiny keramické drážkové do suti za sklon přes 30°</t>
  </si>
  <si>
    <t>1928110767</t>
  </si>
  <si>
    <t>77</t>
  </si>
  <si>
    <t>765111821</t>
  </si>
  <si>
    <t>Demontáž krytiny keramické hladké sklonu do 30° na sucho do suti</t>
  </si>
  <si>
    <t>-1862698606</t>
  </si>
  <si>
    <t>78</t>
  </si>
  <si>
    <t>765111831</t>
  </si>
  <si>
    <t>Příplatek k demontáži krytiny keramické hladké do suti za sklon přes 30°</t>
  </si>
  <si>
    <t>1340153841</t>
  </si>
  <si>
    <t>79</t>
  </si>
  <si>
    <t>765111861</t>
  </si>
  <si>
    <t>Demontáž krytiny keramické hřebenů a nároží sklonu do 30° na sucho do suti</t>
  </si>
  <si>
    <t>694311145</t>
  </si>
  <si>
    <t>R3</t>
  </si>
  <si>
    <t>80</t>
  </si>
  <si>
    <t>765111881</t>
  </si>
  <si>
    <t>Příplatek k demontáži krytiny keramické hřebenů a nároží z prejzů do suti za sklon přes 30°</t>
  </si>
  <si>
    <t>-1804088473</t>
  </si>
  <si>
    <t>81</t>
  </si>
  <si>
    <t>765131851</t>
  </si>
  <si>
    <t>Demontáž vlnité vláknocementové krytiny sklonu do 30° do suti</t>
  </si>
  <si>
    <t>1995560188</t>
  </si>
  <si>
    <t>766</t>
  </si>
  <si>
    <t>Konstrukce truhlářské</t>
  </si>
  <si>
    <t>82</t>
  </si>
  <si>
    <t>766231RX1</t>
  </si>
  <si>
    <t>Demontáž dřevěného schodiště</t>
  </si>
  <si>
    <t>1923816408</t>
  </si>
  <si>
    <t>m108</t>
  </si>
  <si>
    <t>83</t>
  </si>
  <si>
    <t>766674812</t>
  </si>
  <si>
    <t>Demontáž střešního okna hladká krytina přes 45°</t>
  </si>
  <si>
    <t>-1521145028</t>
  </si>
  <si>
    <t>84</t>
  </si>
  <si>
    <t>766691914</t>
  </si>
  <si>
    <t>Vyvěšení nebo zavěšení dřevěných křídel dveří pl do 2 m2</t>
  </si>
  <si>
    <t>-2023008487</t>
  </si>
  <si>
    <t>np1</t>
  </si>
  <si>
    <t>plocha 1. np</t>
  </si>
  <si>
    <t>714,43</t>
  </si>
  <si>
    <t>np2</t>
  </si>
  <si>
    <t>Plocha 2. np</t>
  </si>
  <si>
    <t>845,22</t>
  </si>
  <si>
    <t>PO03</t>
  </si>
  <si>
    <t>Plocha podlahy P003</t>
  </si>
  <si>
    <t>37,15</t>
  </si>
  <si>
    <t>PO01</t>
  </si>
  <si>
    <t>Skladba PO01</t>
  </si>
  <si>
    <t>584,19</t>
  </si>
  <si>
    <t>PO02</t>
  </si>
  <si>
    <t>Skladba PO02</t>
  </si>
  <si>
    <t>102,09</t>
  </si>
  <si>
    <t>PO04</t>
  </si>
  <si>
    <t>Skladba PO04</t>
  </si>
  <si>
    <t>663,29</t>
  </si>
  <si>
    <t>Objekt:</t>
  </si>
  <si>
    <t>PO05</t>
  </si>
  <si>
    <t>Skladba PO05</t>
  </si>
  <si>
    <t>160,75</t>
  </si>
  <si>
    <t>024n/2021 - Stavební úpravy brownfieldu - nové konstrukce</t>
  </si>
  <si>
    <t>KD1</t>
  </si>
  <si>
    <t>KD *</t>
  </si>
  <si>
    <t>581,45</t>
  </si>
  <si>
    <t>KD3</t>
  </si>
  <si>
    <t>KD ***</t>
  </si>
  <si>
    <t>153,39</t>
  </si>
  <si>
    <t>okna</t>
  </si>
  <si>
    <t>Plocha výplní otvorů pro zakrývání</t>
  </si>
  <si>
    <t>97,918</t>
  </si>
  <si>
    <t>APU</t>
  </si>
  <si>
    <t>Délka ostění</t>
  </si>
  <si>
    <t>184,075</t>
  </si>
  <si>
    <t>OBK</t>
  </si>
  <si>
    <t>Obklady</t>
  </si>
  <si>
    <t>215,044</t>
  </si>
  <si>
    <t>SDKi</t>
  </si>
  <si>
    <t>SKD pohled rovný zelený</t>
  </si>
  <si>
    <t>165,45</t>
  </si>
  <si>
    <t>SDKr</t>
  </si>
  <si>
    <t>SDK podhled red rovný</t>
  </si>
  <si>
    <t>18,125</t>
  </si>
  <si>
    <t>SDKpodri</t>
  </si>
  <si>
    <t>SDK podkroví červený impregnovaný</t>
  </si>
  <si>
    <t>56,34</t>
  </si>
  <si>
    <t>SDKpodr</t>
  </si>
  <si>
    <t>Plocha podhledů podkroví</t>
  </si>
  <si>
    <t>1084,332</t>
  </si>
  <si>
    <t>SDKpřed</t>
  </si>
  <si>
    <t>SDK předstěny, skladba S07</t>
  </si>
  <si>
    <t>209,104</t>
  </si>
  <si>
    <t>ST03</t>
  </si>
  <si>
    <t>Skladba ST03</t>
  </si>
  <si>
    <t>606,743</t>
  </si>
  <si>
    <t>ST01</t>
  </si>
  <si>
    <t>Skladba ST01</t>
  </si>
  <si>
    <t>1394,975</t>
  </si>
  <si>
    <t>ST</t>
  </si>
  <si>
    <t>Plocha střechy</t>
  </si>
  <si>
    <t>1570,734</t>
  </si>
  <si>
    <t>S01</t>
  </si>
  <si>
    <t>Skladba S01</t>
  </si>
  <si>
    <t>587,909</t>
  </si>
  <si>
    <t>S03</t>
  </si>
  <si>
    <t>Skladba S03, do ulice část stěny</t>
  </si>
  <si>
    <t>105</t>
  </si>
  <si>
    <t>S04</t>
  </si>
  <si>
    <t>Skladba S04, schodiště</t>
  </si>
  <si>
    <t>50,729</t>
  </si>
  <si>
    <t>S06</t>
  </si>
  <si>
    <t>Skladba S06</t>
  </si>
  <si>
    <t>52,344</t>
  </si>
  <si>
    <t>S05</t>
  </si>
  <si>
    <t>Skladba S05</t>
  </si>
  <si>
    <t>234,955</t>
  </si>
  <si>
    <t>S02</t>
  </si>
  <si>
    <t>Skladba S02</t>
  </si>
  <si>
    <t>335,988</t>
  </si>
  <si>
    <t>KD2</t>
  </si>
  <si>
    <t>Keramická dlažba ++</t>
  </si>
  <si>
    <t>63,95</t>
  </si>
  <si>
    <t>KD4</t>
  </si>
  <si>
    <t>Keramikcá dlažba ++++</t>
  </si>
  <si>
    <t>57,42</t>
  </si>
  <si>
    <t>sokl1</t>
  </si>
  <si>
    <t>Sokl *</t>
  </si>
  <si>
    <t>291,345</t>
  </si>
  <si>
    <t>Sokl2</t>
  </si>
  <si>
    <t>Sokl +</t>
  </si>
  <si>
    <t>247,14</t>
  </si>
  <si>
    <t>Sokl</t>
  </si>
  <si>
    <t>Sokl ***</t>
  </si>
  <si>
    <t>86,335</t>
  </si>
  <si>
    <t>Sokl4</t>
  </si>
  <si>
    <t>Sokl ++++</t>
  </si>
  <si>
    <t>58,91</t>
  </si>
  <si>
    <t>Sokl5</t>
  </si>
  <si>
    <t>Sokl +++</t>
  </si>
  <si>
    <t>196,19</t>
  </si>
  <si>
    <t>koberecč</t>
  </si>
  <si>
    <t>Koberec č., dle specifikace v PD</t>
  </si>
  <si>
    <t>32,75</t>
  </si>
  <si>
    <t>koberecz</t>
  </si>
  <si>
    <t>Koberec z, dle specifikace v PD</t>
  </si>
  <si>
    <t>637,54</t>
  </si>
  <si>
    <t>omstěn</t>
  </si>
  <si>
    <t>Omítka stěn</t>
  </si>
  <si>
    <t>1898,039</t>
  </si>
  <si>
    <t>omstropk</t>
  </si>
  <si>
    <t>Omítka stropu - klenby</t>
  </si>
  <si>
    <t>168,448</t>
  </si>
  <si>
    <t>Vým</t>
  </si>
  <si>
    <t>Plocha výmlalby</t>
  </si>
  <si>
    <t>4312,597</t>
  </si>
  <si>
    <t>faspodhled</t>
  </si>
  <si>
    <t>Podhled fasády</t>
  </si>
  <si>
    <t>76,425</t>
  </si>
  <si>
    <t>PE01</t>
  </si>
  <si>
    <t>Skladba beotnové dlažby do ulice</t>
  </si>
  <si>
    <t>34,6</t>
  </si>
  <si>
    <t>PE02</t>
  </si>
  <si>
    <t>Slkadba dlažby ve dvoře - pochozí</t>
  </si>
  <si>
    <t>908,52</t>
  </si>
  <si>
    <t>PE03</t>
  </si>
  <si>
    <t>Skladba dlažby ve dvoře - pojízdné</t>
  </si>
  <si>
    <t>649,25</t>
  </si>
  <si>
    <t>DO</t>
  </si>
  <si>
    <t>Délka obrubníků</t>
  </si>
  <si>
    <t>5000</t>
  </si>
  <si>
    <t xml:space="preserve">    01 - Profese a vedlejší činnosti</t>
  </si>
  <si>
    <t xml:space="preserve">    5 - Komunikace pozemní</t>
  </si>
  <si>
    <t xml:space="preserve">    6 - Úpravy povrchů, podlahy a osazování výplní</t>
  </si>
  <si>
    <t xml:space="preserve">    61 - Úprava povrchů vnitřních</t>
  </si>
  <si>
    <t xml:space="preserve">    94 - Lešení a stavební výtahy</t>
  </si>
  <si>
    <t xml:space="preserve">    711 - Izolace proti vodě, vlhkosti a plynům</t>
  </si>
  <si>
    <t xml:space="preserve">    713 - Izolace tepelné</t>
  </si>
  <si>
    <t xml:space="preserve">    763 - Konstrukce suché výstavby</t>
  </si>
  <si>
    <t xml:space="preserve">    767 - Konstrukce zámečnické</t>
  </si>
  <si>
    <t xml:space="preserve">    771 - Podlahy z dlaždic</t>
  </si>
  <si>
    <t xml:space="preserve">    776 - Podlahy povlakové</t>
  </si>
  <si>
    <t xml:space="preserve">    781 - Dokončovací práce - obklady</t>
  </si>
  <si>
    <t xml:space="preserve">    782 - Dokončovací práce - obklady z kamene</t>
  </si>
  <si>
    <t xml:space="preserve">    784 - Dokončovací práce - malby a tapety</t>
  </si>
  <si>
    <t>01</t>
  </si>
  <si>
    <t>Profese a vedlejší činnosti</t>
  </si>
  <si>
    <t>21321123231231</t>
  </si>
  <si>
    <t>Vytyčení stavby</t>
  </si>
  <si>
    <t>kpl</t>
  </si>
  <si>
    <t>1494692056</t>
  </si>
  <si>
    <t>2132RX1</t>
  </si>
  <si>
    <t>Příprava podkladů k úžívání stavby a její kolaudace</t>
  </si>
  <si>
    <t>-1829763243</t>
  </si>
  <si>
    <t>2132RX12</t>
  </si>
  <si>
    <t>Převzetí stavebniště</t>
  </si>
  <si>
    <t>1810960205</t>
  </si>
  <si>
    <t>2132RX1213</t>
  </si>
  <si>
    <t>Pergola</t>
  </si>
  <si>
    <t>492708959</t>
  </si>
  <si>
    <t>2132RX123</t>
  </si>
  <si>
    <t>Zařízení stavebniště (zřízení, odstranění, pronájem)</t>
  </si>
  <si>
    <t>1001049337</t>
  </si>
  <si>
    <t>2132RX124</t>
  </si>
  <si>
    <t>Geometrický plán</t>
  </si>
  <si>
    <t>-1269139105</t>
  </si>
  <si>
    <t>122251104</t>
  </si>
  <si>
    <t>Odkopávky a prokopávky nezapažené v hornině třídy těžitelnosti I, skupiny 3 objem do 500 m3 strojně</t>
  </si>
  <si>
    <t>-467932258</t>
  </si>
  <si>
    <t>dle 3D modelu</t>
  </si>
  <si>
    <t>161</t>
  </si>
  <si>
    <t>132212112</t>
  </si>
  <si>
    <t>Hloubení rýh š do 800 mm v nesoudržných horninách třídy těžitelnosti I, skupiny 3 ručně</t>
  </si>
  <si>
    <t>-1400234512</t>
  </si>
  <si>
    <t>pod stěnou A101 x A102</t>
  </si>
  <si>
    <t>0,6*0,5*8,81</t>
  </si>
  <si>
    <t>přístavba</t>
  </si>
  <si>
    <t>1,67*0,7*(8,31+2,33+2,33+0,7+0,7)</t>
  </si>
  <si>
    <t>1,25*1,67*0,4</t>
  </si>
  <si>
    <t>podbetonování základu</t>
  </si>
  <si>
    <t>12*2,35*(1,5)</t>
  </si>
  <si>
    <t>162251102</t>
  </si>
  <si>
    <t>Vodorovné přemístění do 50 m výkopku/sypaniny z horniny třídy těžitelnosti I, skupiny 1 až 3</t>
  </si>
  <si>
    <t>-1605842356</t>
  </si>
  <si>
    <t xml:space="preserve">ze 3D modelu </t>
  </si>
  <si>
    <t xml:space="preserve">přesun na mezideponii </t>
  </si>
  <si>
    <t>vrácení zpět při úpravách ploch</t>
  </si>
  <si>
    <t>171151111</t>
  </si>
  <si>
    <t>Uložení sypaniny z hornin nesoudržných sypkých do násypů zhutněných</t>
  </si>
  <si>
    <t>-1166471973</t>
  </si>
  <si>
    <t>-1242325172</t>
  </si>
  <si>
    <t xml:space="preserve">dovoz chybějící ornice </t>
  </si>
  <si>
    <t>17120RX1</t>
  </si>
  <si>
    <t>Poplatek za nákup ornice</t>
  </si>
  <si>
    <t>530365017</t>
  </si>
  <si>
    <t>40*1,5</t>
  </si>
  <si>
    <t>171251201</t>
  </si>
  <si>
    <t>Uložení sypaniny na skládky nebo meziskládky</t>
  </si>
  <si>
    <t>-2005034545</t>
  </si>
  <si>
    <t>175111201</t>
  </si>
  <si>
    <t>Obsypání objektu nad přilehlým původním terénem sypaninou bez prohození, uloženou do 3 m ručně</t>
  </si>
  <si>
    <t>1502620842</t>
  </si>
  <si>
    <t>sokl budovy</t>
  </si>
  <si>
    <t>obvod celé stavby</t>
  </si>
  <si>
    <t>sokl ve dvoře</t>
  </si>
  <si>
    <t>(0,6+0,75)*(2,88+2,88+50,765+23,64)*0,7</t>
  </si>
  <si>
    <t>sokl do ulice</t>
  </si>
  <si>
    <t>1,2*(12,105+33,085+60,42)*0,7</t>
  </si>
  <si>
    <t>181351005</t>
  </si>
  <si>
    <t>Rozprostření ornice tl vrstvy do 300 mm pl do 100 m2 v rovině nebo ve svahu do 1:5 strojně</t>
  </si>
  <si>
    <t>-182138663</t>
  </si>
  <si>
    <t>600</t>
  </si>
  <si>
    <t>271532212</t>
  </si>
  <si>
    <t>Podsyp pod základové konstrukce se zhutněním z hrubého kameniva frakce 16 až 32 mm</t>
  </si>
  <si>
    <t>734766319</t>
  </si>
  <si>
    <t>podlaha PO/01</t>
  </si>
  <si>
    <t>PO01*0,2</t>
  </si>
  <si>
    <t>podlaha PO/02</t>
  </si>
  <si>
    <t>PO02*0,05</t>
  </si>
  <si>
    <t>podlaha PO/03</t>
  </si>
  <si>
    <t>PO03*0,2</t>
  </si>
  <si>
    <t>273313811</t>
  </si>
  <si>
    <t>Základové desky z betonu tř. C 25/30</t>
  </si>
  <si>
    <t>335191513</t>
  </si>
  <si>
    <t>PO01*0,15</t>
  </si>
  <si>
    <t>PO02*0,15</t>
  </si>
  <si>
    <t>PO03*0,15</t>
  </si>
  <si>
    <t>273351121</t>
  </si>
  <si>
    <t>Zřízení bednění základových desek</t>
  </si>
  <si>
    <t>336710921</t>
  </si>
  <si>
    <t>0,3*(2,33+0,7+2,33+0,7+8,31)</t>
  </si>
  <si>
    <t>273351122</t>
  </si>
  <si>
    <t>Odstranění bednění základových desek</t>
  </si>
  <si>
    <t>-1819318997</t>
  </si>
  <si>
    <t>273362021</t>
  </si>
  <si>
    <t>Výztuž základových desek svařovanými sítěmi Kari</t>
  </si>
  <si>
    <t>577183497</t>
  </si>
  <si>
    <t>kari 6/100 100</t>
  </si>
  <si>
    <t>PO01*4,44*1,3/1000</t>
  </si>
  <si>
    <t>PO02*4,44*1,3/1000</t>
  </si>
  <si>
    <t>PO03*4,44*1,3/1000</t>
  </si>
  <si>
    <t>-2083614997</t>
  </si>
  <si>
    <t>(1,67-1,07)*0,7*(2,33+2,33+8,31)</t>
  </si>
  <si>
    <t>(1,67-1,07)*0,4*(1,25)</t>
  </si>
  <si>
    <t>275321511</t>
  </si>
  <si>
    <t>Základové patky ze ŽB bez zvýšených nároků na prostředí tř. C 25/30</t>
  </si>
  <si>
    <t>-668075590</t>
  </si>
  <si>
    <t>patky pergoly</t>
  </si>
  <si>
    <t>0,4*0,4*0,5*4</t>
  </si>
  <si>
    <t>275351121</t>
  </si>
  <si>
    <t>Zřízení bednění základových patek</t>
  </si>
  <si>
    <t>-406416876</t>
  </si>
  <si>
    <t>4*0,5*0,4*4</t>
  </si>
  <si>
    <t>275351122</t>
  </si>
  <si>
    <t>Odstranění bednění základových patek</t>
  </si>
  <si>
    <t>1397924428</t>
  </si>
  <si>
    <t>279113134</t>
  </si>
  <si>
    <t>Základová zeď tl do 300 mm z tvárnic ztraceného bednění včetně výplně z betonu tř. C 16/20</t>
  </si>
  <si>
    <t>-1510095312</t>
  </si>
  <si>
    <t>(1,07-0,32)*0,4*(1,25)</t>
  </si>
  <si>
    <t>279113135</t>
  </si>
  <si>
    <t>Základová zeď tl do 400 mm z tvárnic ztraceného bednění včetně výplně z betonu tř. C 16/20</t>
  </si>
  <si>
    <t>472311254</t>
  </si>
  <si>
    <t>(1,07-0,32)*(2,33+2,33+8,31)</t>
  </si>
  <si>
    <t>279311115</t>
  </si>
  <si>
    <t>Postupné podbetonování základového zdiva prostým betonem tř. C 20/25</t>
  </si>
  <si>
    <t>59191955</t>
  </si>
  <si>
    <t>1*(0,932+1+1+1+1+1+1+1+1+1+1+0,935)*(2,35-1,85)</t>
  </si>
  <si>
    <t>279361821</t>
  </si>
  <si>
    <t>Výztuž základových zdí nosných betonářskou ocelí 10 505</t>
  </si>
  <si>
    <t>1509810357</t>
  </si>
  <si>
    <t>3*2*0,9*1,2*(2,33+2,33+0,7+0,7+8,31)/1000</t>
  </si>
  <si>
    <t>3*2*0,9*1,2*1,25/1000</t>
  </si>
  <si>
    <t>svisle</t>
  </si>
  <si>
    <t>(2,33+2,33+0,7+0,7+8,31)*1*0,89*1,2/1000*4</t>
  </si>
  <si>
    <t>1,25*1*1,2/1000*4</t>
  </si>
  <si>
    <t>311231115</t>
  </si>
  <si>
    <t>Zdivo nosné z cihel dl 290 mm P7 až 15 na SMS 5 MPa</t>
  </si>
  <si>
    <t>-514632887</t>
  </si>
  <si>
    <t>0,29*8,81*2,8</t>
  </si>
  <si>
    <t>-0,29*1,7*2,15</t>
  </si>
  <si>
    <t>311235181</t>
  </si>
  <si>
    <t>Zdivo jednovrstvé z cihel broušených do P10 na tenkovrstvou maltu tl 380 mm</t>
  </si>
  <si>
    <t>-204513718</t>
  </si>
  <si>
    <t>B104 x B101</t>
  </si>
  <si>
    <t>1,9*1</t>
  </si>
  <si>
    <t>Schodiště</t>
  </si>
  <si>
    <t>(0,17+5,37+2,5-0,25)*(8,25+1,28+1,28+2,5+2,5)</t>
  </si>
  <si>
    <t>-(1,25*0,51,75*2,85+1,25*1,25*2)</t>
  </si>
  <si>
    <t>3*(8,25-0,38-0,38-1,75)</t>
  </si>
  <si>
    <t>štíty</t>
  </si>
  <si>
    <t>12,15/2*(12,08-5,3)/2*2*2</t>
  </si>
  <si>
    <t>pod pozednicí</t>
  </si>
  <si>
    <t>0,625*(33,58+60,67+21,215+20,345+23,635)</t>
  </si>
  <si>
    <t>312231115</t>
  </si>
  <si>
    <t>Zdivo výplňové z cihel dl 290 mm P7 až 15 na SMS 5 MPa</t>
  </si>
  <si>
    <t>-974430592</t>
  </si>
  <si>
    <t>A119</t>
  </si>
  <si>
    <t>4,1*0,5*1</t>
  </si>
  <si>
    <t>a125</t>
  </si>
  <si>
    <t>0,55*1,2*4,1</t>
  </si>
  <si>
    <t>A121 x A125</t>
  </si>
  <si>
    <t>0,78*0,58*2,1</t>
  </si>
  <si>
    <t>A115 x A114</t>
  </si>
  <si>
    <t>0,3*2,1*(0,315+0,3)</t>
  </si>
  <si>
    <t>A117 x exter</t>
  </si>
  <si>
    <t>(0,58+0,8+0,2)*4,1*0,6</t>
  </si>
  <si>
    <t>A114 x exter</t>
  </si>
  <si>
    <t>1,18*4,1*1</t>
  </si>
  <si>
    <t>(0,33+0,46)*1,18*2,5</t>
  </si>
  <si>
    <t>0,58*(1,94+0,46+0,33)*2,5</t>
  </si>
  <si>
    <t>A114 x A109</t>
  </si>
  <si>
    <t>0,7*1,51*2,25</t>
  </si>
  <si>
    <t>A109 x exter</t>
  </si>
  <si>
    <t>1,005*0,3*2,5</t>
  </si>
  <si>
    <t>A109xA126</t>
  </si>
  <si>
    <t>1,18*(2+1)*2,5</t>
  </si>
  <si>
    <t>A103xA126</t>
  </si>
  <si>
    <t>1,5*1,18*2,5</t>
  </si>
  <si>
    <t>A102x exter</t>
  </si>
  <si>
    <t>0,76*0,725*3,05</t>
  </si>
  <si>
    <t>3,05*1*0,7</t>
  </si>
  <si>
    <t>B109 x B119</t>
  </si>
  <si>
    <t>0,36*1*2,5</t>
  </si>
  <si>
    <t>B113 x exter</t>
  </si>
  <si>
    <t>1,29*1,8*1</t>
  </si>
  <si>
    <t>B110 x B101</t>
  </si>
  <si>
    <t>0,33*0,8*2,25</t>
  </si>
  <si>
    <t>B103 x B102</t>
  </si>
  <si>
    <t>0,5*0,3*2,5</t>
  </si>
  <si>
    <t>B106 103 x exter</t>
  </si>
  <si>
    <t>3,04*(1,97-1,05)*1</t>
  </si>
  <si>
    <t>B106</t>
  </si>
  <si>
    <t>0,5*1*3</t>
  </si>
  <si>
    <t>1*0,34*2,5</t>
  </si>
  <si>
    <t>dozdívání v okolí nových překladů, odhad, zhotovitel zohlední v ceně aniž by se muselo měnit množství</t>
  </si>
  <si>
    <t>317168012.WNR</t>
  </si>
  <si>
    <t>Překlad plochý 11,5 dl 1250 mm</t>
  </si>
  <si>
    <t>-108065189</t>
  </si>
  <si>
    <t>317168016.WNR</t>
  </si>
  <si>
    <t>Překlad plochý 11,5 dl 2250 mm</t>
  </si>
  <si>
    <t>874135998</t>
  </si>
  <si>
    <t>317168022.WNR</t>
  </si>
  <si>
    <t>Překlad plochý 14,5 dl 1250 mm</t>
  </si>
  <si>
    <t>-1314504020</t>
  </si>
  <si>
    <t>317168054.WNR</t>
  </si>
  <si>
    <t>Překlad vysoký 7 dl 1750 mm</t>
  </si>
  <si>
    <t>-738859790</t>
  </si>
  <si>
    <t>SP02</t>
  </si>
  <si>
    <t>10+15</t>
  </si>
  <si>
    <t>317168056.WNR</t>
  </si>
  <si>
    <t>Překlad vysoký 7 dl 2250 mm</t>
  </si>
  <si>
    <t>-949883887</t>
  </si>
  <si>
    <t>SP01</t>
  </si>
  <si>
    <t>3171680RX1</t>
  </si>
  <si>
    <t xml:space="preserve">SP/03 ŽB pref. klenba </t>
  </si>
  <si>
    <t>764589521</t>
  </si>
  <si>
    <t>3171680RX2</t>
  </si>
  <si>
    <t xml:space="preserve">SP/04 ŽB pref. klenba </t>
  </si>
  <si>
    <t>594850056</t>
  </si>
  <si>
    <t>317944323</t>
  </si>
  <si>
    <t>Válcované nosníky č.14 až 22 dodatečně osazované do připravených otvorů</t>
  </si>
  <si>
    <t>1965710753</t>
  </si>
  <si>
    <t>OP01 I140</t>
  </si>
  <si>
    <t>2*48*14,4/1000</t>
  </si>
  <si>
    <t>OP02 I140</t>
  </si>
  <si>
    <t>2*3*14,4/1000</t>
  </si>
  <si>
    <t>OP03 I140</t>
  </si>
  <si>
    <t>1,6*2*14,4/1000</t>
  </si>
  <si>
    <t>OP04 I200</t>
  </si>
  <si>
    <t>1,6*4*26,3/1000</t>
  </si>
  <si>
    <t>OP05 I140</t>
  </si>
  <si>
    <t>2,2*6*14,4/1000</t>
  </si>
  <si>
    <t>OP06 I200</t>
  </si>
  <si>
    <t>3*12*26,3/1000</t>
  </si>
  <si>
    <t>OP07 I140</t>
  </si>
  <si>
    <t>2,25*42*14,4/1000</t>
  </si>
  <si>
    <t>OP08 I140</t>
  </si>
  <si>
    <t>1,85*18*14,4/1000</t>
  </si>
  <si>
    <t>OP09 I200</t>
  </si>
  <si>
    <t>3,5*6*26,3/1000</t>
  </si>
  <si>
    <t>OP10 I140</t>
  </si>
  <si>
    <t>2,25*6*14,4/1000</t>
  </si>
  <si>
    <t>OP11 I140</t>
  </si>
  <si>
    <t>2,15*6*14,4/1000</t>
  </si>
  <si>
    <t>OP12 I140</t>
  </si>
  <si>
    <t>1,55*32*14,4/1000</t>
  </si>
  <si>
    <t>OP13 I140</t>
  </si>
  <si>
    <t>1,95*8*14,4/1000</t>
  </si>
  <si>
    <t>OP14 I140</t>
  </si>
  <si>
    <t>2,2*4*14,4/1000</t>
  </si>
  <si>
    <t>OP15 I140</t>
  </si>
  <si>
    <t>3,5*3*14,4/1000</t>
  </si>
  <si>
    <t>OP16 I140</t>
  </si>
  <si>
    <t>1,4*12*14,4/1000</t>
  </si>
  <si>
    <t>OP17 I140</t>
  </si>
  <si>
    <t>1,65*8*14,4/1000</t>
  </si>
  <si>
    <t>OP18 I140</t>
  </si>
  <si>
    <t>2,6*6*14,4/1000</t>
  </si>
  <si>
    <t>OP19 I140</t>
  </si>
  <si>
    <t>1,4*2*14,4/1000</t>
  </si>
  <si>
    <t>OP20 I140</t>
  </si>
  <si>
    <t>2,35*2*14,4/1000</t>
  </si>
  <si>
    <t>342244201</t>
  </si>
  <si>
    <t>Příčka z cihel broušených na tenkovrstvou maltu tloušťky 80 mm</t>
  </si>
  <si>
    <t>1650461411</t>
  </si>
  <si>
    <t>a119 a120</t>
  </si>
  <si>
    <t>4,1*(0,9+0,9+0,305+0,9+0,15+0,9+0,7+1,765+0,125+0,8+0,125+0,115+0,8+1,665+0,9+0,9)</t>
  </si>
  <si>
    <t>-0,7*2*7</t>
  </si>
  <si>
    <t>a117</t>
  </si>
  <si>
    <t>4,1*1,795</t>
  </si>
  <si>
    <t>a115</t>
  </si>
  <si>
    <t>4,1*(1,67+0,9+0,25)</t>
  </si>
  <si>
    <t>-0,8*2,1</t>
  </si>
  <si>
    <t>a112</t>
  </si>
  <si>
    <t>4,1*(1,765+0,8+0,05+1,115)</t>
  </si>
  <si>
    <t>4,1*(1,48+0,9+0,365+0,3+0,8+0,3)</t>
  </si>
  <si>
    <t>-0,7*2,1*3-0,8*2,1</t>
  </si>
  <si>
    <t>a107</t>
  </si>
  <si>
    <t>4,1*(0,05+0,8+0,215+0,8+0,05+1,5)</t>
  </si>
  <si>
    <t>-0,7*2,1*2</t>
  </si>
  <si>
    <t>a103</t>
  </si>
  <si>
    <t>4,1*2,155</t>
  </si>
  <si>
    <t>b116</t>
  </si>
  <si>
    <t>4,1*(1,225+1,43+1,5+0,115+1,1)</t>
  </si>
  <si>
    <t>b104</t>
  </si>
  <si>
    <t>4,1*(2,275+1,62+0,5+1,5+0,125+0,8+0,365+0,8+0,125+1,34)</t>
  </si>
  <si>
    <t>-0,7*2,1*4</t>
  </si>
  <si>
    <t>b108</t>
  </si>
  <si>
    <t>4,1*1,75*2</t>
  </si>
  <si>
    <t>342244211</t>
  </si>
  <si>
    <t>Příčka z cihel broušených na tenkovrstvou maltu tloušťky 115 mm</t>
  </si>
  <si>
    <t>-636173753</t>
  </si>
  <si>
    <t>B107 a 108</t>
  </si>
  <si>
    <t>4,1*(0,9+0,115+0,9+0,115+0,715+0,9+0,1)</t>
  </si>
  <si>
    <t>b106 104</t>
  </si>
  <si>
    <t>4,1*(1,8+0,29+0,9+0,1+0,9+0,115+1,34+1,345+0,72+0,9+0,275+1,5)</t>
  </si>
  <si>
    <t>-0,8*2*3</t>
  </si>
  <si>
    <t>b115</t>
  </si>
  <si>
    <t>4,1*(3,85+1+0,25)</t>
  </si>
  <si>
    <t>-1*2,15</t>
  </si>
  <si>
    <t>a104</t>
  </si>
  <si>
    <t>4,1*(2,4+0,1+0,8+0,315+1+0,7)</t>
  </si>
  <si>
    <t>-0,7*2</t>
  </si>
  <si>
    <t>-0,9*2</t>
  </si>
  <si>
    <t>a105 106 107</t>
  </si>
  <si>
    <t>4,1*(1+0,81+5,2+0,75+0,9+0,85+1,775+1,55+0,8+0,05+0,05+0,8+0,215+0,8+0,05+0,85+0,9+0,75)</t>
  </si>
  <si>
    <t>-0,8*2*2</t>
  </si>
  <si>
    <t xml:space="preserve">a110 a111 a112 a113 </t>
  </si>
  <si>
    <t>4,1*(2,78+5,33)</t>
  </si>
  <si>
    <t>a119</t>
  </si>
  <si>
    <t>4,1*(1,6+0,115+0,9+0,115)</t>
  </si>
  <si>
    <t>411321515</t>
  </si>
  <si>
    <t>Stropy deskové ze ŽB tř. C 20/25</t>
  </si>
  <si>
    <t>607103842</t>
  </si>
  <si>
    <t>schodiště</t>
  </si>
  <si>
    <t>2,5*(2,135+0,3)*0,2</t>
  </si>
  <si>
    <t>(0,3+1,25)*2,5*0,2</t>
  </si>
  <si>
    <t>411351011</t>
  </si>
  <si>
    <t>Zřízení bednění stropů deskových tl do 25 cm bez podpěrné kce</t>
  </si>
  <si>
    <t>329831060</t>
  </si>
  <si>
    <t>2,5*2,135</t>
  </si>
  <si>
    <t>1,25*2,5</t>
  </si>
  <si>
    <t>411351012</t>
  </si>
  <si>
    <t>Odstranění bednění stropů deskových tl do 25 cm bez podpěrné kce</t>
  </si>
  <si>
    <t>251389573</t>
  </si>
  <si>
    <t>347308038</t>
  </si>
  <si>
    <t>1469647392</t>
  </si>
  <si>
    <t>411361821</t>
  </si>
  <si>
    <t>Výztuž stropů betonářskou ocelí 10 505</t>
  </si>
  <si>
    <t>-494198611</t>
  </si>
  <si>
    <t>2,5*2,135*0,2*0,2</t>
  </si>
  <si>
    <t>1,25*2,5*0,2*0,2</t>
  </si>
  <si>
    <t>413941123</t>
  </si>
  <si>
    <t>Osazování ocelových válcovaných nosníků stropů I, IE, U, UE nebo L do č. 22, včetně nátěru</t>
  </si>
  <si>
    <t>-1975839758</t>
  </si>
  <si>
    <t>IPE 160</t>
  </si>
  <si>
    <t>ON/04</t>
  </si>
  <si>
    <t>0,0585</t>
  </si>
  <si>
    <t>ON/05</t>
  </si>
  <si>
    <t>0,0506</t>
  </si>
  <si>
    <t>ON/06</t>
  </si>
  <si>
    <t>0,0616</t>
  </si>
  <si>
    <t>ON/07</t>
  </si>
  <si>
    <t>0,04345</t>
  </si>
  <si>
    <t>ON/08</t>
  </si>
  <si>
    <t>0,049</t>
  </si>
  <si>
    <t>ON/09</t>
  </si>
  <si>
    <t>0,0356</t>
  </si>
  <si>
    <t>ON/10</t>
  </si>
  <si>
    <t>0,0316</t>
  </si>
  <si>
    <t>HEB 200</t>
  </si>
  <si>
    <t>ON/11</t>
  </si>
  <si>
    <t>0,1962</t>
  </si>
  <si>
    <t>ON/12</t>
  </si>
  <si>
    <t>0,2146</t>
  </si>
  <si>
    <t>ON/13</t>
  </si>
  <si>
    <t>0,2329</t>
  </si>
  <si>
    <t>ON/14</t>
  </si>
  <si>
    <t>0,2452</t>
  </si>
  <si>
    <t>ON/15</t>
  </si>
  <si>
    <t>0,2513</t>
  </si>
  <si>
    <t>ON/16</t>
  </si>
  <si>
    <t>0,2575</t>
  </si>
  <si>
    <t>ON/17</t>
  </si>
  <si>
    <t>0,2881</t>
  </si>
  <si>
    <t>ON/18</t>
  </si>
  <si>
    <t>0,3126</t>
  </si>
  <si>
    <t>ON/19</t>
  </si>
  <si>
    <t>0,3249</t>
  </si>
  <si>
    <t>ON/20</t>
  </si>
  <si>
    <t>0,3678</t>
  </si>
  <si>
    <t>ON/21</t>
  </si>
  <si>
    <t>0,4904</t>
  </si>
  <si>
    <t>13010748</t>
  </si>
  <si>
    <t>ocel profilová IPE 160 jakost 11 375</t>
  </si>
  <si>
    <t>1285543701</t>
  </si>
  <si>
    <t>13010980</t>
  </si>
  <si>
    <t>ocel profilová HE-B 200 jakost 11 375</t>
  </si>
  <si>
    <t>-1429173516</t>
  </si>
  <si>
    <t>413941125</t>
  </si>
  <si>
    <t>Osazování ocelových válcovaných nosníků stropů I, IE, U, UE nebo L č. 24 a vyšší</t>
  </si>
  <si>
    <t>-1560870029</t>
  </si>
  <si>
    <t>ON/01</t>
  </si>
  <si>
    <t>3,441</t>
  </si>
  <si>
    <t>ON/02</t>
  </si>
  <si>
    <t>1,6275</t>
  </si>
  <si>
    <t>ON/03</t>
  </si>
  <si>
    <t>1,395</t>
  </si>
  <si>
    <t>13011011</t>
  </si>
  <si>
    <t>ocel profilová HE-B 400 jakost 11 375</t>
  </si>
  <si>
    <t>-201507559</t>
  </si>
  <si>
    <t>417321414</t>
  </si>
  <si>
    <t>Ztužující pásy a věnce ze ŽB tř. C 20/25</t>
  </si>
  <si>
    <t>-459524628</t>
  </si>
  <si>
    <t>na stávajícím zdivu</t>
  </si>
  <si>
    <t>(33,58+60,67+21,215+20,345+23,635+12+12)*0,45*0,25</t>
  </si>
  <si>
    <t>(33,58+60,67+21,215+20,345+23,635+12+12+8,25)*0,3*0,25</t>
  </si>
  <si>
    <t>zkosení</t>
  </si>
  <si>
    <t>6,6*4*0,3*0,25</t>
  </si>
  <si>
    <t>0,3*0,25*(1+1+0,38+2,525+0,38+0,38+2,525+8,25)</t>
  </si>
  <si>
    <t>v urovni podespty 2.np</t>
  </si>
  <si>
    <t>0,3*0,25*(3,865+1,25+1,25+2,525+0,3+1)</t>
  </si>
  <si>
    <t>417351115</t>
  </si>
  <si>
    <t>Zřízení bednění ztužujících věnců</t>
  </si>
  <si>
    <t>-1179658923</t>
  </si>
  <si>
    <t>(33,58+60,67+21,215+20,345+23,635+12+12)*2*0,25</t>
  </si>
  <si>
    <t>(33,58+60,67+21,215+20,345+23,635+12+12+8,25)*2*0,25</t>
  </si>
  <si>
    <t>6,6*4*2*0,25</t>
  </si>
  <si>
    <t>(1+1+0,38+2,525+0,38+0,38+2,525+8,25)*0,25*0,2</t>
  </si>
  <si>
    <t>2*0,25*(3,865+1,25+1,25+2,525+0,3+1)</t>
  </si>
  <si>
    <t>417351116</t>
  </si>
  <si>
    <t>Odstranění bednění ztužujících věnců</t>
  </si>
  <si>
    <t>-1442222618</t>
  </si>
  <si>
    <t>417361821</t>
  </si>
  <si>
    <t>Výztuž ztužujících pásů a věnců betonářskou ocelí 10 505</t>
  </si>
  <si>
    <t>-1746265095</t>
  </si>
  <si>
    <t>(33,58+60,67+21,215+20,345+23,635+12+12)*8*1,2/1000*0,9</t>
  </si>
  <si>
    <t>třmínky</t>
  </si>
  <si>
    <t>(33,58+60,67+21,215+20,345+23,635+12+12)*1,2*5*(0,2+0,2+0,4+0,4)/1000*0,222</t>
  </si>
  <si>
    <t>(33,58+60,67+21,215+20,345+23,635+12+12+8,25)*6*1,2/1000*0,9</t>
  </si>
  <si>
    <t>(33,58+60,67+21,215+20,345+23,635+12+12+8,25)*5*1,2*(0,3+0,3+0,2+0,2)*0,222/1000</t>
  </si>
  <si>
    <t>6,6*4*6*1,2/1000*0,9</t>
  </si>
  <si>
    <t>6,6*4*5*(0,3+0,3+0,2+0,2)*1,2/1000</t>
  </si>
  <si>
    <t>(1+1+0,38+2,525+0,38+0,38+2,525+8,25)*6*1,2/1000*0,9</t>
  </si>
  <si>
    <t>(1+1+0,38+2,525+0,38+0,38+2,525+8,25)*5*1,2*(0,3+0,3+0,2+0,2)/1000</t>
  </si>
  <si>
    <t>(3,865+1,25+1,25+2,525+0,3+1)*6*1,2/1000*0,9</t>
  </si>
  <si>
    <t>(3,865+1,25+1,25+2,525+0,3+1)*5*(0,25+0,25+0,3+0,3)*1,2/1000</t>
  </si>
  <si>
    <t>430321414</t>
  </si>
  <si>
    <t>Schodišťová konstrukce a rampa ze ŽB tř. C 25/30</t>
  </si>
  <si>
    <t>2120368451</t>
  </si>
  <si>
    <t>rampa</t>
  </si>
  <si>
    <t>(4,6+5)*0,95*0,2</t>
  </si>
  <si>
    <t>stupně</t>
  </si>
  <si>
    <t>0,95*0,18*0,28/2*30</t>
  </si>
  <si>
    <t>schodiště B115</t>
  </si>
  <si>
    <t>1,5*0,445*0,25</t>
  </si>
  <si>
    <t>(0,37+0,37+1,5)*(0,325+0,445)*0,25</t>
  </si>
  <si>
    <t>schodiště B118</t>
  </si>
  <si>
    <t>0,445*1,5*0,25</t>
  </si>
  <si>
    <t>(0,37+0,445+1,5)*(0,445+0,325)*0,25</t>
  </si>
  <si>
    <t>(0,35+0,37+0,35+0,37+1,5)*0,25</t>
  </si>
  <si>
    <t>schodiště A102</t>
  </si>
  <si>
    <t>schodiště B101</t>
  </si>
  <si>
    <t>A115</t>
  </si>
  <si>
    <t>schodiště objekt B</t>
  </si>
  <si>
    <t>1,2*1,5*28*0,255*0,2</t>
  </si>
  <si>
    <t>1,2*28*0,255*0,188/2</t>
  </si>
  <si>
    <t>430361821</t>
  </si>
  <si>
    <t>Výztuž schodišťové konstrukce a rampy betonářskou ocelí 10 505</t>
  </si>
  <si>
    <t>-210301729</t>
  </si>
  <si>
    <t>(4,6+5)*0,95*0,2*0,2</t>
  </si>
  <si>
    <t>0,95*0,18*0,28/2*30*0,2</t>
  </si>
  <si>
    <t>1,5*0,445*0,25*0,2</t>
  </si>
  <si>
    <t>(0,37+0,37+1,5)*(0,325+0,445)*0,25*0,2</t>
  </si>
  <si>
    <t>0,445*1,5*0,25*0,2</t>
  </si>
  <si>
    <t>(0,37+0,445+1,5)*(0,445+0,325)*0,25*0,2</t>
  </si>
  <si>
    <t>(0,35+0,37+0,35+0,37+1,5)*0,25*0,2</t>
  </si>
  <si>
    <t>2*0,2</t>
  </si>
  <si>
    <t>1,2*1,5*28*0,255*0,2*0,2</t>
  </si>
  <si>
    <t>1,2*28*0,255*0,188/2*0,2</t>
  </si>
  <si>
    <t>431351125</t>
  </si>
  <si>
    <t>Zřízení bednění podest schodišť a ramp křivočarých v do 4 m</t>
  </si>
  <si>
    <t>672878672</t>
  </si>
  <si>
    <t>(4,6+5)*0,95</t>
  </si>
  <si>
    <t>1,2*1,5*28*0,255</t>
  </si>
  <si>
    <t>podesta</t>
  </si>
  <si>
    <t>1,2*1,2</t>
  </si>
  <si>
    <t>1,5*1,2</t>
  </si>
  <si>
    <t>431351126</t>
  </si>
  <si>
    <t>Odstranění bednění podest schodišť a ramp křivočarých v do 4 m</t>
  </si>
  <si>
    <t>147890187</t>
  </si>
  <si>
    <t>433351135</t>
  </si>
  <si>
    <t>Zřízení bednění schodnic křivočarých schodišť v do 4 m</t>
  </si>
  <si>
    <t>-1678177384</t>
  </si>
  <si>
    <t>velké schodiště - přístavba</t>
  </si>
  <si>
    <t>0,95*0,2*30</t>
  </si>
  <si>
    <t>2+2,5</t>
  </si>
  <si>
    <t>2+2,5+3</t>
  </si>
  <si>
    <t>schodiště A101</t>
  </si>
  <si>
    <t>2,5+3+3,5</t>
  </si>
  <si>
    <t>schodiště, objekt B</t>
  </si>
  <si>
    <t>1,2*0,2*28</t>
  </si>
  <si>
    <t>433351136</t>
  </si>
  <si>
    <t>Odstranění bednění schodnic křivočarých schodišť v do 4 m</t>
  </si>
  <si>
    <t>31882830</t>
  </si>
  <si>
    <t>451577877</t>
  </si>
  <si>
    <t>Podklad nebo lože pod dlažbu vodorovný nebo do sklonu 1:5 ze štěrkopísku tl do 100 mm</t>
  </si>
  <si>
    <t>-1032264306</t>
  </si>
  <si>
    <t>stěrkopískové hutněné lože z frakce 0-8 mm</t>
  </si>
  <si>
    <t>Podkladní hutněná vrstva z dreceného kamene frakce 13-32</t>
  </si>
  <si>
    <t>PE03*2</t>
  </si>
  <si>
    <t>Podkladní hutněná vrstva z dreceného kamene frakce 8-16</t>
  </si>
  <si>
    <t>451579877</t>
  </si>
  <si>
    <t>Příplatek ZKD 10 mm tl nad 100 mm u podkladu nebo lože pod dlažbu ze štěrkopísku</t>
  </si>
  <si>
    <t>1276127925</t>
  </si>
  <si>
    <t>PE01*5</t>
  </si>
  <si>
    <t>Komunikace pozemní</t>
  </si>
  <si>
    <t>593151131RX1</t>
  </si>
  <si>
    <t>Chodník ze betonových dlaždic z tl 43 mm lepená celoplošně na vyrovnaný podklad</t>
  </si>
  <si>
    <t>450464959</t>
  </si>
  <si>
    <t>596811121</t>
  </si>
  <si>
    <t>Kladení betonové dlažby komunikací pro pěší do lože z kameniva vel do 0,09 m2 plochy do 100 m2</t>
  </si>
  <si>
    <t>628790568</t>
  </si>
  <si>
    <t>59248005RX1</t>
  </si>
  <si>
    <t>Betonová exteriérová dlažba, stejná jako stávající chodník, 100x200 mm</t>
  </si>
  <si>
    <t>-496714041</t>
  </si>
  <si>
    <t>34,6*1,05 'Přepočtené koeficientem množství</t>
  </si>
  <si>
    <t>1915194415</t>
  </si>
  <si>
    <t>PE02+PE03</t>
  </si>
  <si>
    <t>59248005RX2</t>
  </si>
  <si>
    <t>Dlažba betonové exterierováskladba 210x140, 140x140, 70x140, viz. technická zpráva</t>
  </si>
  <si>
    <t>100437173</t>
  </si>
  <si>
    <t>1557,77*1,05 'Přepočtené koeficientem množství</t>
  </si>
  <si>
    <t>Úpravy povrchů, podlahy a osazování výplní</t>
  </si>
  <si>
    <t>611131101</t>
  </si>
  <si>
    <t>Cementový postřik vnitřních stropů nanášený celoplošně ručně</t>
  </si>
  <si>
    <t>1371336158</t>
  </si>
  <si>
    <t>611321143</t>
  </si>
  <si>
    <t>Vápenocementová omítka štuková dvouvrstvá vnitřních kleneb nebo skořepin nanášená ručně</t>
  </si>
  <si>
    <t>-754176969</t>
  </si>
  <si>
    <t>611321191</t>
  </si>
  <si>
    <t>Příplatek k vápenocementové omítce vnitřních stropů za každých dalších 5 mm tloušťky ručně</t>
  </si>
  <si>
    <t>-131716972</t>
  </si>
  <si>
    <t>omstropk*3</t>
  </si>
  <si>
    <t>611321RX1</t>
  </si>
  <si>
    <t>Očištění kleneb pohledových a jejich penetrace</t>
  </si>
  <si>
    <t>2103521239</t>
  </si>
  <si>
    <t>B102</t>
  </si>
  <si>
    <t>79*1,5</t>
  </si>
  <si>
    <t>B107</t>
  </si>
  <si>
    <t>12,68*1,5</t>
  </si>
  <si>
    <t>B118</t>
  </si>
  <si>
    <t>84,91*1,5</t>
  </si>
  <si>
    <t>A101</t>
  </si>
  <si>
    <t>68,93*1,5</t>
  </si>
  <si>
    <t>A102</t>
  </si>
  <si>
    <t>98,38*1,5</t>
  </si>
  <si>
    <t>A114</t>
  </si>
  <si>
    <t>79,25*1,5</t>
  </si>
  <si>
    <t>A125</t>
  </si>
  <si>
    <t>17,47*1,5</t>
  </si>
  <si>
    <t>612131101</t>
  </si>
  <si>
    <t>Cementový postřik vnitřních stěn nanášený celoplošně ručně</t>
  </si>
  <si>
    <t>-1180645091</t>
  </si>
  <si>
    <t>612321141</t>
  </si>
  <si>
    <t>Vápenocementová omítka štuková dvouvrstvá vnitřních stěn nanášená ručně</t>
  </si>
  <si>
    <t>1793546570</t>
  </si>
  <si>
    <t>612321191</t>
  </si>
  <si>
    <t>Příplatek k vápenocementové omítce vnitřních stěn za každých dalších 5 mm tloušťky ručně</t>
  </si>
  <si>
    <t>-680222224</t>
  </si>
  <si>
    <t>omstěn*3</t>
  </si>
  <si>
    <t>621142001</t>
  </si>
  <si>
    <t>Potažení vnějších podhledů sklovláknitým pletivem vtlačeným do tenkovrstvé hmoty</t>
  </si>
  <si>
    <t>1662425569</t>
  </si>
  <si>
    <t>621211001</t>
  </si>
  <si>
    <t>Montáž kontaktního zateplení vnějších podhledů lepením a mechanickým kotvením polystyrénových desek tl do 40 mm</t>
  </si>
  <si>
    <t>356612572</t>
  </si>
  <si>
    <t>28376072</t>
  </si>
  <si>
    <t>deska EPS grafitová fasádní λ=0,031 tl 40mm</t>
  </si>
  <si>
    <t>1139201480</t>
  </si>
  <si>
    <t>76,425*1,02 'Přepočtené koeficientem množství</t>
  </si>
  <si>
    <t>621531021</t>
  </si>
  <si>
    <t>Tenkovrstvá silikonová zrnitá omítka tl. 2,0 mm včetně penetrace vnějších podhledů</t>
  </si>
  <si>
    <t>264110138</t>
  </si>
  <si>
    <t>622143002</t>
  </si>
  <si>
    <t>Montáž omítkových plastových nebo pozinkovaných dilatačních profilů</t>
  </si>
  <si>
    <t>-475005871</t>
  </si>
  <si>
    <t>u otvorů</t>
  </si>
  <si>
    <t>apu</t>
  </si>
  <si>
    <t>28342200</t>
  </si>
  <si>
    <t>profil začišťovací PVC 6mm pro tenkovrstvé omítky</t>
  </si>
  <si>
    <t>1708047719</t>
  </si>
  <si>
    <t>184,075*1,1 'Přepočtené koeficientem množství</t>
  </si>
  <si>
    <t>622143003</t>
  </si>
  <si>
    <t>Montáž omítkových plastových nebo pozinkovaných rohových profilů s tkaninou</t>
  </si>
  <si>
    <t>-988215257</t>
  </si>
  <si>
    <t>podhledy</t>
  </si>
  <si>
    <t>fasáda stěny + přesa střechy + svisle za okapem</t>
  </si>
  <si>
    <t>(23,635+20,345+21,215+8,9+5+5+6,67+33,58)</t>
  </si>
  <si>
    <t>šikmo u štítů</t>
  </si>
  <si>
    <t>6,6*4</t>
  </si>
  <si>
    <t>rohy budovy</t>
  </si>
  <si>
    <t>5*5,5</t>
  </si>
  <si>
    <t>7,8*2</t>
  </si>
  <si>
    <t>zlom tl. izolantu</t>
  </si>
  <si>
    <t>85</t>
  </si>
  <si>
    <t>63127416</t>
  </si>
  <si>
    <t>profil rohový PVC 23x23mm s výztužnou tkaninou š 100mm pro ETICS</t>
  </si>
  <si>
    <t>-1376799785</t>
  </si>
  <si>
    <t>502,265*1,1 'Přepočtené koeficientem množství</t>
  </si>
  <si>
    <t>86</t>
  </si>
  <si>
    <t>622211011</t>
  </si>
  <si>
    <t>Montáž kontaktního zateplení vnějších stěn lepením a mechanickým kotvením polystyrénových desek tl do 80 mm</t>
  </si>
  <si>
    <t>-545541243</t>
  </si>
  <si>
    <t>87</t>
  </si>
  <si>
    <t>28376442</t>
  </si>
  <si>
    <t>deska z polystyrénu XPS, hrana rovná a strukturovaný povrch 300kPa tl 80mm</t>
  </si>
  <si>
    <t>133189722</t>
  </si>
  <si>
    <t>234,955*1,02 'Přepočtené koeficientem množství</t>
  </si>
  <si>
    <t>88</t>
  </si>
  <si>
    <t>622211031</t>
  </si>
  <si>
    <t>Montáž kontaktního zateplení vnějších stěn lepením a mechanickým kotvením polystyrénových desek tl do 160 mm</t>
  </si>
  <si>
    <t>1154200262</t>
  </si>
  <si>
    <t>89</t>
  </si>
  <si>
    <t>28376077</t>
  </si>
  <si>
    <t>deska EPS grafitová fasádní λ=0,031 tl 120mm</t>
  </si>
  <si>
    <t>-1579648500</t>
  </si>
  <si>
    <t>638,638*1,02 'Přepočtené koeficientem množství</t>
  </si>
  <si>
    <t>90</t>
  </si>
  <si>
    <t>-589900749</t>
  </si>
  <si>
    <t>91</t>
  </si>
  <si>
    <t>28375807</t>
  </si>
  <si>
    <t>deska EPS grafitová fasádní λ=0,031 tl 150mm</t>
  </si>
  <si>
    <t>-1878152138</t>
  </si>
  <si>
    <t>493,332*1,02 'Přepočtené koeficientem množství</t>
  </si>
  <si>
    <t>92</t>
  </si>
  <si>
    <t>622212001</t>
  </si>
  <si>
    <t>Montáž kontaktního zateplení vnějšího ostění, nadpraží nebo parapetu hl. špalety do 200 mm lepením desek z polystyrenu tl do 40 mm</t>
  </si>
  <si>
    <t>589499532</t>
  </si>
  <si>
    <t>apu*0,2</t>
  </si>
  <si>
    <t>93</t>
  </si>
  <si>
    <t>-1611524303</t>
  </si>
  <si>
    <t>36,815*1,1 'Přepočtené koeficientem množství</t>
  </si>
  <si>
    <t>94</t>
  </si>
  <si>
    <t>622142001</t>
  </si>
  <si>
    <t>Potažení vnějších stěn sklovláknitým pletivem vtlačeným do tenkovrstvé hmoty</t>
  </si>
  <si>
    <t>320346730</t>
  </si>
  <si>
    <t>s01</t>
  </si>
  <si>
    <t>95</t>
  </si>
  <si>
    <t>622531021</t>
  </si>
  <si>
    <t>Tenkovrstvá silikonová zrnitá omítka tl. 2,0 mm včetně penetrace vnějších stěn</t>
  </si>
  <si>
    <t>719206646</t>
  </si>
  <si>
    <t>S07 - součástí S06</t>
  </si>
  <si>
    <t>96</t>
  </si>
  <si>
    <t>622RXC1</t>
  </si>
  <si>
    <t>Dodávka, montáž a povrchová úprava šambrány pod okapem</t>
  </si>
  <si>
    <t>-653416761</t>
  </si>
  <si>
    <t>97</t>
  </si>
  <si>
    <t>632441220</t>
  </si>
  <si>
    <t>Potěr anhydritový samonivelační litý C25 do 50 mm</t>
  </si>
  <si>
    <t>-525754267</t>
  </si>
  <si>
    <t>skladba podlahy PO/04</t>
  </si>
  <si>
    <t>skladba podlahy PO/05</t>
  </si>
  <si>
    <t>98</t>
  </si>
  <si>
    <t>632451234</t>
  </si>
  <si>
    <t>Potěr cementový samonivelační litý C25 tl do 50 mm</t>
  </si>
  <si>
    <t>291165412</t>
  </si>
  <si>
    <t>99</t>
  </si>
  <si>
    <t>632481213</t>
  </si>
  <si>
    <t>Separační vrstva z PE fólie</t>
  </si>
  <si>
    <t>-1030559267</t>
  </si>
  <si>
    <t>100</t>
  </si>
  <si>
    <t>633811111</t>
  </si>
  <si>
    <t>Broušení nerovností betonových podlah do 2 mm - stržení šlemu</t>
  </si>
  <si>
    <t>-286008282</t>
  </si>
  <si>
    <t>101</t>
  </si>
  <si>
    <t>634112115</t>
  </si>
  <si>
    <t>Obvodová dilatace podlahovým páskem z pěnového PE mezi stěnou a mazaninou nebo potěrem v 150 mm</t>
  </si>
  <si>
    <t>1245711972</t>
  </si>
  <si>
    <t>a101</t>
  </si>
  <si>
    <t>(0,38+0,38+8,81+4,1+0,38+0,7+2,4+0,14+0,48+1,325+0,525+0,48+0,81+0,14+1,41+3,42+2,55+0,38+0,86+0,38+4,11)</t>
  </si>
  <si>
    <t>(0,38+8,57+0,38+4,69+0,2+0,2+1,03+4,19+8,81+0,25+0,25+0,38+4,19+0,38+1,03+4,69)</t>
  </si>
  <si>
    <t>A103</t>
  </si>
  <si>
    <t>(2,155+2,155+1,88+1,88)</t>
  </si>
  <si>
    <t>A104</t>
  </si>
  <si>
    <t>(1,155+1,155+2,155+2,155)</t>
  </si>
  <si>
    <t>A105</t>
  </si>
  <si>
    <t>(0,75+0,9+0,85+1,775+0,6+1+0,71+2,375)</t>
  </si>
  <si>
    <t>A106</t>
  </si>
  <si>
    <t>(1,55+0,8+0,05+1,55+0,8+0,05+2,5+2,5+0,14+0,14+1,93+1,93)</t>
  </si>
  <si>
    <t>A107</t>
  </si>
  <si>
    <t>(0,8+0,8+0,215+0,215+0,8+0,8+0,05+0,05+1,46+1,775)</t>
  </si>
  <si>
    <t>(0,9+0,9+0,9+0,9+1,5+1,5+1,5+1,5)</t>
  </si>
  <si>
    <t>A108 a A109</t>
  </si>
  <si>
    <t>(0,815+3,2+3,435+2,78+5,33+1,915+4,71+4,2+0,81+0,81+0,45+0,45+5,2)</t>
  </si>
  <si>
    <t>A110</t>
  </si>
  <si>
    <t>(0,9+0,9+0,375+0,375+0,2+0,2+1,4+1,4)</t>
  </si>
  <si>
    <t>A111</t>
  </si>
  <si>
    <t>(1,4+1,4+1,1+1,1)</t>
  </si>
  <si>
    <t>A112</t>
  </si>
  <si>
    <t>(1,48+1,48+0,9+0,9+0,365+0,365+2,46+2,46)</t>
  </si>
  <si>
    <t>A113</t>
  </si>
  <si>
    <t>(0,9+0,9+1,1+1,1+1,1+1,1+1,595+1,595)</t>
  </si>
  <si>
    <t>(8,805+8,805+9,35+9,35)</t>
  </si>
  <si>
    <t>(0,2+0,3+0,9+0,315+0,2+0,2+0,315+0,9+0,3+0,305+0,305+0,9+0,9+1,375+1,375)</t>
  </si>
  <si>
    <t>A116</t>
  </si>
  <si>
    <t>(1,67+1,67+0,9+0,9+0,25+0,25+1,7+1,7)</t>
  </si>
  <si>
    <t>(0,9+0,9+1,795+1,795)</t>
  </si>
  <si>
    <t>A117</t>
  </si>
  <si>
    <t>(1,5+1,5+0,2+0,2+0,8+0,8+0,45+0,45+0,58+0,58+0,8+0,8+0,1+0,1)</t>
  </si>
  <si>
    <t>A118</t>
  </si>
  <si>
    <t>(1,05+1,05+0,17+0,17+0,8+0,8+0,305+0,305+0,8+0,8+0,1+0,1)</t>
  </si>
  <si>
    <t>(1,6+1,6+0,9+0,9+1+1+1+1)</t>
  </si>
  <si>
    <t>A120</t>
  </si>
  <si>
    <t>(1+1+1+1+0,9+0,9+1,6+1,6)</t>
  </si>
  <si>
    <t>A121</t>
  </si>
  <si>
    <t>(0,125+0,125+0,125+0,125+0,8+0,8)</t>
  </si>
  <si>
    <t>A122</t>
  </si>
  <si>
    <t>(1,75+1,75+1,665+1,665+0,8+0,8+0,115+0,115)</t>
  </si>
  <si>
    <t>A123</t>
  </si>
  <si>
    <t>(1,665+1,665+0,8+0,8+0,115+0,115)</t>
  </si>
  <si>
    <t>A124</t>
  </si>
  <si>
    <t>(0,125+0,125+0,8+0,8+0,125+0,125+1,765+1,765)</t>
  </si>
  <si>
    <t>(1,375+1,375+1,51+1,51+0,235+0,235+2,435+2,435+0,9+0,9+2,345+2,345)</t>
  </si>
  <si>
    <t>B101</t>
  </si>
  <si>
    <t>(3,755+3,755+0,8+0,8+0,08+0,08+1+1+5,52+5,52+1,02+1,02+2,3+2,3)</t>
  </si>
  <si>
    <t>(12,975+12,975+5,7+5,7+1,85+1,85)</t>
  </si>
  <si>
    <t>B103</t>
  </si>
  <si>
    <t>(1,34+1,34+1,345+1,345+0,5+0,5+1,02+1,02+0,475+0,475+0,9+0,9+1,62+1,62)</t>
  </si>
  <si>
    <t>B104</t>
  </si>
  <si>
    <t>(1+1+0,73+0,73+2,275+2,275)</t>
  </si>
  <si>
    <t>B105</t>
  </si>
  <si>
    <t>(1,34+1,34+1+1)</t>
  </si>
  <si>
    <t>(2,21+2,21+0,72+0,72+0,9+0,9+0,275+0,275+1,05+1,05+1,05+1,05+1,6+1,6+1,6+1,6)</t>
  </si>
  <si>
    <t>(1,83+1,83+1,56+1,56+3,73+3,73)</t>
  </si>
  <si>
    <t>B108</t>
  </si>
  <si>
    <t>(1,75+1,75+0,715+0,715+0,9+0,9+0,1+0,1+1,75+1,75+1,75+1,75+0,9+0,9+0,9+0,9)</t>
  </si>
  <si>
    <t>B109</t>
  </si>
  <si>
    <t>(3,87+3,87+3,47+3,47)</t>
  </si>
  <si>
    <t>B110</t>
  </si>
  <si>
    <t>(1,06+1,06+3,84+3,84+1,2+1,2)</t>
  </si>
  <si>
    <t>B111</t>
  </si>
  <si>
    <t>(1,045+1,045+1,5+1,5)</t>
  </si>
  <si>
    <t>B112</t>
  </si>
  <si>
    <t>(1,11+1,11+1,5+1,5+1,5+1,5)</t>
  </si>
  <si>
    <t>B113</t>
  </si>
  <si>
    <t>(1,2+1,2+2,05+2+2+1,5+1,5)</t>
  </si>
  <si>
    <t>B114</t>
  </si>
  <si>
    <t>(2,06+1,43+2,5+1,225+1,43+1,79+0,1+1+2,625+1,2)</t>
  </si>
  <si>
    <t>B115</t>
  </si>
  <si>
    <t>(3,84+5,33+3,82+1+0,25+5,315)</t>
  </si>
  <si>
    <t>B116</t>
  </si>
  <si>
    <t>(1,2+1,2+1+1+0,2+0,2+0,8+0,8+0,365+0,365+1,5+1,5)</t>
  </si>
  <si>
    <t>B117</t>
  </si>
  <si>
    <t>(1,5+1,5+2,5+2,5)</t>
  </si>
  <si>
    <t>(9+9+0,2+0,2+4,14+4,14+4,12+4,12+0,85+0,85)</t>
  </si>
  <si>
    <t>Úprava povrchů vnitřních</t>
  </si>
  <si>
    <t>102</t>
  </si>
  <si>
    <t>619996145</t>
  </si>
  <si>
    <t>Ochrana konstrukcí nebo samostatných prvků obalením geotextilií</t>
  </si>
  <si>
    <t>796932670</t>
  </si>
  <si>
    <t>okna*2</t>
  </si>
  <si>
    <t>103</t>
  </si>
  <si>
    <t>1821645913</t>
  </si>
  <si>
    <t>vnitřní rohy</t>
  </si>
  <si>
    <t>4,1*62</t>
  </si>
  <si>
    <t>2.np</t>
  </si>
  <si>
    <t>3*8</t>
  </si>
  <si>
    <t>104</t>
  </si>
  <si>
    <t>55343021</t>
  </si>
  <si>
    <t>profil rohový Pz s kulatou hlavou pro vnitřní omítky tl 12mm</t>
  </si>
  <si>
    <t>1966355345</t>
  </si>
  <si>
    <t>622143004</t>
  </si>
  <si>
    <t>Montáž omítkových samolepících začišťovacích profilů pro spojení s okenním rámem</t>
  </si>
  <si>
    <t>1252220352</t>
  </si>
  <si>
    <t>106</t>
  </si>
  <si>
    <t>59051476</t>
  </si>
  <si>
    <t>profil začišťovací PVC 9mm s výztužnou tkaninou pro ostění ETICS</t>
  </si>
  <si>
    <t>1201367678</t>
  </si>
  <si>
    <t>107</t>
  </si>
  <si>
    <t>916131113</t>
  </si>
  <si>
    <t>Osazení silničního obrubníku betonového ležatého s boční opěrou do lože z betonu prostého</t>
  </si>
  <si>
    <t>-315797737</t>
  </si>
  <si>
    <t>108</t>
  </si>
  <si>
    <t>59217017</t>
  </si>
  <si>
    <t>obrubník betonový chodníkový 1000x100x250mm</t>
  </si>
  <si>
    <t>-754333545</t>
  </si>
  <si>
    <t>5000*1,05 'Přepočtené koeficientem množství</t>
  </si>
  <si>
    <t>109</t>
  </si>
  <si>
    <t>941121111</t>
  </si>
  <si>
    <t>Montáž lešení řadového trubkového těžkého s podlahami zatížení do 300 kg/m2 š do 1,5 m v do 10 m</t>
  </si>
  <si>
    <t>-178068807</t>
  </si>
  <si>
    <t>6*(14+14+24+20+22+6+6+10+62+35)</t>
  </si>
  <si>
    <t>941121211</t>
  </si>
  <si>
    <t>Příplatek k lešení řadovému trubkovému těžkému s podlahami š 1,5 m v 10 m za první a ZKD den použití</t>
  </si>
  <si>
    <t>14435327</t>
  </si>
  <si>
    <t>6*(14+14+24+20+22+6+6+10+62+35)*40</t>
  </si>
  <si>
    <t>111</t>
  </si>
  <si>
    <t>941121811</t>
  </si>
  <si>
    <t>Demontáž lešení řadového trubkového těžkého s podlahami zatížení do 300 kg/m2 š do 1,5 m v do 10 m</t>
  </si>
  <si>
    <t>2119515004</t>
  </si>
  <si>
    <t>112</t>
  </si>
  <si>
    <t>952901111</t>
  </si>
  <si>
    <t>Vyčištění budov bytové a občanské výstavby při výšce podlaží do 4 m</t>
  </si>
  <si>
    <t>-1541502657</t>
  </si>
  <si>
    <t>np1+np2</t>
  </si>
  <si>
    <t>113</t>
  </si>
  <si>
    <t>985521111</t>
  </si>
  <si>
    <t>Stříkaný beton z mokré směsi stěn tl do 30 mm</t>
  </si>
  <si>
    <t>-925776787</t>
  </si>
  <si>
    <t>žebra</t>
  </si>
  <si>
    <t>0,85*318,24</t>
  </si>
  <si>
    <t>114</t>
  </si>
  <si>
    <t>985521119</t>
  </si>
  <si>
    <t>Příplatek ke stříkanému betonu z mokré směsi stěn ZKD 10 mm</t>
  </si>
  <si>
    <t>85977123</t>
  </si>
  <si>
    <t>šířka žebra 0,25 m</t>
  </si>
  <si>
    <t>0,85*318,24*(22)</t>
  </si>
  <si>
    <t>115</t>
  </si>
  <si>
    <t>985521311</t>
  </si>
  <si>
    <t>Stříkaný beton z mokré směsi rubu kleneb a podlah tl do 30 mm</t>
  </si>
  <si>
    <t>-788868131</t>
  </si>
  <si>
    <t>25,59</t>
  </si>
  <si>
    <t>19,17</t>
  </si>
  <si>
    <t>18,24</t>
  </si>
  <si>
    <t>94,69</t>
  </si>
  <si>
    <t>94,35</t>
  </si>
  <si>
    <t>34,98</t>
  </si>
  <si>
    <t>49,24</t>
  </si>
  <si>
    <t>50,13</t>
  </si>
  <si>
    <t>53,2</t>
  </si>
  <si>
    <t>46,74</t>
  </si>
  <si>
    <t>45,89</t>
  </si>
  <si>
    <t>48,05</t>
  </si>
  <si>
    <t>7,98</t>
  </si>
  <si>
    <t>15,88</t>
  </si>
  <si>
    <t>35,16</t>
  </si>
  <si>
    <t>79,6</t>
  </si>
  <si>
    <t>59,76</t>
  </si>
  <si>
    <t>116</t>
  </si>
  <si>
    <t>985521319</t>
  </si>
  <si>
    <t>Příplatek ke stříkanému betonu z mokré směsi rubu kleneb a podlah ZKD 10 mm</t>
  </si>
  <si>
    <t>-1254588394</t>
  </si>
  <si>
    <t>tl. desek je 140 mm, příplatek tedy za 110 mm</t>
  </si>
  <si>
    <t>D1</t>
  </si>
  <si>
    <t>3,58/25,59= tl. 140 mm</t>
  </si>
  <si>
    <t>tedy příplatek za 110 mm</t>
  </si>
  <si>
    <t>25,59*11</t>
  </si>
  <si>
    <t>2,68/19,17= tl. 140 mm</t>
  </si>
  <si>
    <t>19,17*11</t>
  </si>
  <si>
    <t>D3</t>
  </si>
  <si>
    <t>2,55/18,24=140mm</t>
  </si>
  <si>
    <t>18,24*11</t>
  </si>
  <si>
    <t>D4</t>
  </si>
  <si>
    <t>13,26/94,69=140mm</t>
  </si>
  <si>
    <t>94,69*11</t>
  </si>
  <si>
    <t>D5-D17</t>
  </si>
  <si>
    <t>94,35*11</t>
  </si>
  <si>
    <t>34,98*11</t>
  </si>
  <si>
    <t>49,24*11</t>
  </si>
  <si>
    <t>50,13*11</t>
  </si>
  <si>
    <t>53,2*11</t>
  </si>
  <si>
    <t>46,74*11</t>
  </si>
  <si>
    <t>45,89*11</t>
  </si>
  <si>
    <t>48,05*11</t>
  </si>
  <si>
    <t>7,98*11</t>
  </si>
  <si>
    <t>15,88*11</t>
  </si>
  <si>
    <t>35,16*11</t>
  </si>
  <si>
    <t>79,6*11</t>
  </si>
  <si>
    <t>59,76*11</t>
  </si>
  <si>
    <t>117</t>
  </si>
  <si>
    <t>985561111</t>
  </si>
  <si>
    <t>Výztuž stříkaného betonu stěn z betonářské oceli 10 216 D do 8 mm</t>
  </si>
  <si>
    <t>-2107742445</t>
  </si>
  <si>
    <t>třmínky r6</t>
  </si>
  <si>
    <t>2,2*732*0,222/1000</t>
  </si>
  <si>
    <t>kotevní závěsy r6</t>
  </si>
  <si>
    <t>0,15*638*0,2222/1000</t>
  </si>
  <si>
    <t>118</t>
  </si>
  <si>
    <t>985561112</t>
  </si>
  <si>
    <t>Výztuž stříkaného betonu stěn z betonářské oceli 10 216 D do 10 mm</t>
  </si>
  <si>
    <t>-1534148491</t>
  </si>
  <si>
    <t>kotvy do věnce r8</t>
  </si>
  <si>
    <t>408*0,4*0,3946/1000</t>
  </si>
  <si>
    <t>119</t>
  </si>
  <si>
    <t>985561113</t>
  </si>
  <si>
    <t>Výztuž stříkaného betonu stěn z betonářské oceli 10 216 D do 16 mm</t>
  </si>
  <si>
    <t>-1323399898</t>
  </si>
  <si>
    <t>podélná výztuž r12</t>
  </si>
  <si>
    <t>0,8878*6*365,97/1000</t>
  </si>
  <si>
    <t>120</t>
  </si>
  <si>
    <t>985561321</t>
  </si>
  <si>
    <t>Výztuž stříkaného betonu rubu kleneb a podlah z betonářské oceli 10 505 D do 8 mm</t>
  </si>
  <si>
    <t>1179879100</t>
  </si>
  <si>
    <t>8/150/150 s přesahem</t>
  </si>
  <si>
    <t>1215*5,4/1000</t>
  </si>
  <si>
    <t>Lešení a stavební výtahy</t>
  </si>
  <si>
    <t>121</t>
  </si>
  <si>
    <t>949101111</t>
  </si>
  <si>
    <t>Lešení pomocné pro objekty pozemních staveb s lešeňovou podlahou v do 1,9 m zatížení do 150 kg/m2</t>
  </si>
  <si>
    <t>549035120</t>
  </si>
  <si>
    <t>122</t>
  </si>
  <si>
    <t>998011002</t>
  </si>
  <si>
    <t>Přesun hmot pro budovy zděné v do 12 m</t>
  </si>
  <si>
    <t>359375679</t>
  </si>
  <si>
    <t>711</t>
  </si>
  <si>
    <t>Izolace proti vodě, vlhkosti a plynům</t>
  </si>
  <si>
    <t>123</t>
  </si>
  <si>
    <t>711111002</t>
  </si>
  <si>
    <t>Provedení izolace proti zemní vlhkosti vodorovné za studena lakem asfaltovým</t>
  </si>
  <si>
    <t>1978063910</t>
  </si>
  <si>
    <t>124</t>
  </si>
  <si>
    <t>11163152</t>
  </si>
  <si>
    <t>lak hydroizolační asfaltový</t>
  </si>
  <si>
    <t>-1843108474</t>
  </si>
  <si>
    <t>723,43*0,00035 'Přepočtené koeficientem množství</t>
  </si>
  <si>
    <t>125</t>
  </si>
  <si>
    <t>711112002</t>
  </si>
  <si>
    <t>Provedení izolace proti zemní vlhkosti svislé za studena lakem asfaltovým</t>
  </si>
  <si>
    <t>-1874311201</t>
  </si>
  <si>
    <t>1,25*(2,33+2,33+0,7+0,7+8,31)</t>
  </si>
  <si>
    <t>126</t>
  </si>
  <si>
    <t>1172912526</t>
  </si>
  <si>
    <t>17,963*0,00045 'Přepočtené koeficientem množství</t>
  </si>
  <si>
    <t>127</t>
  </si>
  <si>
    <t>711141559</t>
  </si>
  <si>
    <t>Provedení izolace proti zemní vlhkosti pásy přitavením vodorovné NAIP</t>
  </si>
  <si>
    <t>-1881907273</t>
  </si>
  <si>
    <t>horní pás</t>
  </si>
  <si>
    <t>128</t>
  </si>
  <si>
    <t>62832001</t>
  </si>
  <si>
    <t>pás asfaltový natavitelný oxidovaný tl 3,5mm typu V60 S35 s vložkou ze skleněné rohože, s jemnozrnným minerálním posypem</t>
  </si>
  <si>
    <t>-408628233</t>
  </si>
  <si>
    <t>979,508*1,1 'Přepočtené koeficientem množství</t>
  </si>
  <si>
    <t>129</t>
  </si>
  <si>
    <t>711142559</t>
  </si>
  <si>
    <t>Provedení izolace proti zemní vlhkosti pásy přitavením svislé NAIP</t>
  </si>
  <si>
    <t>1570520768</t>
  </si>
  <si>
    <t>130</t>
  </si>
  <si>
    <t>-2023775953</t>
  </si>
  <si>
    <t>35,926*1,1 'Přepočtené koeficientem množství</t>
  </si>
  <si>
    <t>133</t>
  </si>
  <si>
    <t>998711102</t>
  </si>
  <si>
    <t>Přesun hmot tonážní pro izolace proti vodě, vlhkosti a plynům v objektech výšky do 12 m</t>
  </si>
  <si>
    <t>-135031217</t>
  </si>
  <si>
    <t>713</t>
  </si>
  <si>
    <t>Izolace tepelné</t>
  </si>
  <si>
    <t>134</t>
  </si>
  <si>
    <t>713111111</t>
  </si>
  <si>
    <t>Montáž izolace tepelné vrchem stropů volně kladenými rohožemi, pásy, dílci, deskami</t>
  </si>
  <si>
    <t>-1119789470</t>
  </si>
  <si>
    <t>podlaha 2.np</t>
  </si>
  <si>
    <t>12,105*23,64</t>
  </si>
  <si>
    <t>60,42*12</t>
  </si>
  <si>
    <t>135</t>
  </si>
  <si>
    <t>63152104</t>
  </si>
  <si>
    <t>pás tepelně izolační univerzální λ=0,033-0,035 tl 150mm</t>
  </si>
  <si>
    <t>-313713617</t>
  </si>
  <si>
    <t>1011,202*1,02 'Přepočtené koeficientem množství</t>
  </si>
  <si>
    <t>136</t>
  </si>
  <si>
    <t>713111121</t>
  </si>
  <si>
    <t>Montáž izolace tepelné spodem stropů s uchycením drátem rohoží, pásů, dílců, desek</t>
  </si>
  <si>
    <t>1622327908</t>
  </si>
  <si>
    <t>180 mm</t>
  </si>
  <si>
    <t>100 mm</t>
  </si>
  <si>
    <t>1.np</t>
  </si>
  <si>
    <t>sdki</t>
  </si>
  <si>
    <t>137</t>
  </si>
  <si>
    <t>63166763</t>
  </si>
  <si>
    <t>pás tepelně izolační mezi krokve λ=0,036-0,037 tl 100mm</t>
  </si>
  <si>
    <t>578068698</t>
  </si>
  <si>
    <t>138</t>
  </si>
  <si>
    <t>63166771</t>
  </si>
  <si>
    <t>pás tepelně izolační mezi krokve λ=0,036-0,037 tl 180mm</t>
  </si>
  <si>
    <t>1934542986</t>
  </si>
  <si>
    <t>139</t>
  </si>
  <si>
    <t>713121111</t>
  </si>
  <si>
    <t>Montáž izolace tepelné podlah volně kladenými rohožemi, pásy, dílci, deskami 1 vrstva</t>
  </si>
  <si>
    <t>-1395215397</t>
  </si>
  <si>
    <t>140</t>
  </si>
  <si>
    <t>28375914</t>
  </si>
  <si>
    <t>deska EPS 150 do plochých střech a podlah λ=0,035 tl 100mm</t>
  </si>
  <si>
    <t>-1031647250</t>
  </si>
  <si>
    <t>686,28*1,02 'Přepočtené koeficientem množství</t>
  </si>
  <si>
    <t>141</t>
  </si>
  <si>
    <t>-1440736829</t>
  </si>
  <si>
    <t>142</t>
  </si>
  <si>
    <t>63141432</t>
  </si>
  <si>
    <t>deska tepelně izolační minerální plovoucích podlah λ=0,033-0,035 tl 30mm</t>
  </si>
  <si>
    <t>953322404</t>
  </si>
  <si>
    <t>824,04*1,02 'Přepočtené koeficientem množství</t>
  </si>
  <si>
    <t>143</t>
  </si>
  <si>
    <t>1101232034</t>
  </si>
  <si>
    <t>144</t>
  </si>
  <si>
    <t>28375911</t>
  </si>
  <si>
    <t>deska EPS 150 do plochých střech a podlah λ=0,035 tl 70mm</t>
  </si>
  <si>
    <t>874316895</t>
  </si>
  <si>
    <t>37,15*1,02 'Přepočtené koeficientem množství</t>
  </si>
  <si>
    <t>145</t>
  </si>
  <si>
    <t>713131161</t>
  </si>
  <si>
    <t>Montáž izolace tepelné stěn připevněné sponkami parotěsné reflexní tl do 5 mm</t>
  </si>
  <si>
    <t>1250481019</t>
  </si>
  <si>
    <t>skladba S07</t>
  </si>
  <si>
    <t>146</t>
  </si>
  <si>
    <t>28329334</t>
  </si>
  <si>
    <t>fólie PE vyztužená Al vrstvou pro parotěsnou vrstvu 105g/m2</t>
  </si>
  <si>
    <t>-654535828</t>
  </si>
  <si>
    <t>209,104*1,05 'Přepočtené koeficientem množství</t>
  </si>
  <si>
    <t>147</t>
  </si>
  <si>
    <t>998713102</t>
  </si>
  <si>
    <t>Přesun hmot tonážní pro izolace tepelné v objektech v do 12 m</t>
  </si>
  <si>
    <t>-1927539345</t>
  </si>
  <si>
    <t>148</t>
  </si>
  <si>
    <t>762332132</t>
  </si>
  <si>
    <t>Montáž vázaných kcí krovů pravidelných z hraněného řeziva průřezové plochy do 224 cm2</t>
  </si>
  <si>
    <t>488161519</t>
  </si>
  <si>
    <t>KR/01 10x18 cm</t>
  </si>
  <si>
    <t>122*9</t>
  </si>
  <si>
    <t>KR/02 10x18 cm</t>
  </si>
  <si>
    <t>8,9*14</t>
  </si>
  <si>
    <t>KR/03 10x18 cm</t>
  </si>
  <si>
    <t>8,85*17</t>
  </si>
  <si>
    <t>KR/04 10x18 cm</t>
  </si>
  <si>
    <t>8,35*1</t>
  </si>
  <si>
    <t>KR/05 10x18 cm</t>
  </si>
  <si>
    <t>8,25</t>
  </si>
  <si>
    <t>KR/06 10x18 cm</t>
  </si>
  <si>
    <t>7,3</t>
  </si>
  <si>
    <t>KR/07 10x18 cm</t>
  </si>
  <si>
    <t>7,1</t>
  </si>
  <si>
    <t>KR/08 10x18 cm</t>
  </si>
  <si>
    <t>6,5</t>
  </si>
  <si>
    <t>KR/09 10x18 cm</t>
  </si>
  <si>
    <t>6,4</t>
  </si>
  <si>
    <t>KR/10 10x18 cm</t>
  </si>
  <si>
    <t>KR/11 10x18 cm</t>
  </si>
  <si>
    <t>5,7</t>
  </si>
  <si>
    <t>KR/12 10x18 cm</t>
  </si>
  <si>
    <t>5,55</t>
  </si>
  <si>
    <t>KR/13 10x18 cm</t>
  </si>
  <si>
    <t>5,4*2</t>
  </si>
  <si>
    <t>KR/14 10x18 cm</t>
  </si>
  <si>
    <t>4,85*2</t>
  </si>
  <si>
    <t>KR/15 10x18 cm</t>
  </si>
  <si>
    <t>4,7</t>
  </si>
  <si>
    <t>KR/16 10x18 cm</t>
  </si>
  <si>
    <t>4,65*2</t>
  </si>
  <si>
    <t>KR/17 10x18 cm</t>
  </si>
  <si>
    <t>4,6</t>
  </si>
  <si>
    <t>KR/18 10x18 cm</t>
  </si>
  <si>
    <t>4,4*2</t>
  </si>
  <si>
    <t>KR/19 10x18 cm</t>
  </si>
  <si>
    <t>3,75</t>
  </si>
  <si>
    <t>KR/20 10x18 cm</t>
  </si>
  <si>
    <t>3,6</t>
  </si>
  <si>
    <t>KR/21 10x18 cm</t>
  </si>
  <si>
    <t>KR/22 10x18 cm</t>
  </si>
  <si>
    <t>3,15</t>
  </si>
  <si>
    <t>KR/23 10x18 cm</t>
  </si>
  <si>
    <t>3,1</t>
  </si>
  <si>
    <t>KR/24 10x18 cm</t>
  </si>
  <si>
    <t>2,95</t>
  </si>
  <si>
    <t>KR/25 10x18 cm</t>
  </si>
  <si>
    <t>2*2,9</t>
  </si>
  <si>
    <t>KR/26 10x18 cm</t>
  </si>
  <si>
    <t>2,75*1</t>
  </si>
  <si>
    <t>KR/27 10x18 cm</t>
  </si>
  <si>
    <t>2,1*2</t>
  </si>
  <si>
    <t>KR/28 10x18 cm</t>
  </si>
  <si>
    <t>KR/29 10x18 cm</t>
  </si>
  <si>
    <t>1,9</t>
  </si>
  <si>
    <t>KR/30 10x18 cm</t>
  </si>
  <si>
    <t>1,85</t>
  </si>
  <si>
    <t>KR/31 10x18 cm</t>
  </si>
  <si>
    <t>5*4</t>
  </si>
  <si>
    <t>KR/32 10x18 cm</t>
  </si>
  <si>
    <t>1,75</t>
  </si>
  <si>
    <t>KR/33 10x18 cm</t>
  </si>
  <si>
    <t>1,2</t>
  </si>
  <si>
    <t>KR/34 10x18 cm</t>
  </si>
  <si>
    <t>1,1*3</t>
  </si>
  <si>
    <t>KR/35 10x18 cm</t>
  </si>
  <si>
    <t>0,75*2</t>
  </si>
  <si>
    <t>KR/36 10x18 cm</t>
  </si>
  <si>
    <t>0,6*2</t>
  </si>
  <si>
    <t>KR/37 10x18 cm</t>
  </si>
  <si>
    <t>0,45*1</t>
  </si>
  <si>
    <t>Kl/01 8*18</t>
  </si>
  <si>
    <t>6,97*40*2</t>
  </si>
  <si>
    <t>Kl/02 10*18</t>
  </si>
  <si>
    <t>6,97*38*2</t>
  </si>
  <si>
    <t>Kl/03 12*18</t>
  </si>
  <si>
    <t>3,1*2*4</t>
  </si>
  <si>
    <t>Kl/04 8*18</t>
  </si>
  <si>
    <t>3,6*2*3,6</t>
  </si>
  <si>
    <t>Kl/05 10*18</t>
  </si>
  <si>
    <t>2*3,6*1</t>
  </si>
  <si>
    <t>Kl/06 6*14</t>
  </si>
  <si>
    <t>0,85*89</t>
  </si>
  <si>
    <t>PA01</t>
  </si>
  <si>
    <t>1*82</t>
  </si>
  <si>
    <t>PA02</t>
  </si>
  <si>
    <t>0,6*84</t>
  </si>
  <si>
    <t>pergola</t>
  </si>
  <si>
    <t>sloupek 120x120</t>
  </si>
  <si>
    <t>2,76*2</t>
  </si>
  <si>
    <t>2,91*2</t>
  </si>
  <si>
    <t>průvlaky 120x120</t>
  </si>
  <si>
    <t>1,14*2</t>
  </si>
  <si>
    <t>3,36*2</t>
  </si>
  <si>
    <t>149</t>
  </si>
  <si>
    <t>745371657</t>
  </si>
  <si>
    <t>VA/05 14x14</t>
  </si>
  <si>
    <t>55,35</t>
  </si>
  <si>
    <t>VA/06 14x14</t>
  </si>
  <si>
    <t>28,1</t>
  </si>
  <si>
    <t>Sl 14x10</t>
  </si>
  <si>
    <t>3,25*42</t>
  </si>
  <si>
    <t>150</t>
  </si>
  <si>
    <t>60512130</t>
  </si>
  <si>
    <t>hranol stavební řezivo průřezu do 224cm2</t>
  </si>
  <si>
    <t>-1033590386</t>
  </si>
  <si>
    <t>122*9*0,1*0,18</t>
  </si>
  <si>
    <t>8,9*14*0,1*0,18</t>
  </si>
  <si>
    <t>8,85*17*0,1*0,18</t>
  </si>
  <si>
    <t>8,35*1*0,1*0,18</t>
  </si>
  <si>
    <t>8,25*0,1*0,18</t>
  </si>
  <si>
    <t>7,3*0,1*0,18</t>
  </si>
  <si>
    <t>7,1*0,1*0,18</t>
  </si>
  <si>
    <t>6,5*0,1*0,18</t>
  </si>
  <si>
    <t>6,4*0,1*0,18</t>
  </si>
  <si>
    <t>6,25*0,1*0,18</t>
  </si>
  <si>
    <t>5,7*0,1*0,18</t>
  </si>
  <si>
    <t>5,55*0,1*0,18</t>
  </si>
  <si>
    <t>5,4*2*0,1*0,18</t>
  </si>
  <si>
    <t>4,85*2*0,1*0,18</t>
  </si>
  <si>
    <t>4,7*0,1*0,18</t>
  </si>
  <si>
    <t>4,65*2*0,1*0,18</t>
  </si>
  <si>
    <t>4,6*0,1*0,18</t>
  </si>
  <si>
    <t>4,4*2*0,1*0,18</t>
  </si>
  <si>
    <t>3,75*0,1*0,18</t>
  </si>
  <si>
    <t>3,6*0,1*0,18</t>
  </si>
  <si>
    <t>3,5*2*0,1*0,18</t>
  </si>
  <si>
    <t>3,15*0,1*0,18</t>
  </si>
  <si>
    <t>3,1*0,1*0,18</t>
  </si>
  <si>
    <t>2,95*0,1*0,18</t>
  </si>
  <si>
    <t>2*2,9*0,18*0,1</t>
  </si>
  <si>
    <t>2,75*1*0,18*0,1</t>
  </si>
  <si>
    <t>2,1*2*0,18*0,1</t>
  </si>
  <si>
    <t>2*0,18*0,1</t>
  </si>
  <si>
    <t>1,9*0,18*0,1</t>
  </si>
  <si>
    <t>1,85*0,18*0,1</t>
  </si>
  <si>
    <t>5*4*0,18*0,1</t>
  </si>
  <si>
    <t>1,75*0,18*0,1</t>
  </si>
  <si>
    <t>1,2*0,18*0,1</t>
  </si>
  <si>
    <t>1,1*3*0,18*0,1</t>
  </si>
  <si>
    <t>0,75*2*0,18*0,1</t>
  </si>
  <si>
    <t>0,6*2*0,18*0,1</t>
  </si>
  <si>
    <t>0,45*1*0,18*0,1</t>
  </si>
  <si>
    <t>6,97*40*2*0,08*0,18</t>
  </si>
  <si>
    <t>6,97*38*2*0,1*0,18</t>
  </si>
  <si>
    <t>3,1*2*4*0,18*0,12</t>
  </si>
  <si>
    <t>3,6*2*3,6*0,08*0,18</t>
  </si>
  <si>
    <t>2*3,6*1*0,1*0,18</t>
  </si>
  <si>
    <t>0,85*89*0,06*0,14</t>
  </si>
  <si>
    <t>1*82*0,14*0,14</t>
  </si>
  <si>
    <t>0,6*84*0,14*0,14</t>
  </si>
  <si>
    <t>55,35*0,14*0,14</t>
  </si>
  <si>
    <t>28,1*0,14*0,14</t>
  </si>
  <si>
    <t>3,25*42*0,14*0,1</t>
  </si>
  <si>
    <t>2,76*2*0,12*0,12</t>
  </si>
  <si>
    <t>2,91*2*0,12*0,12</t>
  </si>
  <si>
    <t>1,14*2*0,12*0,12</t>
  </si>
  <si>
    <t>3,36*2*0,12*0,12</t>
  </si>
  <si>
    <t>53,644*1,05 'Přepočtené koeficientem množství</t>
  </si>
  <si>
    <t>151</t>
  </si>
  <si>
    <t>762332133</t>
  </si>
  <si>
    <t>Montáž vázaných kcí krovů pravidelných z hraněného řeziva průřezové plochy do 288 cm2</t>
  </si>
  <si>
    <t>-1599385535</t>
  </si>
  <si>
    <t>PO/01 16x16 cm</t>
  </si>
  <si>
    <t>59,75*1</t>
  </si>
  <si>
    <t>PO/02 16x16 cm</t>
  </si>
  <si>
    <t>32,4</t>
  </si>
  <si>
    <t>PO/03 16x16 cm</t>
  </si>
  <si>
    <t>23,45</t>
  </si>
  <si>
    <t>PO/04 16x16 cm</t>
  </si>
  <si>
    <t>21,3*2</t>
  </si>
  <si>
    <t>PO/05 16x16 cm</t>
  </si>
  <si>
    <t>7,5*1</t>
  </si>
  <si>
    <t>PO/06 16x16 cm</t>
  </si>
  <si>
    <t>4,85*1</t>
  </si>
  <si>
    <t>4,8*1</t>
  </si>
  <si>
    <t>Sl01 16x16</t>
  </si>
  <si>
    <t>3,4*41</t>
  </si>
  <si>
    <t>sl03 16x16</t>
  </si>
  <si>
    <t>6,45*1</t>
  </si>
  <si>
    <t>152</t>
  </si>
  <si>
    <t>60512135</t>
  </si>
  <si>
    <t>hranol stavební řezivo průřezu do 288cm2</t>
  </si>
  <si>
    <t>1597696425</t>
  </si>
  <si>
    <t>59,75*1*0,16*0,16</t>
  </si>
  <si>
    <t>32,4*0,16*0,16</t>
  </si>
  <si>
    <t>23,45*0,16*0,16</t>
  </si>
  <si>
    <t>21,3*2*0,16*0,16</t>
  </si>
  <si>
    <t>7,5*1*0,16*0,16</t>
  </si>
  <si>
    <t>4,85*1*0,16*0,16</t>
  </si>
  <si>
    <t>4,8*1*0,16*0,16</t>
  </si>
  <si>
    <t>3,4*41*0,16*0,16</t>
  </si>
  <si>
    <t>6,45*1*0,16*0,16</t>
  </si>
  <si>
    <t>8,223*1,05 'Přepočtené koeficientem množství</t>
  </si>
  <si>
    <t>153</t>
  </si>
  <si>
    <t>762332134</t>
  </si>
  <si>
    <t>Montáž vázaných kcí krovů pravidelných z hraněného řeziva průřezové plochy do 450 cm2</t>
  </si>
  <si>
    <t>-24906478</t>
  </si>
  <si>
    <t>KR/38 16x24 cm</t>
  </si>
  <si>
    <t>10,4*2</t>
  </si>
  <si>
    <t>KR/39 16x24 cm</t>
  </si>
  <si>
    <t>2*9,1</t>
  </si>
  <si>
    <t>KR/40 16x24 cm</t>
  </si>
  <si>
    <t>8,35*2</t>
  </si>
  <si>
    <t>VA/07 16x20</t>
  </si>
  <si>
    <t>5,6</t>
  </si>
  <si>
    <t>154</t>
  </si>
  <si>
    <t>60512140</t>
  </si>
  <si>
    <t xml:space="preserve">hranol stavební řezivo průřezu do 450cm2 </t>
  </si>
  <si>
    <t>-1714989313</t>
  </si>
  <si>
    <t>10,4*2*0,16*0,24</t>
  </si>
  <si>
    <t>2*9,1*0,16*0,24</t>
  </si>
  <si>
    <t>8,35*2*0,16*0,24</t>
  </si>
  <si>
    <t>5,6*0,16*0,2</t>
  </si>
  <si>
    <t>2,318*1,05 'Přepočtené koeficientem množství</t>
  </si>
  <si>
    <t>155</t>
  </si>
  <si>
    <t>762332135</t>
  </si>
  <si>
    <t>Montáž vázaných kcí krovů pravidelných z hraněného řeziva průřezové plochy přes 450 cm2</t>
  </si>
  <si>
    <t>-541535161</t>
  </si>
  <si>
    <t>VA/01 18x26</t>
  </si>
  <si>
    <t>57,6</t>
  </si>
  <si>
    <t>VA/02 18x26</t>
  </si>
  <si>
    <t>VA/03 18x26</t>
  </si>
  <si>
    <t>30,25</t>
  </si>
  <si>
    <t>VA/04 18x26</t>
  </si>
  <si>
    <t>25,95</t>
  </si>
  <si>
    <t>156</t>
  </si>
  <si>
    <t>60512145</t>
  </si>
  <si>
    <t>hranol stavební řezivo průřezu nad 450cm2</t>
  </si>
  <si>
    <t>-1135840330</t>
  </si>
  <si>
    <t>57,6*0,18*0,26</t>
  </si>
  <si>
    <t>53,2*0,18*0,26</t>
  </si>
  <si>
    <t>30,25*0,18*0,26</t>
  </si>
  <si>
    <t>25,95*0,18*0,26</t>
  </si>
  <si>
    <t>7,816*1,05 'Přepočtené koeficientem množství</t>
  </si>
  <si>
    <t>157</t>
  </si>
  <si>
    <t>762342214</t>
  </si>
  <si>
    <t>Montáž laťování na střechách jednoduchých sklonu do 60° osové vzdálenosti do 360 mm</t>
  </si>
  <si>
    <t>2115235275</t>
  </si>
  <si>
    <t>st</t>
  </si>
  <si>
    <t>(0,12+0,88+0,12+0,26)*3,5*1,2</t>
  </si>
  <si>
    <t>158</t>
  </si>
  <si>
    <t>60514101</t>
  </si>
  <si>
    <t>řezivo jehličnaté lať 10-25cm2</t>
  </si>
  <si>
    <t>1043942501</t>
  </si>
  <si>
    <t>st*0,04*0,06*3,33*1,1</t>
  </si>
  <si>
    <t>st*1*0,04*0,06*1,1</t>
  </si>
  <si>
    <t>(1,23*32+3,36*6)*0,06*0,04*1,1</t>
  </si>
  <si>
    <t>18,113*1,05 'Přepočtené koeficientem množství</t>
  </si>
  <si>
    <t>159</t>
  </si>
  <si>
    <t>762342216</t>
  </si>
  <si>
    <t>Montáž laťování na střechách jednoduchých sklonu do 60° osové vzdálenosti do 600 mm</t>
  </si>
  <si>
    <t>467796709</t>
  </si>
  <si>
    <t>160</t>
  </si>
  <si>
    <t>762395000</t>
  </si>
  <si>
    <t>Spojovací prostředky krovů, bednění, laťování, nadstřešních konstrukcí</t>
  </si>
  <si>
    <t>1796364344</t>
  </si>
  <si>
    <t>59,019+8,634+2,434+8,207+18,854</t>
  </si>
  <si>
    <t>762421012</t>
  </si>
  <si>
    <t>Obložení stropu z desek OSB tl 12 mm na sraz šroubovaných</t>
  </si>
  <si>
    <t>-626826176</t>
  </si>
  <si>
    <t>162</t>
  </si>
  <si>
    <t>76242RC1</t>
  </si>
  <si>
    <t>Dřevěný rošt pro kotvení OSB, venkovní podhled</t>
  </si>
  <si>
    <t>-926401538</t>
  </si>
  <si>
    <t>163</t>
  </si>
  <si>
    <t>762511227</t>
  </si>
  <si>
    <t>Podlahové kce podkladové z desek OSB tl 25 mm nebroušených na pero a drážku lepených</t>
  </si>
  <si>
    <t>-973982690</t>
  </si>
  <si>
    <t>12,105*23,64*2</t>
  </si>
  <si>
    <t>60,42*12*2</t>
  </si>
  <si>
    <t>podlážky  vpůdním prostoru</t>
  </si>
  <si>
    <t>2,5*2</t>
  </si>
  <si>
    <t>0,6*25</t>
  </si>
  <si>
    <t>164</t>
  </si>
  <si>
    <t>762822120</t>
  </si>
  <si>
    <t>Montáž stropního trámu z hraněného řeziva průřezové plochy do 288 cm2 s výměnami</t>
  </si>
  <si>
    <t>-1816779330</t>
  </si>
  <si>
    <t>TR/01 14x20 cm</t>
  </si>
  <si>
    <t>3,65*210</t>
  </si>
  <si>
    <t>TR/02 14x20 cm</t>
  </si>
  <si>
    <t>3,7*14</t>
  </si>
  <si>
    <t>TR/03 14x20 cm</t>
  </si>
  <si>
    <t>3,15*42</t>
  </si>
  <si>
    <t>TR/04 14x20 cm</t>
  </si>
  <si>
    <t>6,85*1</t>
  </si>
  <si>
    <t>TR/05 14x20 cm</t>
  </si>
  <si>
    <t>6,65</t>
  </si>
  <si>
    <t>TR/06 14x20 cm</t>
  </si>
  <si>
    <t>6,45</t>
  </si>
  <si>
    <t>TR/07 14x20 cm</t>
  </si>
  <si>
    <t>TR/08 14x20 cm</t>
  </si>
  <si>
    <t>6,05</t>
  </si>
  <si>
    <t>TR/09 14x20 cm</t>
  </si>
  <si>
    <t>5,85</t>
  </si>
  <si>
    <t>TR/10 14x20 cm</t>
  </si>
  <si>
    <t>5,65</t>
  </si>
  <si>
    <t>TR/11 14x20 cm</t>
  </si>
  <si>
    <t>5,45</t>
  </si>
  <si>
    <t>TR/12 14x20 cm</t>
  </si>
  <si>
    <t>5,25</t>
  </si>
  <si>
    <t>TR/13 14x20 cm</t>
  </si>
  <si>
    <t>5,1</t>
  </si>
  <si>
    <t>TR/14 14x20 cm</t>
  </si>
  <si>
    <t>4,9</t>
  </si>
  <si>
    <t>TR/15 14x20 cm</t>
  </si>
  <si>
    <t>TR/16 14x20 cm</t>
  </si>
  <si>
    <t>4,5</t>
  </si>
  <si>
    <t>TR/17 14x20 cm</t>
  </si>
  <si>
    <t>4,3</t>
  </si>
  <si>
    <t>TR/18 14x20 cm</t>
  </si>
  <si>
    <t>3,45</t>
  </si>
  <si>
    <t>TR/19 14x20 cm</t>
  </si>
  <si>
    <t>3,25</t>
  </si>
  <si>
    <t>TR/20 14x20 cm</t>
  </si>
  <si>
    <t>3,05</t>
  </si>
  <si>
    <t>TR/21 14x20 cm</t>
  </si>
  <si>
    <t>2,85</t>
  </si>
  <si>
    <t>TR/22 14x20 cm</t>
  </si>
  <si>
    <t>2,65</t>
  </si>
  <si>
    <t>TR/23 14x20 cm</t>
  </si>
  <si>
    <t>2,25</t>
  </si>
  <si>
    <t>TR/24 14x20 cm</t>
  </si>
  <si>
    <t>2,05</t>
  </si>
  <si>
    <t>TR/25 14x20 cm</t>
  </si>
  <si>
    <t>TR/26 14x20 cm</t>
  </si>
  <si>
    <t>1,65</t>
  </si>
  <si>
    <t>TR/27 14x20 cm</t>
  </si>
  <si>
    <t>ON/01 13x13 cm</t>
  </si>
  <si>
    <t>11,1*38</t>
  </si>
  <si>
    <t>ON/02 13x13 cm</t>
  </si>
  <si>
    <t>5,25*2</t>
  </si>
  <si>
    <t>ON/03 13x13 cm</t>
  </si>
  <si>
    <t>4,5*2</t>
  </si>
  <si>
    <t>165</t>
  </si>
  <si>
    <t>-1474927883</t>
  </si>
  <si>
    <t>3,65*210*0,14*0,2</t>
  </si>
  <si>
    <t>3,7*14*0,14*0,2</t>
  </si>
  <si>
    <t>3,15*42*0,14*0,2</t>
  </si>
  <si>
    <t>6,85*1*0,14*0,2</t>
  </si>
  <si>
    <t>6,65*0,14*0,2</t>
  </si>
  <si>
    <t>6,45*0,14*0,2</t>
  </si>
  <si>
    <t>6,25*0,14*0,2</t>
  </si>
  <si>
    <t>6,05*0,14*0,2</t>
  </si>
  <si>
    <t>5,85*0,14*0,2</t>
  </si>
  <si>
    <t>5,65*0,14*0,2</t>
  </si>
  <si>
    <t>5,45*0,14*0,2</t>
  </si>
  <si>
    <t>5,25*0,14*0,2</t>
  </si>
  <si>
    <t>5,1*0,14*0,2</t>
  </si>
  <si>
    <t>4,9*0,14*0,2</t>
  </si>
  <si>
    <t>4,7*0,14*0,2</t>
  </si>
  <si>
    <t>4,5*0,14*0,2</t>
  </si>
  <si>
    <t>4,3*0,14*0,2</t>
  </si>
  <si>
    <t>3,45*0,14*0,2</t>
  </si>
  <si>
    <t>3,25*0,14*0,2</t>
  </si>
  <si>
    <t>3,05*0,14*0,2</t>
  </si>
  <si>
    <t>2,85*0,14*0,2</t>
  </si>
  <si>
    <t>2,65*0,14*0,2</t>
  </si>
  <si>
    <t>2,25*0,14*0,2</t>
  </si>
  <si>
    <t>2,05*0,14*0,2</t>
  </si>
  <si>
    <t>1,85*0,14*0,2</t>
  </si>
  <si>
    <t>1,65*0,14*0,2</t>
  </si>
  <si>
    <t>2,1*2*0,14*0,2</t>
  </si>
  <si>
    <t>11,1*38*0,13*0,13</t>
  </si>
  <si>
    <t>5,25*2*0,13*0,13</t>
  </si>
  <si>
    <t>4,5*2*0,13*0,13</t>
  </si>
  <si>
    <t>37,019*1,05 'Přepočtené koeficientem množství</t>
  </si>
  <si>
    <t>166</t>
  </si>
  <si>
    <t>762895000</t>
  </si>
  <si>
    <t>Spojovací prostředky pro montáž záklopu, stropnice a podbíjení</t>
  </si>
  <si>
    <t>1683502727</t>
  </si>
  <si>
    <t>38,87</t>
  </si>
  <si>
    <t>1011*0,025*2</t>
  </si>
  <si>
    <t>167</t>
  </si>
  <si>
    <t>998762102</t>
  </si>
  <si>
    <t>Přesun hmot tonážní pro kce tesařské v objektech v do 12 m</t>
  </si>
  <si>
    <t>-1951274162</t>
  </si>
  <si>
    <t>763</t>
  </si>
  <si>
    <t>Konstrukce suché výstavby</t>
  </si>
  <si>
    <t>168</t>
  </si>
  <si>
    <t>763111314</t>
  </si>
  <si>
    <t>SDK příčka tl 100 mm profil CW+UW 75 desky 1xA 12,5 s izolací EI 30 Rw do 45 dB</t>
  </si>
  <si>
    <t>-460083622</t>
  </si>
  <si>
    <t>a209</t>
  </si>
  <si>
    <t>2,9*1,75</t>
  </si>
  <si>
    <t>a204</t>
  </si>
  <si>
    <t>2,9*2,05</t>
  </si>
  <si>
    <t>169</t>
  </si>
  <si>
    <t>763111316</t>
  </si>
  <si>
    <t>SDK příčka tl 125 mm profil CW+UW 100 desky 1xA 12,5 s izolací EI 30 Rw do 48 dB</t>
  </si>
  <si>
    <t>-1444230555</t>
  </si>
  <si>
    <t>A208</t>
  </si>
  <si>
    <t>2,9*2,36</t>
  </si>
  <si>
    <t>a203</t>
  </si>
  <si>
    <t>2,9*2,1</t>
  </si>
  <si>
    <t>b203</t>
  </si>
  <si>
    <t>2,9*(0,6+2,225+3,2)</t>
  </si>
  <si>
    <t>b202</t>
  </si>
  <si>
    <t>2,9*(4,865)</t>
  </si>
  <si>
    <t>b212</t>
  </si>
  <si>
    <t>2,9*1,85</t>
  </si>
  <si>
    <t>b209</t>
  </si>
  <si>
    <t>170</t>
  </si>
  <si>
    <t>763111335</t>
  </si>
  <si>
    <t>SDK příčka tl 100 mm profil CW+UW 75 desky 1xH2 12,5 bez izolace EI do 30</t>
  </si>
  <si>
    <t>1131099951</t>
  </si>
  <si>
    <t>a207</t>
  </si>
  <si>
    <t>2,9*2,57</t>
  </si>
  <si>
    <t>b208</t>
  </si>
  <si>
    <t>2,9*1,64</t>
  </si>
  <si>
    <t>b211</t>
  </si>
  <si>
    <t>2,9*(2,75)</t>
  </si>
  <si>
    <t>b214</t>
  </si>
  <si>
    <t>171</t>
  </si>
  <si>
    <t>763111336</t>
  </si>
  <si>
    <t>SDK příčka tl 125 mm profil CW+UW 100 desky 1xH2 12,5 s izolací EI 30 Rw do 48 dB</t>
  </si>
  <si>
    <t>-1241807021</t>
  </si>
  <si>
    <t>a210</t>
  </si>
  <si>
    <t>2,9*(1+1+1,825)</t>
  </si>
  <si>
    <t>2,9*(2,57+0,6)</t>
  </si>
  <si>
    <t>a212</t>
  </si>
  <si>
    <t>b206</t>
  </si>
  <si>
    <t>2,9*(3,3+2,445)</t>
  </si>
  <si>
    <t>b205</t>
  </si>
  <si>
    <t>2,9*(1,25+2,91)</t>
  </si>
  <si>
    <t>2,9*(2,75+1,575+1,5+0,15)</t>
  </si>
  <si>
    <t>172</t>
  </si>
  <si>
    <t>763111516RX1</t>
  </si>
  <si>
    <t>SDK příčka tl 220 mm profil 2xCW desky 2xA 12,5 s izolací 2x60 mm, včetně opláštění zeleným SDK v místech WC a koupelen</t>
  </si>
  <si>
    <t>-1727166335</t>
  </si>
  <si>
    <t>m 202 x 204 a 206</t>
  </si>
  <si>
    <t>2,9*(0,5+1,31+1+0,05+4,475+1,75+0,38+9,75)</t>
  </si>
  <si>
    <t>m208</t>
  </si>
  <si>
    <t>2,9*1,825</t>
  </si>
  <si>
    <t>m 211</t>
  </si>
  <si>
    <t>2,9*(2,37+0,2+5,36+0,2+2,37+4,25)</t>
  </si>
  <si>
    <t>m206</t>
  </si>
  <si>
    <t>2,9*(1,075+3,95+4,3)</t>
  </si>
  <si>
    <t>m 207</t>
  </si>
  <si>
    <t>2,9*(2,37+0,2+5,3+0,2+2,37+8,19+1+1,31)</t>
  </si>
  <si>
    <t xml:space="preserve">m206 </t>
  </si>
  <si>
    <t>2,9*3,3</t>
  </si>
  <si>
    <t>m201</t>
  </si>
  <si>
    <t>2,9*(3,01+3,5+1+1,5+1+0,4+2,975)</t>
  </si>
  <si>
    <t>m213 m 210</t>
  </si>
  <si>
    <t>2,9*(1,5+1,25+0,915+0,2+3,8+0,2+3,8+0,2+3,905)</t>
  </si>
  <si>
    <t>173</t>
  </si>
  <si>
    <t>763111516RX2</t>
  </si>
  <si>
    <t>SDK příčka tl 205 mm profil 2xCW desky 2xA 12,5 s izolací 2x60 mm, včetně opláštění zeleným SDK v místech WC a koupelen</t>
  </si>
  <si>
    <t>-1743521924</t>
  </si>
  <si>
    <t>m206 209</t>
  </si>
  <si>
    <t>2,9*(3,43+0,5+2+1,32+0,22+2,36)</t>
  </si>
  <si>
    <t>m207</t>
  </si>
  <si>
    <t>2,9*(2,725+2,57+1,87+1,075)</t>
  </si>
  <si>
    <t>m208 212</t>
  </si>
  <si>
    <t>2,9*(1,64+1,25+0,1+2,7)</t>
  </si>
  <si>
    <t>m209</t>
  </si>
  <si>
    <t>2,9*(1,855+4,69+0,575+0,3+1)</t>
  </si>
  <si>
    <t>174</t>
  </si>
  <si>
    <t>763111721</t>
  </si>
  <si>
    <t>SDK příčka plastový úhelník k ochraně rohů</t>
  </si>
  <si>
    <t>743623570</t>
  </si>
  <si>
    <t>2,9*13</t>
  </si>
  <si>
    <t>175</t>
  </si>
  <si>
    <t>763121422</t>
  </si>
  <si>
    <t>SDK stěna předsazená tl 62,5 mm profil CW+UW 50 deska 1xH2 12,5  bez izolace EI 15</t>
  </si>
  <si>
    <t>-1550606172</t>
  </si>
  <si>
    <t>geberity</t>
  </si>
  <si>
    <t>1,155*1,5</t>
  </si>
  <si>
    <t>1,5*1,5</t>
  </si>
  <si>
    <t>2*1,5*0,9</t>
  </si>
  <si>
    <t>a106</t>
  </si>
  <si>
    <t>1,5*(1,55+0,8+0,05)</t>
  </si>
  <si>
    <t>1,5*0,9</t>
  </si>
  <si>
    <t>a113</t>
  </si>
  <si>
    <t>1,115*1,5</t>
  </si>
  <si>
    <t>a111</t>
  </si>
  <si>
    <t>1,5*1,1</t>
  </si>
  <si>
    <t>1,2*1,5</t>
  </si>
  <si>
    <t>b111</t>
  </si>
  <si>
    <t>1*1,5</t>
  </si>
  <si>
    <t>b103</t>
  </si>
  <si>
    <t>0,9*1,5</t>
  </si>
  <si>
    <t>1,3*1,5</t>
  </si>
  <si>
    <t>b106</t>
  </si>
  <si>
    <t>1,5*1,05*2</t>
  </si>
  <si>
    <t>1,5*(0,9+0,9)</t>
  </si>
  <si>
    <t>0,975*1,5</t>
  </si>
  <si>
    <t>1,52*1,5</t>
  </si>
  <si>
    <t>1,52*1</t>
  </si>
  <si>
    <t>1,5*3,3</t>
  </si>
  <si>
    <t>176</t>
  </si>
  <si>
    <t>763121423</t>
  </si>
  <si>
    <t>SDK stěna předsazená tl 87,5 mm profil CW+UW 75 deska 1xDF 12,5 s izolací EI 30 Rw do 12 dB</t>
  </si>
  <si>
    <t>1977520972</t>
  </si>
  <si>
    <t>177</t>
  </si>
  <si>
    <t>763131432</t>
  </si>
  <si>
    <t>SDK podhled deska 1xDF 15 bez izolace dvouvrstvá spodní kce profil CD+UD REI 90</t>
  </si>
  <si>
    <t>312705230</t>
  </si>
  <si>
    <t>sdkr</t>
  </si>
  <si>
    <t>178</t>
  </si>
  <si>
    <t>763131451</t>
  </si>
  <si>
    <t>SDK podhled deska 1xH2 15 bez izolace dvouvrstvá spodní kce profil CD+UD</t>
  </si>
  <si>
    <t>-1203516936</t>
  </si>
  <si>
    <t>179</t>
  </si>
  <si>
    <t>763131751</t>
  </si>
  <si>
    <t>Montáž parotěsné zábrany do SDK podhledu</t>
  </si>
  <si>
    <t>-470242666</t>
  </si>
  <si>
    <t>180</t>
  </si>
  <si>
    <t>28329276</t>
  </si>
  <si>
    <t>Reflexní Al folie do SDK podhledů</t>
  </si>
  <si>
    <t>218512468</t>
  </si>
  <si>
    <t>1324,247*1,05 'Přepočtené koeficientem množství</t>
  </si>
  <si>
    <t>181</t>
  </si>
  <si>
    <t>763161522</t>
  </si>
  <si>
    <t>SDK podkroví deska 1xDF 15 TI 100 mm 15 kg/m3 REI 30 DP3 dvouvrstvá spodní kce profil CD+UD na krokvových nástavcích</t>
  </si>
  <si>
    <t>604928188</t>
  </si>
  <si>
    <t>182</t>
  </si>
  <si>
    <t>763161542</t>
  </si>
  <si>
    <t>SDK podkroví deska 1xH2DF 15 TI 100 mm 15 kg/m3 REI 30 DP3 dvouvrstvá spodní kce profil CD+UD na krokvových nástavcích</t>
  </si>
  <si>
    <t>186351309</t>
  </si>
  <si>
    <t>183</t>
  </si>
  <si>
    <t>763164715</t>
  </si>
  <si>
    <t>SDK obklad kcí uzavřeného tvaru š do 0,8 m desky 1xDF 12,5</t>
  </si>
  <si>
    <t>1679760705</t>
  </si>
  <si>
    <t>sloupy krovu</t>
  </si>
  <si>
    <t>(2,9+1+1)*40</t>
  </si>
  <si>
    <t>184</t>
  </si>
  <si>
    <t>763173111</t>
  </si>
  <si>
    <t>Montáž úchytu pro umyvadlo v SDK kci</t>
  </si>
  <si>
    <t>-1874474086</t>
  </si>
  <si>
    <t>185</t>
  </si>
  <si>
    <t>59030729</t>
  </si>
  <si>
    <t>konstrukce pro uchycení umyvadla s nástěnnými bateriemi osová rozteč CW profilů 450-625mm</t>
  </si>
  <si>
    <t>-1187040743</t>
  </si>
  <si>
    <t>186</t>
  </si>
  <si>
    <t>763173112</t>
  </si>
  <si>
    <t>Montáž úchytu pro pisoár v SDK kci</t>
  </si>
  <si>
    <t>640761636</t>
  </si>
  <si>
    <t>187</t>
  </si>
  <si>
    <t>59030728</t>
  </si>
  <si>
    <t>konstrukce pro uchycení pisoáru osová rozteč CW profilů 450-625mm</t>
  </si>
  <si>
    <t>843571026</t>
  </si>
  <si>
    <t>188</t>
  </si>
  <si>
    <t>763173113</t>
  </si>
  <si>
    <t>Montáž úchytu pro WC v SDK kci</t>
  </si>
  <si>
    <t>1645973847</t>
  </si>
  <si>
    <t>189</t>
  </si>
  <si>
    <t>59030731</t>
  </si>
  <si>
    <t>konstrukce pro uchycení WC osová rozteč CW profilů 450-625mm</t>
  </si>
  <si>
    <t>-1049317321</t>
  </si>
  <si>
    <t>190</t>
  </si>
  <si>
    <t>763182411</t>
  </si>
  <si>
    <t>SDK opláštění obvodu střešního okna hloubky do 0,5 m</t>
  </si>
  <si>
    <t>-1490046147</t>
  </si>
  <si>
    <t>(1,2+1,2+0,8+0,8)*77</t>
  </si>
  <si>
    <t>191</t>
  </si>
  <si>
    <t>763183112</t>
  </si>
  <si>
    <t>Montáž pouzdra posuvných dveří s jednou kapsou pro jedno křídlo šířky do 1200 mm do SDK příčky</t>
  </si>
  <si>
    <t>-23808410</t>
  </si>
  <si>
    <t>192</t>
  </si>
  <si>
    <t>55331613</t>
  </si>
  <si>
    <t>pouzdro stavební posuvných dveří jednopouzdrové 900mm standardní rozměr</t>
  </si>
  <si>
    <t>-1004312563</t>
  </si>
  <si>
    <t>193</t>
  </si>
  <si>
    <t>998763302</t>
  </si>
  <si>
    <t>Přesun hmot tonážní pro sádrokartonové konstrukce v objektech v do 12 m</t>
  </si>
  <si>
    <t>-692232948</t>
  </si>
  <si>
    <t>194</t>
  </si>
  <si>
    <t>764212607</t>
  </si>
  <si>
    <t>Oplechování úžlabí z Pz s povrchovou úpravou rš 670 mm</t>
  </si>
  <si>
    <t>409759584</t>
  </si>
  <si>
    <t>K/37</t>
  </si>
  <si>
    <t>K/38</t>
  </si>
  <si>
    <t>10,3</t>
  </si>
  <si>
    <t>195</t>
  </si>
  <si>
    <t>764217643R</t>
  </si>
  <si>
    <t>Oplechování oblých parapetů nebo ze segmentů celoplošně lepené z Pz s povrch úpravou rš 250 mm</t>
  </si>
  <si>
    <t>-1569532458</t>
  </si>
  <si>
    <t>K/01</t>
  </si>
  <si>
    <t>5*1,52</t>
  </si>
  <si>
    <t>K/02</t>
  </si>
  <si>
    <t>1,68*1</t>
  </si>
  <si>
    <t>K/03</t>
  </si>
  <si>
    <t>K/04</t>
  </si>
  <si>
    <t>1,69</t>
  </si>
  <si>
    <t>K/05</t>
  </si>
  <si>
    <t>1,6*4</t>
  </si>
  <si>
    <t>K/06</t>
  </si>
  <si>
    <t>2,1</t>
  </si>
  <si>
    <t>K/07</t>
  </si>
  <si>
    <t>1,82*2</t>
  </si>
  <si>
    <t>K/08</t>
  </si>
  <si>
    <t>2*2,16</t>
  </si>
  <si>
    <t>K/09</t>
  </si>
  <si>
    <t>1,65*2</t>
  </si>
  <si>
    <t>196</t>
  </si>
  <si>
    <t>764217443</t>
  </si>
  <si>
    <t>K/39 Oplechování parapetů oblých nebo ze segmentů celoplošně lepené z Pz plechu rš 250 mm</t>
  </si>
  <si>
    <t>-1917444587</t>
  </si>
  <si>
    <t>197</t>
  </si>
  <si>
    <t>764212634</t>
  </si>
  <si>
    <t>Oplechování štítu závětrnou lištou z Pz s povrchovou úpravou rš 330 mm</t>
  </si>
  <si>
    <t>1230275929</t>
  </si>
  <si>
    <t>K/10</t>
  </si>
  <si>
    <t>198</t>
  </si>
  <si>
    <t>764218654</t>
  </si>
  <si>
    <t>Oplechování římsy oblé nebo ze segmentů mechanicky kotvené z Pz s upraveným povrchem rš 330 mm</t>
  </si>
  <si>
    <t>-1623942405</t>
  </si>
  <si>
    <t>K/11</t>
  </si>
  <si>
    <t>12,8</t>
  </si>
  <si>
    <t>199</t>
  </si>
  <si>
    <t>764511601</t>
  </si>
  <si>
    <t>Žlab podokapní půlkruhový z Pz s povrchovou úpravou rš 280 mm</t>
  </si>
  <si>
    <t>378851888</t>
  </si>
  <si>
    <t>K/19</t>
  </si>
  <si>
    <t>0,6</t>
  </si>
  <si>
    <t>K/20</t>
  </si>
  <si>
    <t>K/24</t>
  </si>
  <si>
    <t>2,7</t>
  </si>
  <si>
    <t>K/25</t>
  </si>
  <si>
    <t>1,8</t>
  </si>
  <si>
    <t>200</t>
  </si>
  <si>
    <t>764511603</t>
  </si>
  <si>
    <t>Žlab podokapní půlkruhový z Pz s povrchovou úpravou rš 400 mm</t>
  </si>
  <si>
    <t>1082265549</t>
  </si>
  <si>
    <t>K/12</t>
  </si>
  <si>
    <t>11,55</t>
  </si>
  <si>
    <t>K/13</t>
  </si>
  <si>
    <t>10,4</t>
  </si>
  <si>
    <t>K/14</t>
  </si>
  <si>
    <t>10,9</t>
  </si>
  <si>
    <t>K/15</t>
  </si>
  <si>
    <t>11,7</t>
  </si>
  <si>
    <t>K/16</t>
  </si>
  <si>
    <t>8,65</t>
  </si>
  <si>
    <t>K/17</t>
  </si>
  <si>
    <t>9,8</t>
  </si>
  <si>
    <t>K/21</t>
  </si>
  <si>
    <t>0,4</t>
  </si>
  <si>
    <t>K/22</t>
  </si>
  <si>
    <t>7,15</t>
  </si>
  <si>
    <t>K/23</t>
  </si>
  <si>
    <t>9,6</t>
  </si>
  <si>
    <t>K/26 - roh</t>
  </si>
  <si>
    <t>K/27 - roh</t>
  </si>
  <si>
    <t>201</t>
  </si>
  <si>
    <t>764511642</t>
  </si>
  <si>
    <t>K/28 Kotlík oválný (trychtýřový) pro podokapní žlaby z Pz s povrchovou úpravou 330/100 mm</t>
  </si>
  <si>
    <t>-1729001253</t>
  </si>
  <si>
    <t>202</t>
  </si>
  <si>
    <t>764511643</t>
  </si>
  <si>
    <t>K/29 Kotlík oválný (trychtýřový) pro podokapní žlaby z Pz s povrchovou úpravou 330/120 mm</t>
  </si>
  <si>
    <t>1083958640</t>
  </si>
  <si>
    <t>203</t>
  </si>
  <si>
    <t>764518622</t>
  </si>
  <si>
    <t>K/30 Svody kruhové včetně objímek, kolen, odskoků z Pz s povrchovou úpravou průměru 100 mm</t>
  </si>
  <si>
    <t>1340205411</t>
  </si>
  <si>
    <t>204</t>
  </si>
  <si>
    <t>764518623RX1</t>
  </si>
  <si>
    <t>K/31 Koleno, odskoků z Pz s povrchovou úpravou průměru 120 mm</t>
  </si>
  <si>
    <t>1993208942</t>
  </si>
  <si>
    <t>205</t>
  </si>
  <si>
    <t>764518622RX1</t>
  </si>
  <si>
    <t>K/32 Svody kruhové včetně objímek, kolen, odskoků z Pz s povrchovou úpravou průměru 100 mm</t>
  </si>
  <si>
    <t>-530155821</t>
  </si>
  <si>
    <t>2*1,2</t>
  </si>
  <si>
    <t>206</t>
  </si>
  <si>
    <t>764518623</t>
  </si>
  <si>
    <t>K/33 Svody kruhové včetně objímek, kolen, odskoků z Pz s povrchovou úpravou průměru 120 mm</t>
  </si>
  <si>
    <t>-729632920</t>
  </si>
  <si>
    <t>207</t>
  </si>
  <si>
    <t>764518623R1</t>
  </si>
  <si>
    <t>Svody kruhové včetně objímek, kolen, odskoků z Pz s povrchovou úpravou průměru 120 mm</t>
  </si>
  <si>
    <t>1810339331</t>
  </si>
  <si>
    <t>K/34</t>
  </si>
  <si>
    <t>K/35</t>
  </si>
  <si>
    <t>K/36</t>
  </si>
  <si>
    <t>208</t>
  </si>
  <si>
    <t>998764102</t>
  </si>
  <si>
    <t>Přesun hmot tonážní pro konstrukce klempířské v objektech v do 12 m</t>
  </si>
  <si>
    <t>-239079960</t>
  </si>
  <si>
    <t>209</t>
  </si>
  <si>
    <t>765111102</t>
  </si>
  <si>
    <t>Montáž krytiny keramické hladké sklonu do 30° na sucho přes 32 do 40 ks/m2 šupinové krytí</t>
  </si>
  <si>
    <t>-1979172007</t>
  </si>
  <si>
    <t>210</t>
  </si>
  <si>
    <t>59660010</t>
  </si>
  <si>
    <t>taška bobrovka režná základní kulatý řez</t>
  </si>
  <si>
    <t>226695211</t>
  </si>
  <si>
    <t>předpokládané spotřeba na m2, 40 ks</t>
  </si>
  <si>
    <t>st*40</t>
  </si>
  <si>
    <t>211</t>
  </si>
  <si>
    <t>765111201</t>
  </si>
  <si>
    <t>Montáž krytiny keramické okapní větrací pás</t>
  </si>
  <si>
    <t>1895407537</t>
  </si>
  <si>
    <t>23,6+20,295+4,5+4,5+8,9+21,17+60,67+33,5</t>
  </si>
  <si>
    <t>212</t>
  </si>
  <si>
    <t>59660022</t>
  </si>
  <si>
    <t>pás ochranný větrací okapní plastový š 100mm</t>
  </si>
  <si>
    <t>-150929276</t>
  </si>
  <si>
    <t>213</t>
  </si>
  <si>
    <t>765111253</t>
  </si>
  <si>
    <t>Montáž krytiny keramické hřeben na sucho s podhřebenovou střešní taškou</t>
  </si>
  <si>
    <t>1455437915</t>
  </si>
  <si>
    <t>5,6+55,385+28,55+5+5</t>
  </si>
  <si>
    <t>214</t>
  </si>
  <si>
    <t>59660030</t>
  </si>
  <si>
    <t>hřebenáč drážkový keramický š 210mm režný</t>
  </si>
  <si>
    <t>-862629290</t>
  </si>
  <si>
    <t>99*5</t>
  </si>
  <si>
    <t>765111301</t>
  </si>
  <si>
    <t>Montáž krytiny keramické bobrovky úžlabí na plechové noky</t>
  </si>
  <si>
    <t>377708572</t>
  </si>
  <si>
    <t>6+7+5+5</t>
  </si>
  <si>
    <t>216</t>
  </si>
  <si>
    <t>765111351</t>
  </si>
  <si>
    <t>Montáž krytiny keramické štítové hrany na sucho okrajovými taškami</t>
  </si>
  <si>
    <t>-1348327230</t>
  </si>
  <si>
    <t>217</t>
  </si>
  <si>
    <t>59660018</t>
  </si>
  <si>
    <t>taška bobrovka režná krajová</t>
  </si>
  <si>
    <t>143032422</t>
  </si>
  <si>
    <t>6,6*3,33*4</t>
  </si>
  <si>
    <t>218</t>
  </si>
  <si>
    <t>765111504</t>
  </si>
  <si>
    <t>Příplatek k montáži krytiny keramické za připevňovací prostředky za sklon přes 40° do 50°</t>
  </si>
  <si>
    <t>48644966</t>
  </si>
  <si>
    <t>219</t>
  </si>
  <si>
    <t>765191021</t>
  </si>
  <si>
    <t>Montáž pojistné hydroizolační nebo parotěsné fólie kladené ve sklonu přes 20° s lepenými spoji na krokve</t>
  </si>
  <si>
    <t>1898606003</t>
  </si>
  <si>
    <t>220</t>
  </si>
  <si>
    <t>28329036</t>
  </si>
  <si>
    <t>fólie kontaktní difuzně propustná pro doplňkovou hydroizolační vrstvu, třívrstvá mikroporézní PP 150g/m2 s integrovanou samolepící páskou</t>
  </si>
  <si>
    <t>1836111130</t>
  </si>
  <si>
    <t>1570,734*1,1 'Přepočtené koeficientem množství</t>
  </si>
  <si>
    <t>221</t>
  </si>
  <si>
    <t>765191091</t>
  </si>
  <si>
    <t>Příplatek k cenám montáž pojistné hydroizolační nebo parotěsné fólie za sklon přes 30°</t>
  </si>
  <si>
    <t>501864936</t>
  </si>
  <si>
    <t>222</t>
  </si>
  <si>
    <t>998765102</t>
  </si>
  <si>
    <t>Přesun hmot tonážní pro krytiny skládané v objektech v do 12 m</t>
  </si>
  <si>
    <t>-1553122805</t>
  </si>
  <si>
    <t>223</t>
  </si>
  <si>
    <t>66694RX12</t>
  </si>
  <si>
    <t>D/01 Exteriérové jednokřídlé dveře 800/2350 mm, včetně příslušenství, dle specifikace v PD</t>
  </si>
  <si>
    <t>-97944906</t>
  </si>
  <si>
    <t>224</t>
  </si>
  <si>
    <t>66694RX13132</t>
  </si>
  <si>
    <t>D/03 Exteriérové jednokřídlé dveře 900/2420 mm, včetně příslušenství, dle specifikace v PD</t>
  </si>
  <si>
    <t>738944186</t>
  </si>
  <si>
    <t>225</t>
  </si>
  <si>
    <t>66694RX13</t>
  </si>
  <si>
    <t>D/02  Interiérové jednokřídlé dveře 800/2150 mm, včetně příslušenství, dle specifikace v PD</t>
  </si>
  <si>
    <t>136290503</t>
  </si>
  <si>
    <t>226</t>
  </si>
  <si>
    <t>66694RX1</t>
  </si>
  <si>
    <t>D/04 Interiérové jednokřídlé dveře 800/2150 mm, včetně příslušenství, dle specifikace v PD</t>
  </si>
  <si>
    <t>333105713</t>
  </si>
  <si>
    <t>227</t>
  </si>
  <si>
    <t>66694RX2</t>
  </si>
  <si>
    <t>D/05 Interiérové jednokřídlé dveře 900/2150 mm, včetně příslušenství, dle specifikace v PD</t>
  </si>
  <si>
    <t>301164508</t>
  </si>
  <si>
    <t>228</t>
  </si>
  <si>
    <t>66694RX3</t>
  </si>
  <si>
    <t>D/06 Interiérové jednokřídlé dveře 900/2150 mm, včetně příslušenství, dle specifikace v PD</t>
  </si>
  <si>
    <t>1676649102</t>
  </si>
  <si>
    <t>229</t>
  </si>
  <si>
    <t>66694RX4</t>
  </si>
  <si>
    <t>D/07 Interiérové jednokřídlé dveře 900/2150 mm, včetně příslušenství, dle specifikace v PD</t>
  </si>
  <si>
    <t>592347242</t>
  </si>
  <si>
    <t>230</t>
  </si>
  <si>
    <t>66694RX5</t>
  </si>
  <si>
    <t>D/08 Interiérové jednokřídlé dveře 900/2150 mm, včetně příslušenství, dle specifikace v PD</t>
  </si>
  <si>
    <t>-1182020529</t>
  </si>
  <si>
    <t>231</t>
  </si>
  <si>
    <t>66694RX6</t>
  </si>
  <si>
    <t>D/09 Interiérové jednokřídlé dveře 900/2150 mm, včetně příslušenství, dle specifikace v PD</t>
  </si>
  <si>
    <t>-1996155091</t>
  </si>
  <si>
    <t>232</t>
  </si>
  <si>
    <t>66694RX7</t>
  </si>
  <si>
    <t>D/10 Interiérové jednokřídlé dveře 800/2150 mm, včetně příslušenství, dle specifikace v PD</t>
  </si>
  <si>
    <t>-774429657</t>
  </si>
  <si>
    <t>233</t>
  </si>
  <si>
    <t>66694RX8</t>
  </si>
  <si>
    <t>D/11 Interiérové jednokřídlé dveře 900/2150 mm, včetně příslušenství, dle specifikace v PD</t>
  </si>
  <si>
    <t>-894849700</t>
  </si>
  <si>
    <t>234</t>
  </si>
  <si>
    <t>66694RX9</t>
  </si>
  <si>
    <t>D/12 Interiérové jednokřídlé dveře 900/2150 mm, včetně příslušenství, dle specifikace v PD</t>
  </si>
  <si>
    <t>308166045</t>
  </si>
  <si>
    <t>235</t>
  </si>
  <si>
    <t>66694RX10</t>
  </si>
  <si>
    <t>D/13 Interiérové dboukřídlé dveře 1700/2150 mm, včetně příslušenství, dle specifikace v PD</t>
  </si>
  <si>
    <t>-882281782</t>
  </si>
  <si>
    <t>236</t>
  </si>
  <si>
    <t>66694RX121</t>
  </si>
  <si>
    <t>D/14 Exteriérové jednokřídlé dveře 800/2270 mm, včetně příslušenství, dle specifikace v PD</t>
  </si>
  <si>
    <t>354045327</t>
  </si>
  <si>
    <t>237</t>
  </si>
  <si>
    <t>66694RX11</t>
  </si>
  <si>
    <t>D/15 Interiérové jednokřídlé dveře 1000/2150 mm, včetně příslušenství, dle specifikace v PD</t>
  </si>
  <si>
    <t>728427160</t>
  </si>
  <si>
    <t>238</t>
  </si>
  <si>
    <t>66694RX122</t>
  </si>
  <si>
    <t>D/16 Exteriérové jednokřídlé dveře 1020/2400 mm, včetně příslušenství, dle specifikace v PD</t>
  </si>
  <si>
    <t>-1186032738</t>
  </si>
  <si>
    <t>239</t>
  </si>
  <si>
    <t>66694RX123</t>
  </si>
  <si>
    <t>D/17 Exteriérové jednokřídlé dveře 1020/2400 mm, včetně příslušenství, dle specifikace v PD</t>
  </si>
  <si>
    <t>-1664884523</t>
  </si>
  <si>
    <t>240</t>
  </si>
  <si>
    <t>66694RX124</t>
  </si>
  <si>
    <t>D/18 Vstupní jednokřídlé dveře 1070/2300 mm, včetně příslušenství, dle specifikace v PD</t>
  </si>
  <si>
    <t>-199239584</t>
  </si>
  <si>
    <t>241</t>
  </si>
  <si>
    <t>66694RX125</t>
  </si>
  <si>
    <t>D/19 Vstupní jednokřídlé dveře 1250/2560 mm, včetně příslušenství, dle specifikace v PD</t>
  </si>
  <si>
    <t>1478991732</t>
  </si>
  <si>
    <t>242</t>
  </si>
  <si>
    <t>66694RX126</t>
  </si>
  <si>
    <t>D/20 Vstupní jednokřídlé dveře se světlíkem 1090/2910 mm, včetně příslušenství, dle specifikace v PD</t>
  </si>
  <si>
    <t>-259845313</t>
  </si>
  <si>
    <t>243</t>
  </si>
  <si>
    <t>66694RX127</t>
  </si>
  <si>
    <t>D/21 Vstupní dvoukřídlé dveře s nadsvětlíkem, včetně příslušenství, dle specifikace v PD</t>
  </si>
  <si>
    <t>-1283894275</t>
  </si>
  <si>
    <t>244</t>
  </si>
  <si>
    <t>66694RX128</t>
  </si>
  <si>
    <t>D/22 Vstupní jednokřídlé dveře s nadsvětlíkem a prosklením, včetně příslušenství, dle specifikace v PD</t>
  </si>
  <si>
    <t>-59280876</t>
  </si>
  <si>
    <t>245</t>
  </si>
  <si>
    <t>66694RX129</t>
  </si>
  <si>
    <t>D/23 Vstupní jednokřídlé dveře s nadsvětlíkem, 1240/2850 mm, včetně příslušenství, dle specifikace v PD</t>
  </si>
  <si>
    <t>1497411852</t>
  </si>
  <si>
    <t>246</t>
  </si>
  <si>
    <t>66694RX130</t>
  </si>
  <si>
    <t>D/24 Interiérové jednokřídlé dveře, 1000/2150 mm, včetně příslušenství, dle specifikace v PD</t>
  </si>
  <si>
    <t>-813870490</t>
  </si>
  <si>
    <t>247</t>
  </si>
  <si>
    <t>66694RX131</t>
  </si>
  <si>
    <t>D/25 Interiérové jednokřídlé dveře, 800/2150 mm, včetně příslušenství, dle specifikace v PD</t>
  </si>
  <si>
    <t>872543024</t>
  </si>
  <si>
    <t>248</t>
  </si>
  <si>
    <t>66694RX132</t>
  </si>
  <si>
    <t>D/26 Interiérové jednokřídlé dveře, 800/2150 mm, včetně příslušenství, dle specifikace v PD</t>
  </si>
  <si>
    <t>-127308205</t>
  </si>
  <si>
    <t>249</t>
  </si>
  <si>
    <t>66694RX133</t>
  </si>
  <si>
    <t>D/27 Interiérové jednokřídlé dveře celoskleněné, 700/2150 mm, včetně příslušenství, dle specifikace v PD</t>
  </si>
  <si>
    <t>1065093950</t>
  </si>
  <si>
    <t>250</t>
  </si>
  <si>
    <t>66694RX134</t>
  </si>
  <si>
    <t>D/28 Vstupní jednokřídlé dveře, 1200/2300 mm, včetně příslušenství, dle specifikace v PD</t>
  </si>
  <si>
    <t>-1216680742</t>
  </si>
  <si>
    <t>251</t>
  </si>
  <si>
    <t>66694RX135</t>
  </si>
  <si>
    <t>D/29 Vstupní jednokřídlé dveře, 1200/2200 mm, včetně příslušenství, dle specifikace v PD</t>
  </si>
  <si>
    <t>-1035704538</t>
  </si>
  <si>
    <t>252</t>
  </si>
  <si>
    <t>66694RX136</t>
  </si>
  <si>
    <t>D/30 Vstupní dvoukřídlé dveře, 1750/2850 mm, včetně příslušenství, dle specifikace v PD</t>
  </si>
  <si>
    <t>1465004946</t>
  </si>
  <si>
    <t>253</t>
  </si>
  <si>
    <t>66694RX137</t>
  </si>
  <si>
    <t>D/31 Vstupní jednokřídlé dveře se světlíkem, 1090/2910 mm, včetně příslušenství, dle specifikace v PD</t>
  </si>
  <si>
    <t>-367582520</t>
  </si>
  <si>
    <t>254</t>
  </si>
  <si>
    <t>66694RX138</t>
  </si>
  <si>
    <t>D/33 Interiérové jednokřídlé, 800/2150 mm, včetně příslušenství, dle specifikace v PD</t>
  </si>
  <si>
    <t>-1015166448</t>
  </si>
  <si>
    <t>255</t>
  </si>
  <si>
    <t>66694RX139</t>
  </si>
  <si>
    <t>D/34 Interiérové jednokřídlé dveře, 900/2150 mm, včetně příslušenství, dle specifikace v PD</t>
  </si>
  <si>
    <t>41083359</t>
  </si>
  <si>
    <t>256</t>
  </si>
  <si>
    <t>66694RX140</t>
  </si>
  <si>
    <t>D/36 Interiérové jednokřídlé dveře posuvné, 1000/2150 mm, včetně příslušenství, dle specifikace v PD</t>
  </si>
  <si>
    <t>-1916589199</t>
  </si>
  <si>
    <t>257</t>
  </si>
  <si>
    <t>66694RX141</t>
  </si>
  <si>
    <t>D/37 Interiérové jednokřídlé dveře, 1000/2150 mm, včetně příslušenství, dle specifikace v PD</t>
  </si>
  <si>
    <t>417791978</t>
  </si>
  <si>
    <t>258</t>
  </si>
  <si>
    <t>66694RX142</t>
  </si>
  <si>
    <t>D/38 Interiérové jednokřídlé dveře, 1000/2150 mm, včetně příslušenství, dle specifikace v PD</t>
  </si>
  <si>
    <t>-1070233700</t>
  </si>
  <si>
    <t>259</t>
  </si>
  <si>
    <t>66694RX143</t>
  </si>
  <si>
    <t>D/39 Interiérové jednokřídlé dveře, 1000/2150 mm, včetně příslušenství, dle specifikace v PD</t>
  </si>
  <si>
    <t>1780211793</t>
  </si>
  <si>
    <t>260</t>
  </si>
  <si>
    <t>766231113</t>
  </si>
  <si>
    <t>V/01 Montáž sklápěcích půdních schodů</t>
  </si>
  <si>
    <t>-375032903</t>
  </si>
  <si>
    <t>261</t>
  </si>
  <si>
    <t>61233100RX1</t>
  </si>
  <si>
    <t>schody půdní 1200 mm / šířka 700mm, s požární odolností</t>
  </si>
  <si>
    <t>1798225306</t>
  </si>
  <si>
    <t>262</t>
  </si>
  <si>
    <t>7662311RX1</t>
  </si>
  <si>
    <t>V/02 Dodávka a montáž střešní lávky 1000/250mm</t>
  </si>
  <si>
    <t>-76275818</t>
  </si>
  <si>
    <t>263</t>
  </si>
  <si>
    <t>7662311RX2</t>
  </si>
  <si>
    <t>V/03 Dodávka a montáž šatní skříně s lavičkou, dle specifkace v PD</t>
  </si>
  <si>
    <t>1463015858</t>
  </si>
  <si>
    <t>264</t>
  </si>
  <si>
    <t>7662311RX3</t>
  </si>
  <si>
    <t>V/Č1 Čistící zóna 2220/1000mm, dle specifikace v PD</t>
  </si>
  <si>
    <t>1346603171</t>
  </si>
  <si>
    <t>265</t>
  </si>
  <si>
    <t>7662311RX4</t>
  </si>
  <si>
    <t>V/Č2 Čistící zóna 1250/500 mm, dle specifikace v PD</t>
  </si>
  <si>
    <t>-388136937</t>
  </si>
  <si>
    <t>266</t>
  </si>
  <si>
    <t>7662311RX5</t>
  </si>
  <si>
    <t>V/Č3 Čistící zóna 1430/900 mm, dle specifikace v PD</t>
  </si>
  <si>
    <t>-1269797575</t>
  </si>
  <si>
    <t>267</t>
  </si>
  <si>
    <t>7662311RX6</t>
  </si>
  <si>
    <t>V/Č4 Čistící zóna 1500/1150 mm, dle specifikace v PD</t>
  </si>
  <si>
    <t>1617481371</t>
  </si>
  <si>
    <t>268</t>
  </si>
  <si>
    <t>7662311RX7</t>
  </si>
  <si>
    <t>V/Č5 Čistící zóna 1500x1120 mm, dle specifikace v PD</t>
  </si>
  <si>
    <t>-355941379</t>
  </si>
  <si>
    <t>269</t>
  </si>
  <si>
    <t>7662311RX8</t>
  </si>
  <si>
    <t>V/Č6 Čistící zóna 1250/670 mm, dle specifikace v PD</t>
  </si>
  <si>
    <t>-1007653304</t>
  </si>
  <si>
    <t>270</t>
  </si>
  <si>
    <t>7662311RX9</t>
  </si>
  <si>
    <t>V/Č7 Čistící zóna 2400x1140 mm, dle specifikace v PD</t>
  </si>
  <si>
    <t>-400684987</t>
  </si>
  <si>
    <t>271</t>
  </si>
  <si>
    <t>7662311RX01</t>
  </si>
  <si>
    <t>V/Č8 Čistící zóna 1500x1170 mm, dle specifikace v PD</t>
  </si>
  <si>
    <t>-1132864836</t>
  </si>
  <si>
    <t>272</t>
  </si>
  <si>
    <t>7662311RX021</t>
  </si>
  <si>
    <t>V/Č9 Čistící zóna 1750x900 mm, dle specifikace v PD</t>
  </si>
  <si>
    <t>757472015</t>
  </si>
  <si>
    <t>273</t>
  </si>
  <si>
    <t>7662311RX022</t>
  </si>
  <si>
    <t>V/Č10 Čistící zóna 1950x1150 mm, dle specifikace v PD</t>
  </si>
  <si>
    <t>1063168817</t>
  </si>
  <si>
    <t>274</t>
  </si>
  <si>
    <t>7662311RX023</t>
  </si>
  <si>
    <t>V/Č11 Čistící zóna 1510x880 mm, dle specifikace v PD</t>
  </si>
  <si>
    <t>-1474077792</t>
  </si>
  <si>
    <t>275</t>
  </si>
  <si>
    <t>7662311RX024</t>
  </si>
  <si>
    <t>V/Č12 Čistící zóna 1020x500 mm, dle specifikace v PD</t>
  </si>
  <si>
    <t>936595060</t>
  </si>
  <si>
    <t>276</t>
  </si>
  <si>
    <t>7666RX01</t>
  </si>
  <si>
    <t>O/01 Dřevěné okno dvoukřídlé a výklopné, 1120x1820 mm, dle specifikace v PD</t>
  </si>
  <si>
    <t>1592572282</t>
  </si>
  <si>
    <t>277</t>
  </si>
  <si>
    <t>7666RX02</t>
  </si>
  <si>
    <t>O/02 Dřevěné okno dvoukřídlé a výklopné, 1280/1820 mm, dle specifikace v PD</t>
  </si>
  <si>
    <t>-643568564</t>
  </si>
  <si>
    <t>278</t>
  </si>
  <si>
    <t>7666RX03</t>
  </si>
  <si>
    <t>O/03 Dřevěné okno trojkřídlé a výklopné s nadsvětlíkem, 1500/1970 mm, dle specifikace v PD</t>
  </si>
  <si>
    <t>-826107714</t>
  </si>
  <si>
    <t>279</t>
  </si>
  <si>
    <t>7666RX04</t>
  </si>
  <si>
    <t>O/04 Dřevěné okno dvoukřídlé a výklopné s nadsvětlíkem, 1290/1800 mm, dle specifikace v PD</t>
  </si>
  <si>
    <t>1958639122</t>
  </si>
  <si>
    <t>280</t>
  </si>
  <si>
    <t>7666RX05</t>
  </si>
  <si>
    <t>O/05 Dřevěné okno dvoukřídlé a výklopné, 1200/1700 mm, dle specifikace v PD</t>
  </si>
  <si>
    <t>-953949782</t>
  </si>
  <si>
    <t>281</t>
  </si>
  <si>
    <t>7666RX06</t>
  </si>
  <si>
    <t>O/06 Dřevěné okno trojkřídlé a výklopné s nadsvětlíkem, 1200/1700 mm, dle specifikace v PD</t>
  </si>
  <si>
    <t>-789405364</t>
  </si>
  <si>
    <t>282</t>
  </si>
  <si>
    <t>7666RX07</t>
  </si>
  <si>
    <t>O/07 Dřevěné okno dvoukřídlé a výklopné s nadsvětlíkem, 1420/1820 mm, dle specifikace v PD</t>
  </si>
  <si>
    <t>1686583286</t>
  </si>
  <si>
    <t>283</t>
  </si>
  <si>
    <t>7666RX08</t>
  </si>
  <si>
    <t>O/08 Dřevěné okno trojkřídlé a výklopné s nadsvětlíkem, 1760/1820 mm, dle specifikace v PD</t>
  </si>
  <si>
    <t>-1474937189</t>
  </si>
  <si>
    <t>284</t>
  </si>
  <si>
    <t>7666RX09</t>
  </si>
  <si>
    <t>O/09 Dřevěné okno dvoukřídlé a výklopné s nadsvětlíkem, 1500/2000 mm, dle specifikace v PD</t>
  </si>
  <si>
    <t>-918804103</t>
  </si>
  <si>
    <t>285</t>
  </si>
  <si>
    <t>7666RX10</t>
  </si>
  <si>
    <t>O/10 Dřevěné okno dvoukřídlé a výklopné s nadsvětlíkem, 1250/1750 mm, dle specifikace v PD</t>
  </si>
  <si>
    <t>-563448098</t>
  </si>
  <si>
    <t>286</t>
  </si>
  <si>
    <t>766671006</t>
  </si>
  <si>
    <t>O/11 Montáž střešního okna do krytiny ploché 78 x 160 cm</t>
  </si>
  <si>
    <t>-1903743284</t>
  </si>
  <si>
    <t>287</t>
  </si>
  <si>
    <t>61124518</t>
  </si>
  <si>
    <t>okno střešní dřevěné kyvné, izolační trojsklo 78x160cm, Uw=1,0W/m2K Al oplechování</t>
  </si>
  <si>
    <t>1016142287</t>
  </si>
  <si>
    <t>288</t>
  </si>
  <si>
    <t>765115302</t>
  </si>
  <si>
    <t>O/12 Montáž střešního výlezu plochy jednotlivě přes 0,25 m2 pro keramickou krytinu</t>
  </si>
  <si>
    <t>347597000</t>
  </si>
  <si>
    <t>289</t>
  </si>
  <si>
    <t>61140606</t>
  </si>
  <si>
    <t>výlez střešní pro sklon střechy 20-65° 45x73cm</t>
  </si>
  <si>
    <t>632014781</t>
  </si>
  <si>
    <t>290</t>
  </si>
  <si>
    <t>7666RX112</t>
  </si>
  <si>
    <t>O/13 Dřevěné okno dvoukřídlé výklopné, 1250/1500 mm, dle specifikace v PD</t>
  </si>
  <si>
    <t>1414924600</t>
  </si>
  <si>
    <t>291</t>
  </si>
  <si>
    <t>7666RX113</t>
  </si>
  <si>
    <t>O/14 Sestava dvou střešních oken, 760/1600 mm, dle specifikace v PD</t>
  </si>
  <si>
    <t>sestav</t>
  </si>
  <si>
    <t>-1400129198</t>
  </si>
  <si>
    <t>7666RX114</t>
  </si>
  <si>
    <t>O/15 Sestava tří střešních oken, 780/1600 mm, dle specifikace v PD</t>
  </si>
  <si>
    <t>-1184557218</t>
  </si>
  <si>
    <t>293</t>
  </si>
  <si>
    <t>766RX01</t>
  </si>
  <si>
    <t>Dodávka a montáž Hasícího přístroje PHP práškový 21A</t>
  </si>
  <si>
    <t>1422716303</t>
  </si>
  <si>
    <t>294</t>
  </si>
  <si>
    <t>766RX02</t>
  </si>
  <si>
    <t>Dodávka a montáž Hasícího přístroje PHP sněhový 70B</t>
  </si>
  <si>
    <t>833099808</t>
  </si>
  <si>
    <t>767</t>
  </si>
  <si>
    <t>Konstrukce zámečnické</t>
  </si>
  <si>
    <t>295</t>
  </si>
  <si>
    <t>767161811RX01</t>
  </si>
  <si>
    <t>Z/01 Zábradlí kované interiérové, dle specifikace v PD</t>
  </si>
  <si>
    <t>418327087</t>
  </si>
  <si>
    <t>296</t>
  </si>
  <si>
    <t>767161811RX02</t>
  </si>
  <si>
    <t>Z/02 Zábradlí kované interiérové, dle specifikace v PD</t>
  </si>
  <si>
    <t>-5728224</t>
  </si>
  <si>
    <t>297</t>
  </si>
  <si>
    <t>767161811RX03</t>
  </si>
  <si>
    <t>Z/03 Interiérové masivní madlo s bočním kotvením, dle specifikace v PD</t>
  </si>
  <si>
    <t>-47280572</t>
  </si>
  <si>
    <t>298</t>
  </si>
  <si>
    <t>767161811RX04</t>
  </si>
  <si>
    <t>Z/04 Interiérové kované zábradlí s madlem, dle specifikace v PD</t>
  </si>
  <si>
    <t>888271985</t>
  </si>
  <si>
    <t>299</t>
  </si>
  <si>
    <t>767161811RX05</t>
  </si>
  <si>
    <t>Z/05 Interiérové kované zábradlí s madlem, dle specifikace v PD</t>
  </si>
  <si>
    <t>-648045939</t>
  </si>
  <si>
    <t>300</t>
  </si>
  <si>
    <t>767161811RX06</t>
  </si>
  <si>
    <t>Z/06 Interiérové masivní madlo s bočním kotvením, dle specifikace v PD</t>
  </si>
  <si>
    <t>-1278964358</t>
  </si>
  <si>
    <t>301</t>
  </si>
  <si>
    <t>767161811RX07</t>
  </si>
  <si>
    <t>Z/07 Interiérové masivní madlo s bočním kotvením, dle specifikace v PD</t>
  </si>
  <si>
    <t>-1309670025</t>
  </si>
  <si>
    <t>302</t>
  </si>
  <si>
    <t>998767102</t>
  </si>
  <si>
    <t>Přesun hmot tonážní pro zámečnické konstrukce v objektech v do 12 m</t>
  </si>
  <si>
    <t>1116778390</t>
  </si>
  <si>
    <t>771</t>
  </si>
  <si>
    <t>Podlahy z dlaždic</t>
  </si>
  <si>
    <t>303</t>
  </si>
  <si>
    <t>771111011</t>
  </si>
  <si>
    <t>Vysátí podkladu před pokládkou dlažby</t>
  </si>
  <si>
    <t>626454875</t>
  </si>
  <si>
    <t>304</t>
  </si>
  <si>
    <t>771121011</t>
  </si>
  <si>
    <t>Nátěr penetrační na podlahu</t>
  </si>
  <si>
    <t>1276733653</t>
  </si>
  <si>
    <t>305</t>
  </si>
  <si>
    <t>771274113</t>
  </si>
  <si>
    <t>Montáž obkladů stupnic z dlaždic keramických flexibilní lepidlo š do 300 mm</t>
  </si>
  <si>
    <t>1690607725</t>
  </si>
  <si>
    <t>30*0,95</t>
  </si>
  <si>
    <t>306</t>
  </si>
  <si>
    <t>59761339RX1</t>
  </si>
  <si>
    <t>Keramická dlažba na schodiště *</t>
  </si>
  <si>
    <t>-1526893160</t>
  </si>
  <si>
    <t>28,5*0,3</t>
  </si>
  <si>
    <t>307</t>
  </si>
  <si>
    <t>771274232</t>
  </si>
  <si>
    <t>Montáž obkladů podstupnic z dlaždic hladkých keramických flexibilní lepidlo v do 200 mm</t>
  </si>
  <si>
    <t>-1619667172</t>
  </si>
  <si>
    <t>0,95*30</t>
  </si>
  <si>
    <t>308</t>
  </si>
  <si>
    <t>5976137RX1011</t>
  </si>
  <si>
    <t>Keramická dlažba dle specifikace v PD (*)</t>
  </si>
  <si>
    <t>1270156161</t>
  </si>
  <si>
    <t>0,2*0,95*30</t>
  </si>
  <si>
    <t>309</t>
  </si>
  <si>
    <t>771474111</t>
  </si>
  <si>
    <t>Montáž soklů z dlaždic keramických rovných flexibilní lepidlo v do 65 mm</t>
  </si>
  <si>
    <t>277822339</t>
  </si>
  <si>
    <t>Sokl1</t>
  </si>
  <si>
    <t>310</t>
  </si>
  <si>
    <t>59761009</t>
  </si>
  <si>
    <t>Sokl ***, dle specifikace v PD</t>
  </si>
  <si>
    <t>480769793</t>
  </si>
  <si>
    <t>311</t>
  </si>
  <si>
    <t>59761010</t>
  </si>
  <si>
    <t>Sokl *, dle specifikace v PD</t>
  </si>
  <si>
    <t>-1425762270</t>
  </si>
  <si>
    <t>312</t>
  </si>
  <si>
    <t>597610RX23</t>
  </si>
  <si>
    <t>Sokl +, dle specifikace v PD</t>
  </si>
  <si>
    <t>387869683</t>
  </si>
  <si>
    <t>313</t>
  </si>
  <si>
    <t>597610RX24</t>
  </si>
  <si>
    <t>Sokl ++++, dle specifikace v PD</t>
  </si>
  <si>
    <t>849745581</t>
  </si>
  <si>
    <t>314</t>
  </si>
  <si>
    <t>597610RX25</t>
  </si>
  <si>
    <t>Sokl +++, dle specifikace v PD</t>
  </si>
  <si>
    <t>553410114</t>
  </si>
  <si>
    <t>315</t>
  </si>
  <si>
    <t>771474122</t>
  </si>
  <si>
    <t>Montáž soklů z dlaždic keramických schodišťových šikmých flexibilní lepidlo v do 90 mm</t>
  </si>
  <si>
    <t>-1657596336</t>
  </si>
  <si>
    <t>(0,18+0,28)*30</t>
  </si>
  <si>
    <t>podesty</t>
  </si>
  <si>
    <t>1,25+1,25+2,5+2,135</t>
  </si>
  <si>
    <t>316</t>
  </si>
  <si>
    <t>59761338RX12</t>
  </si>
  <si>
    <t>Sokl keramické dlažby (*)</t>
  </si>
  <si>
    <t>804190690</t>
  </si>
  <si>
    <t>20,935*1,1 'Přepočtené koeficientem množství</t>
  </si>
  <si>
    <t>317</t>
  </si>
  <si>
    <t>771574154</t>
  </si>
  <si>
    <t>Montáž podlah keramických velkoformátových hladkých lepených flexibilním lepidlem do 6 ks/m2</t>
  </si>
  <si>
    <t>-454903190</t>
  </si>
  <si>
    <t>318</t>
  </si>
  <si>
    <t>5976137RX10</t>
  </si>
  <si>
    <t>1685672686</t>
  </si>
  <si>
    <t>581,45*1,05 'Přepočtené koeficientem množství</t>
  </si>
  <si>
    <t>319</t>
  </si>
  <si>
    <t>5976137RX101</t>
  </si>
  <si>
    <t>Keramická dlažba dle specifikace v PD (++)</t>
  </si>
  <si>
    <t>887487425</t>
  </si>
  <si>
    <t>63,95*1,05 'Přepočtené koeficientem množství</t>
  </si>
  <si>
    <t>320</t>
  </si>
  <si>
    <t>59761370RX1</t>
  </si>
  <si>
    <t>Keramická dlažba dle specifikace v PD (***)</t>
  </si>
  <si>
    <t>599020509</t>
  </si>
  <si>
    <t>153,39*1,05 'Přepočtené koeficientem množství</t>
  </si>
  <si>
    <t>321</t>
  </si>
  <si>
    <t>59761370RX2</t>
  </si>
  <si>
    <t>Keramická dlažba dle specifikace v PD (++++)</t>
  </si>
  <si>
    <t>-1624529408</t>
  </si>
  <si>
    <t>57,42*1,05 'Přepočtené koeficientem množství</t>
  </si>
  <si>
    <t>322</t>
  </si>
  <si>
    <t>771591112</t>
  </si>
  <si>
    <t>Izolace pod dlažbu nátěrem nebo stěrkou ve dvou vrstvách</t>
  </si>
  <si>
    <t>453407470</t>
  </si>
  <si>
    <t>2.NP</t>
  </si>
  <si>
    <t>1,8+6,38+1,31+7</t>
  </si>
  <si>
    <t>14,46+3,34+7,19+6,08+8,22+8,17</t>
  </si>
  <si>
    <t>323</t>
  </si>
  <si>
    <t>771592011</t>
  </si>
  <si>
    <t>Čištění vnitřních ploch podlah nebo schodišť po položení dlažby chemickými prostředky</t>
  </si>
  <si>
    <t>-645453319</t>
  </si>
  <si>
    <t>324</t>
  </si>
  <si>
    <t>998771102</t>
  </si>
  <si>
    <t>Přesun hmot tonážní pro podlahy z dlaždic v objektech v do 12 m</t>
  </si>
  <si>
    <t>-913852653</t>
  </si>
  <si>
    <t>776</t>
  </si>
  <si>
    <t>Podlahy povlakové</t>
  </si>
  <si>
    <t>325</t>
  </si>
  <si>
    <t>776111112</t>
  </si>
  <si>
    <t>Broušení betonového podkladu povlakových podlah</t>
  </si>
  <si>
    <t>-82600992</t>
  </si>
  <si>
    <t>326</t>
  </si>
  <si>
    <t>776211111</t>
  </si>
  <si>
    <t>Lepení textilních pásů</t>
  </si>
  <si>
    <t>1522053827</t>
  </si>
  <si>
    <t>327</t>
  </si>
  <si>
    <t>69751085RX1</t>
  </si>
  <si>
    <t>-43363917</t>
  </si>
  <si>
    <t>328</t>
  </si>
  <si>
    <t>69751086RX2</t>
  </si>
  <si>
    <t>Koberec z., dle specifikace v PD</t>
  </si>
  <si>
    <t>1726986540</t>
  </si>
  <si>
    <t>329</t>
  </si>
  <si>
    <t>776411112</t>
  </si>
  <si>
    <t>Montáž obvodových soklíků výšky do 100 mm</t>
  </si>
  <si>
    <t>-621896823</t>
  </si>
  <si>
    <t>A203</t>
  </si>
  <si>
    <t>(2,05+2,05+0,95+0,95+1+1)</t>
  </si>
  <si>
    <t>A204</t>
  </si>
  <si>
    <t>(5,35+5,35+6,955+6,955+2,1+2,1+2,725+2,725)</t>
  </si>
  <si>
    <t>A206</t>
  </si>
  <si>
    <t>(1,32+1,32+2+2+0,5+0,5+4,1+0,6+0,6+4,35+4,35+3,43+3,43)</t>
  </si>
  <si>
    <t>(1,75+1,75+0,675+0,675+0,8+0,8+0,225+0,225+2,36+2,36+0,6+0,6)</t>
  </si>
  <si>
    <t>A209</t>
  </si>
  <si>
    <t>(3,45+3,45+3,79+3,79+0,2+0,2+3,9+3,9+4,725+4,725+0,325+0,325+1,05+1,05+4,4+4,4+0,62+0,62)</t>
  </si>
  <si>
    <t>A211</t>
  </si>
  <si>
    <t>(10,595+10,595+0,38+0,38+0,805+0,805+4,25+4,25+2+2+4,25+4,25)</t>
  </si>
  <si>
    <t>B203</t>
  </si>
  <si>
    <t>(3,045+3,045+2,225+0,2+1+0,59+0,8+0,2)</t>
  </si>
  <si>
    <t>B204</t>
  </si>
  <si>
    <t>(3,3+5,35+3,29+0,2+3,3+0,2+2,185+2+2+3,6+0,2+2,8+0,2+1,975+1,855+4,5+6,3+2,225+0,6)</t>
  </si>
  <si>
    <t>B207</t>
  </si>
  <si>
    <t>(8,19+8,19+1+1+1,31+1,31+3,79+3,79+0,2+0,2+3,79+3,79+0,2+0,2)</t>
  </si>
  <si>
    <t>B209</t>
  </si>
  <si>
    <t>(1,85+1,85+1,7+1,7+0,15+0,15+0,8+0,8+0,1+0,1)</t>
  </si>
  <si>
    <t>B210</t>
  </si>
  <si>
    <t>(2,58+2,58+0,2+0,2+2,37+2,37)</t>
  </si>
  <si>
    <t>(0,915+0,2+3,8+0,2+3,8+0,2+3,9+0,915+0,2+3,8+0,2+3,8+0,2+3,9)</t>
  </si>
  <si>
    <t>B212</t>
  </si>
  <si>
    <t>(1,85+1,85+1,7+1,7+0,8+0,8+0,1+0,1+0,15+0,15)</t>
  </si>
  <si>
    <t>B213</t>
  </si>
  <si>
    <t>330</t>
  </si>
  <si>
    <t>28342001RX1</t>
  </si>
  <si>
    <t>Kobercový sokl, dle specifikace v PD</t>
  </si>
  <si>
    <t>1877365826</t>
  </si>
  <si>
    <t>358,265*1,02 'Přepočtené koeficientem množství</t>
  </si>
  <si>
    <t>331</t>
  </si>
  <si>
    <t>998776102</t>
  </si>
  <si>
    <t>Přesun hmot tonážní pro podlahy povlakové v objektech v do 12 m</t>
  </si>
  <si>
    <t>-1993782866</t>
  </si>
  <si>
    <t>781</t>
  </si>
  <si>
    <t>Dokončovací práce - obklady</t>
  </si>
  <si>
    <t>332</t>
  </si>
  <si>
    <t>781111011</t>
  </si>
  <si>
    <t>Ometení (oprášení) stěny při přípravě podkladu</t>
  </si>
  <si>
    <t>1661713022</t>
  </si>
  <si>
    <t>333</t>
  </si>
  <si>
    <t>781121011</t>
  </si>
  <si>
    <t>Nátěr penetrační na stěnu</t>
  </si>
  <si>
    <t>-1925954497</t>
  </si>
  <si>
    <t>obk</t>
  </si>
  <si>
    <t>334</t>
  </si>
  <si>
    <t>664558679</t>
  </si>
  <si>
    <t>335</t>
  </si>
  <si>
    <t>781131112</t>
  </si>
  <si>
    <t>Izolace pod obklad nátěrem nebo stěrkou ve dvou vrstvách</t>
  </si>
  <si>
    <t>181563805</t>
  </si>
  <si>
    <t>336</t>
  </si>
  <si>
    <t>781131232</t>
  </si>
  <si>
    <t>Izolace pod obklad těsnícími pásy pro styčné nebo dilatační spáry</t>
  </si>
  <si>
    <t>1315936527</t>
  </si>
  <si>
    <t>4+2</t>
  </si>
  <si>
    <t>A205</t>
  </si>
  <si>
    <t>A207</t>
  </si>
  <si>
    <t>A210</t>
  </si>
  <si>
    <t>A212</t>
  </si>
  <si>
    <t>B205</t>
  </si>
  <si>
    <t>B206</t>
  </si>
  <si>
    <t>B208</t>
  </si>
  <si>
    <t>B214</t>
  </si>
  <si>
    <t>337</t>
  </si>
  <si>
    <t>781474153</t>
  </si>
  <si>
    <t>Montáž obkladů vnitřních keramických hladkých lepených flexibilním lepidlem</t>
  </si>
  <si>
    <t>-479906307</t>
  </si>
  <si>
    <t>338</t>
  </si>
  <si>
    <t>597613RX1</t>
  </si>
  <si>
    <t>Keramický obklad dle specifikace v PD (+)</t>
  </si>
  <si>
    <t>-766055823</t>
  </si>
  <si>
    <t>OBK7</t>
  </si>
  <si>
    <t>3,42*(1,45-0,8)</t>
  </si>
  <si>
    <t>OBK1</t>
  </si>
  <si>
    <t>(1,8+1,155)*1,2</t>
  </si>
  <si>
    <t>OBK3</t>
  </si>
  <si>
    <t>1*1,2</t>
  </si>
  <si>
    <t>OBK5</t>
  </si>
  <si>
    <t>(1,55+0,8+0,05+1+1+0,9)*1,2</t>
  </si>
  <si>
    <t>OBK2</t>
  </si>
  <si>
    <t>(1,55+0,85)*1,2</t>
  </si>
  <si>
    <t>(0,5+0,5+0,8+0,05+0,215+0,8+0,05)*1,2</t>
  </si>
  <si>
    <t>(0,9+0,9+0,1+0,1+0,1+0,1)*1,2</t>
  </si>
  <si>
    <t>OBK6</t>
  </si>
  <si>
    <t>(2,78+1,5+1+4,2-1,7+4,71+4,71+1,915)*2,2</t>
  </si>
  <si>
    <t>(1,4+1,1)*1,5</t>
  </si>
  <si>
    <t>(1,115+0,9+1,1)*1,2</t>
  </si>
  <si>
    <t>(0,1+0,1+0,7+1,795+1,795)*2,2</t>
  </si>
  <si>
    <t>(1+0,1+0,1)*1,2</t>
  </si>
  <si>
    <t>0,9*1,2</t>
  </si>
  <si>
    <t>2,4*(1+1,765+2,615)</t>
  </si>
  <si>
    <t>2,4*(1,05+0,6+0,6)</t>
  </si>
  <si>
    <t>(0,745+0,6+1,34)*1,2</t>
  </si>
  <si>
    <t>(1,345+0,5+0,5)*1,2</t>
  </si>
  <si>
    <t>(0,34+1+0,73)*1,2</t>
  </si>
  <si>
    <t>1,2*(2,275+0,73)</t>
  </si>
  <si>
    <t>(1,34+1+0,5)*1,5</t>
  </si>
  <si>
    <t>(2,21+0,72+0,72+1,05+1,05)*1,2</t>
  </si>
  <si>
    <t>(1+1+0,9+0,9+0,9+0,715+0,115+0,115)*2,2</t>
  </si>
  <si>
    <t>(0,875+0,875+0,9)*1,2</t>
  </si>
  <si>
    <t>(0,9)*1,2</t>
  </si>
  <si>
    <t>(1,225+0,4)*(1,45-0,8)</t>
  </si>
  <si>
    <t>(1,225+1)*1,2</t>
  </si>
  <si>
    <t>1,3*1,2</t>
  </si>
  <si>
    <t>155,432*1,05 'Přepočtené koeficientem množství</t>
  </si>
  <si>
    <t>339</t>
  </si>
  <si>
    <t>597613RX232</t>
  </si>
  <si>
    <t>Keramický obklad dle specifikace v PD (+++)</t>
  </si>
  <si>
    <t>1028675115</t>
  </si>
  <si>
    <t>(1,87+1)*1,2</t>
  </si>
  <si>
    <t>(1,47+1+0,6+2,57+1,32)*1,2</t>
  </si>
  <si>
    <t>0,975*1,2</t>
  </si>
  <si>
    <t>1,425*1,2</t>
  </si>
  <si>
    <t>(1,325+1)*1,2</t>
  </si>
  <si>
    <t>1,15*1,2</t>
  </si>
  <si>
    <t>B202</t>
  </si>
  <si>
    <t>(1,25+2,9)*1,2</t>
  </si>
  <si>
    <t>3,3*1,2</t>
  </si>
  <si>
    <t>(1,2+1,2)*1,2</t>
  </si>
  <si>
    <t>(1,25+1)*1,2</t>
  </si>
  <si>
    <t>(0,15+1)*1,2</t>
  </si>
  <si>
    <t>B211</t>
  </si>
  <si>
    <t>(1,325+0,89)*1,2</t>
  </si>
  <si>
    <t>obk3</t>
  </si>
  <si>
    <t>obk2</t>
  </si>
  <si>
    <t>obk1</t>
  </si>
  <si>
    <t>1,65*1,2</t>
  </si>
  <si>
    <t>47,844*1,05 'Přepočtené koeficientem množství</t>
  </si>
  <si>
    <t>340</t>
  </si>
  <si>
    <t>597613RX2</t>
  </si>
  <si>
    <t>Keramický obklad dle specifikace v PD (***)</t>
  </si>
  <si>
    <t>921101898</t>
  </si>
  <si>
    <t>2,4*(1,5+1,5)</t>
  </si>
  <si>
    <t>(1,045+1+1)*1,5</t>
  </si>
  <si>
    <t>11,768*1,05 'Přepočtené koeficientem množství</t>
  </si>
  <si>
    <t>341</t>
  </si>
  <si>
    <t>781495115</t>
  </si>
  <si>
    <t>Spárování vnitřních obkladů silikonem</t>
  </si>
  <si>
    <t>1221879620</t>
  </si>
  <si>
    <t>(1,8+1,155)</t>
  </si>
  <si>
    <t>1,155</t>
  </si>
  <si>
    <t>(1,55+0,8+0,05+1+1+0,9)</t>
  </si>
  <si>
    <t>(1,55+0,85)</t>
  </si>
  <si>
    <t>(0,5+0,5+0,8+0,05+0,215+0,8+0,05)</t>
  </si>
  <si>
    <t>(0,9+0,9+0,1+0,1+0,1+0,1)</t>
  </si>
  <si>
    <t>(2,78+1,5+1+4,2-1,7+4,71+4,71+1,915)</t>
  </si>
  <si>
    <t>(1,4+1,1)</t>
  </si>
  <si>
    <t>(1,115+0,9+1,1)</t>
  </si>
  <si>
    <t>(0,1+0,1+0,7+1,795+1,795)</t>
  </si>
  <si>
    <t>(1+0,1+0,1)</t>
  </si>
  <si>
    <t>0,9</t>
  </si>
  <si>
    <t>(1+1,765+2,615)</t>
  </si>
  <si>
    <t>(1,05+0,6+0,6)</t>
  </si>
  <si>
    <t>(0,745+0,6+1,34)</t>
  </si>
  <si>
    <t>(1,345+0,5+0,5)</t>
  </si>
  <si>
    <t>(0,34+1+0,73)</t>
  </si>
  <si>
    <t>(2,275+0,73)</t>
  </si>
  <si>
    <t>(1,34+1+0,5)</t>
  </si>
  <si>
    <t>(2,21+0,72+0,72+1,05+1,05)</t>
  </si>
  <si>
    <t>(1+1+0,9+0,9+0,9+0,715+0,115+0,115)</t>
  </si>
  <si>
    <t>(0,875+0,875+0,9)</t>
  </si>
  <si>
    <t>(0,9)</t>
  </si>
  <si>
    <t>(1,5+1,5)</t>
  </si>
  <si>
    <t>(1,045+1+1)</t>
  </si>
  <si>
    <t>(1,225+1)</t>
  </si>
  <si>
    <t>1,3</t>
  </si>
  <si>
    <t>(1,87+1)</t>
  </si>
  <si>
    <t>(1,47+1+0,6+2,57+1,32)</t>
  </si>
  <si>
    <t>0,975</t>
  </si>
  <si>
    <t>1,425</t>
  </si>
  <si>
    <t>(1,325+1)</t>
  </si>
  <si>
    <t>1,15</t>
  </si>
  <si>
    <t>(1,25+2,9)</t>
  </si>
  <si>
    <t>3,3</t>
  </si>
  <si>
    <t>(1,2+1,2)</t>
  </si>
  <si>
    <t>(1,25+1)</t>
  </si>
  <si>
    <t>(0,15+1)</t>
  </si>
  <si>
    <t>(1,325+0,89)</t>
  </si>
  <si>
    <t>342</t>
  </si>
  <si>
    <t>781495211</t>
  </si>
  <si>
    <t>Čištění vnitřních ploch stěn po provedení obkladu chemickými prostředky</t>
  </si>
  <si>
    <t>1884248498</t>
  </si>
  <si>
    <t>343</t>
  </si>
  <si>
    <t>781734111</t>
  </si>
  <si>
    <t>Montáž obkladů vnějších z obkladaček cihelných do 50 ks/m2 lepené flexibilním lepidlem</t>
  </si>
  <si>
    <t>803656178</t>
  </si>
  <si>
    <t>do ulice</t>
  </si>
  <si>
    <t>3,52*24,17</t>
  </si>
  <si>
    <t>0,33*36,675</t>
  </si>
  <si>
    <t>pod štítem</t>
  </si>
  <si>
    <t>12*1</t>
  </si>
  <si>
    <t>dvůr</t>
  </si>
  <si>
    <t>0,6*(23,64+50,765+2,88+2,88+3,77)</t>
  </si>
  <si>
    <t>344</t>
  </si>
  <si>
    <t>59521230</t>
  </si>
  <si>
    <t>pásek obkladový dle výběru architekta</t>
  </si>
  <si>
    <t>-292511699</t>
  </si>
  <si>
    <t>159,542*1,1 'Přepočtené koeficientem množství</t>
  </si>
  <si>
    <t>345</t>
  </si>
  <si>
    <t>998781102</t>
  </si>
  <si>
    <t>Přesun hmot tonážní pro obklady keramické v objektech v do 12 m</t>
  </si>
  <si>
    <t>-1739337005</t>
  </si>
  <si>
    <t>782</t>
  </si>
  <si>
    <t>Dokončovací práce - obklady z kamene</t>
  </si>
  <si>
    <t>346</t>
  </si>
  <si>
    <t>782691131RX1</t>
  </si>
  <si>
    <t>Interiérový kamenný parapet, přírodní pískovec, dle specifikace v PD</t>
  </si>
  <si>
    <t>817318980</t>
  </si>
  <si>
    <t>KA/01</t>
  </si>
  <si>
    <t>0,66*1,19</t>
  </si>
  <si>
    <t>KA/02</t>
  </si>
  <si>
    <t>0,68*1,23</t>
  </si>
  <si>
    <t>KA/03</t>
  </si>
  <si>
    <t>0,66*1,34</t>
  </si>
  <si>
    <t>KA/04</t>
  </si>
  <si>
    <t>0,61*1,56</t>
  </si>
  <si>
    <t>KA/05</t>
  </si>
  <si>
    <t>0,53*1,3</t>
  </si>
  <si>
    <t>KA/06</t>
  </si>
  <si>
    <t>1,2*1,68</t>
  </si>
  <si>
    <t>KA/7</t>
  </si>
  <si>
    <t>0,99*1,4</t>
  </si>
  <si>
    <t>KA/08</t>
  </si>
  <si>
    <t>0,7*1,4</t>
  </si>
  <si>
    <t>KA/09</t>
  </si>
  <si>
    <t>0,91*1,3</t>
  </si>
  <si>
    <t>KA/10</t>
  </si>
  <si>
    <t>1,05*1,7</t>
  </si>
  <si>
    <t>KA/11</t>
  </si>
  <si>
    <t>0,46*1,42</t>
  </si>
  <si>
    <t>KA/12</t>
  </si>
  <si>
    <t>0,24*1,42</t>
  </si>
  <si>
    <t>KA/13</t>
  </si>
  <si>
    <t>0,57*1,76</t>
  </si>
  <si>
    <t>KA/14</t>
  </si>
  <si>
    <t>0,32*1,25</t>
  </si>
  <si>
    <t>KA/15</t>
  </si>
  <si>
    <t>0,45*1,25</t>
  </si>
  <si>
    <t>347</t>
  </si>
  <si>
    <t>998782102</t>
  </si>
  <si>
    <t>Přesun hmot tonážní pro obklady kamenné v objektech v do 12 m</t>
  </si>
  <si>
    <t>1062556977</t>
  </si>
  <si>
    <t>784</t>
  </si>
  <si>
    <t>Dokončovací práce - malby a tapety</t>
  </si>
  <si>
    <t>348</t>
  </si>
  <si>
    <t>784111001</t>
  </si>
  <si>
    <t>Oprášení (ometení ) podkladu v místnostech výšky do 3,80 m</t>
  </si>
  <si>
    <t>1565553931</t>
  </si>
  <si>
    <t>stropy</t>
  </si>
  <si>
    <t>obvodová předstěna</t>
  </si>
  <si>
    <t>vnitřní stěny, příčky...</t>
  </si>
  <si>
    <t>A201</t>
  </si>
  <si>
    <t>část v omítkách</t>
  </si>
  <si>
    <t>A202</t>
  </si>
  <si>
    <t>(2,36+2,8+4,475+1,75+0,38+9,75)*2,9</t>
  </si>
  <si>
    <t>(2,05+2,05+0,95+0,95+1+1)*2,9</t>
  </si>
  <si>
    <t>(5,35+0,2+2,37+6,955+2,1+2,725+5,35+0,2+2,37)*2,9</t>
  </si>
  <si>
    <t>(1,87+1,87+1+1)*2,9</t>
  </si>
  <si>
    <t>(0,6+0,6+4,35+1,32+2+0,5+3,43+4,1+4,75+0,9+1,195)*2,9</t>
  </si>
  <si>
    <t>(2,57+2,57+1+1+1,52+1,52+2,57+2,57)*2,9</t>
  </si>
  <si>
    <t>(2,36+2,36+0,6+0,6+1,75+0,675+0,8+0,225)*2,9</t>
  </si>
  <si>
    <t>(1,31+1+1,37+1,825+1,75+0,62+2,52+3,45+4,3)*2,9</t>
  </si>
  <si>
    <t>(1,575+1,575+0,975+0,975)*2,9</t>
  </si>
  <si>
    <t>(6,25+4+4,25+4,25+4,25)*2,9</t>
  </si>
  <si>
    <t>(1,325+1,325+1,64+1,64)*2,9</t>
  </si>
  <si>
    <t>(2,7+2,7+1,64+1,64)*2,9</t>
  </si>
  <si>
    <t>B201</t>
  </si>
  <si>
    <t>(3,5+1+1,5+1+0,4+0,5+1+3,66+3,315+0,575+0,3+0,995+3,01+0,2+1+3,3+2,355)*2,9</t>
  </si>
  <si>
    <t>(4,865+2,975+2,975)*2,9</t>
  </si>
  <si>
    <t>(3,045+3,045+2,225+0,2+1+0,59+0,8+0,2)*2,9</t>
  </si>
  <si>
    <t>(1,855+4,7+5,48+0,875+2,225+0,6+3,3+5,35)*2,9</t>
  </si>
  <si>
    <t>(1,25+1,25+2,9+2,9)*2,9</t>
  </si>
  <si>
    <t>(2,445+2,445+3,3+3,3)*2,9</t>
  </si>
  <si>
    <t>(8,19+1+1,31+1,31+1+8,19)*2,9</t>
  </si>
  <si>
    <t>(1,25+1,25+1,64+1,64+1,64+1,64+2,7+2,7)*2,9</t>
  </si>
  <si>
    <t>(1,85+1,85+1,7+1,7+0,15+0,15+0,8+0,8+0,1+0,1)*2,9</t>
  </si>
  <si>
    <t>(2,58+2,58+0,2+0,2+2,37+2,37)*2,9</t>
  </si>
  <si>
    <t>(0,915+0,2+3,8+0,2+3,8+0,2+3,9)*2,9</t>
  </si>
  <si>
    <t>(1,65+1,65+0,8+0,15+0,8+0,15+1,7+1,7)*2,9</t>
  </si>
  <si>
    <t>(1,65+1,65+1,7+1,7+0,8+0,8+0,1+0,1+0,15+0,15)*2,9</t>
  </si>
  <si>
    <t>(1,7+1,7+0,8+0,8+0,1+0,1+0,15+0,15)*2,9</t>
  </si>
  <si>
    <t>obklady odečíst</t>
  </si>
  <si>
    <t>-obk</t>
  </si>
  <si>
    <t>349</t>
  </si>
  <si>
    <t>784171101</t>
  </si>
  <si>
    <t>Zakrytí vnitřních podlah včetně pozdějšího odkrytí</t>
  </si>
  <si>
    <t>-2140691493</t>
  </si>
  <si>
    <t>350</t>
  </si>
  <si>
    <t>28323151</t>
  </si>
  <si>
    <t>papír separační potažený PE fólií</t>
  </si>
  <si>
    <t>-1764765103</t>
  </si>
  <si>
    <t>351</t>
  </si>
  <si>
    <t>784181121</t>
  </si>
  <si>
    <t>Hloubková jednonásobná penetrace podkladu v místnostech výšky do 3,80 m</t>
  </si>
  <si>
    <t>-1114191005</t>
  </si>
  <si>
    <t>vým</t>
  </si>
  <si>
    <t>352</t>
  </si>
  <si>
    <t>784211101</t>
  </si>
  <si>
    <t>Dvojnásobné bílé malby ze směsí za mokra výborně otěruvzdorných v místnostech výšky do 3,80 m</t>
  </si>
  <si>
    <t>-490169288</t>
  </si>
  <si>
    <t>SEZNAM FIGUR</t>
  </si>
  <si>
    <t>Výměra</t>
  </si>
  <si>
    <t>15,03+5,18+44,67+137,49+73,82+6,19+82,83</t>
  </si>
  <si>
    <t>Použití figury:</t>
  </si>
  <si>
    <t>38,72+1,09+4,41</t>
  </si>
  <si>
    <t>17,65+14,72+8,05</t>
  </si>
  <si>
    <t>stropy, kde jsou klenby budou vynásobeny 30% půdorysné plochy stropu</t>
  </si>
  <si>
    <t>38,72</t>
  </si>
  <si>
    <t>28,77</t>
  </si>
  <si>
    <t>20,01*1,3</t>
  </si>
  <si>
    <t>75,32*1,3</t>
  </si>
  <si>
    <t>15,03*1,3</t>
  </si>
  <si>
    <t>1,09</t>
  </si>
  <si>
    <t>5,18*1,3</t>
  </si>
  <si>
    <t>44,67*1,3</t>
  </si>
  <si>
    <t>125,47*1,3</t>
  </si>
  <si>
    <t>73,82*1,3</t>
  </si>
  <si>
    <t>6,19</t>
  </si>
  <si>
    <t>82,83*1,3</t>
  </si>
  <si>
    <t>4,41</t>
  </si>
  <si>
    <t>17,65</t>
  </si>
  <si>
    <t>14,72*1,3</t>
  </si>
  <si>
    <t>0,42</t>
  </si>
  <si>
    <t>8,05*1,3</t>
  </si>
  <si>
    <t>m101</t>
  </si>
  <si>
    <t>2,35*(0,08+1+5,52+1,02+2,3+3,41+3,41+0,17+0,16+0,08+1+5,52+1,02+2,3+0,17+3,41+0,16)</t>
  </si>
  <si>
    <t>m102</t>
  </si>
  <si>
    <t>3,3*(0,96+1,18+3,15+0,9+0,18+0,59+0,59+0,18+0,9+3,15+1,18+0,96+0,7+1+2,05+0,7+1+2,05)</t>
  </si>
  <si>
    <t>m103</t>
  </si>
  <si>
    <t>1,8*(0,7+0,7+1+1+2,05+2,05+5+5)</t>
  </si>
  <si>
    <t>2,86*(0,43+1,88+3,145+1,455+4,22+1,05+0,89+0,89+1,05+4,22+1,455+3,145+1,88+0,43)</t>
  </si>
  <si>
    <t>2,25*(3,87+4,5)</t>
  </si>
  <si>
    <t>3,27*(3,47+3,47)</t>
  </si>
  <si>
    <t>2,73*(3,72+3,72+1,105+1,105)</t>
  </si>
  <si>
    <t>3,3*(1+1+1,4+1,4)</t>
  </si>
  <si>
    <t>2,57*(1,11+1,11+1,4+1,4+1,51+1,51)</t>
  </si>
  <si>
    <t>m109</t>
  </si>
  <si>
    <t>3,5*(1,32+1,32+2,05+2,05+0,435+0,435)</t>
  </si>
  <si>
    <t>3,5*1,18*2</t>
  </si>
  <si>
    <t>1,88*(9*2)</t>
  </si>
  <si>
    <t>2,01*(0,34+1,76+1,745+5)</t>
  </si>
  <si>
    <t>2,5*(9,05+9,05+1,24+1,24+1,5+1,5+1,4+1,4+1,44+1,44+1,44+1,44+1,24+1,24)</t>
  </si>
  <si>
    <t>2,4*(9,05+9,05)</t>
  </si>
  <si>
    <t>2,05*(0,45+0,45+3,22+3,22+1+1)</t>
  </si>
  <si>
    <t>2,4*(1,51+1,5+1,19+1,41+1,43+1,27+0,665+1,395+0,49+0,49+1,395+0,665+1,27+1,43+1,41+1,19+1,5+1,51+9,05+9,05)</t>
  </si>
  <si>
    <t>3,5*(2,99+0,43+1,475+3,805+3,805+1,475+0,43+2,99)</t>
  </si>
  <si>
    <t>m114</t>
  </si>
  <si>
    <t>3*(2,99+2,99+2,37+2,37)</t>
  </si>
  <si>
    <t>3,335*(4,115+0,9+4,035+4,035+0,9+4,115+3,135+2,7+2,97+2,97+2,7+3,135)</t>
  </si>
  <si>
    <t>m116</t>
  </si>
  <si>
    <t>3,1*(1,7+1,7+3,12+3,12)</t>
  </si>
  <si>
    <t>3,1*(3,12+3,12+1,78+1,78+0,29+0,29+1,16+1,16+0,6+0,6+0,84+0,84+1+1)</t>
  </si>
  <si>
    <t>m118</t>
  </si>
  <si>
    <t>3,3*(1,42+1,42+1,03+1,03+1,25+1,25)</t>
  </si>
  <si>
    <t>2,8*(3,12+3,12+0,29+0,29+1,16+1,16+0,6+0,84+0,6+0,84)</t>
  </si>
  <si>
    <t>m120</t>
  </si>
  <si>
    <t>3,3*(0,28+0,28+0,9+0,9+1,01+1,01+4+4)</t>
  </si>
  <si>
    <t>4,82*(23,605+50,74+60,205+32,87+11,865)</t>
  </si>
  <si>
    <t>(11,695-4,82)*11,865/2/2*2</t>
  </si>
  <si>
    <t>4,82*3</t>
  </si>
  <si>
    <t xml:space="preserve"> 024n/2021</t>
  </si>
  <si>
    <t>1,76+1,82+1,82+1,76+1,82+1,82</t>
  </si>
  <si>
    <t>1,56+1,97+1,97+2,68+2,9+2,9+1,29+1,8+1,8+1,25+2,56+2,56+1,2+1,7+1,7+1,07+2,3+2,3+1,2+1,7+1,7+1,2+2,3+2,3+1,2+1,7+1,7</t>
  </si>
  <si>
    <t>1,2+2,2+2,2+1,2+1,7+1,7+1,2+2,2+2,2+1,2+2,</t>
  </si>
  <si>
    <t>1,09+2,85+2,85+1,09+2,85+2,85+1,7+1,82+1,82+1,75+2,85+2,85+1,25+1,25+1,25+1,25+1,25+1,25</t>
  </si>
  <si>
    <t>1,24+2,85+2,85+2,4+2,85+2,285+2,4+2,85+2,85+1,42+1,82+1,82+1,42+1,82+1,82+1,28+1,82+1,82</t>
  </si>
  <si>
    <t>2,68+2,9+2,9</t>
  </si>
  <si>
    <t>(1,12+1,82+1,82)*5</t>
  </si>
  <si>
    <t>DM</t>
  </si>
  <si>
    <t>délky místností</t>
  </si>
  <si>
    <t>(1,25+1,25+1,25+1,25+1,25+1,25+3,865+3,865+2,135+2,135)</t>
  </si>
  <si>
    <t>(2,35+2,35+9,75+9,75+0,38+0,38+1,75+1,75+4,475+4,475+1+1)</t>
  </si>
  <si>
    <t>(1,87+1,87+1+1)</t>
  </si>
  <si>
    <t>(2,57+2,57+1+1+1,52+1,52+2,57+2,57)</t>
  </si>
  <si>
    <t>(1,575+1,575+0,975+0,975)</t>
  </si>
  <si>
    <t>(1,325+1,325+1,64+1,64)</t>
  </si>
  <si>
    <t>(2,7+2,7+1,64+1,64)</t>
  </si>
  <si>
    <t>(0,4+1+1,5+1+3,5+3,29+0,2+2,9+3,01+2,5+3,3+1,2+3,01+0,995+0,3+0,3+0,3+0,575+3,315+3,66+1+0,5)</t>
  </si>
  <si>
    <t>(2,975+2,975+4,865+4,865)</t>
  </si>
  <si>
    <t>(1,25+1,25+2,9+2,9)</t>
  </si>
  <si>
    <t>(2,445+2,445+3,3+3,3)</t>
  </si>
  <si>
    <t>(1,25+1,25+1,64+1,64+1,64+1,64+2,7+2,7)</t>
  </si>
  <si>
    <t>(1,65+1,65+0,8+0,15+0,8+0,15+1,7+1,7)</t>
  </si>
  <si>
    <t>(1,65+1,65+1,7+1,7+0,8+0,8+0,1+0,1+0,15+0,15)</t>
  </si>
  <si>
    <t>(1,7+1,7+0,8+0,8+0,1+0,1+0,15+0,15)</t>
  </si>
  <si>
    <t>(0,15+0,21+0,175)*(23,635+20,345+21,215+8,9+5+5+6,67+33,58)</t>
  </si>
  <si>
    <t>(0,2+0,175)*6,6*4</t>
  </si>
  <si>
    <t>79+6+4,02+1,34+7,24+12,68+5,81</t>
  </si>
  <si>
    <t>68,93+98,38+3,86+2,04+5,35+7,36+5,35+16,99+28,85+1,99+1,38+6,33+2,6+79,25+5,3+6,35+3,28+2,29</t>
  </si>
  <si>
    <t>2,37+2,26+1,85+4,58+4,54+1,77+17,47+18,16+8,92</t>
  </si>
  <si>
    <t>57,56</t>
  </si>
  <si>
    <t xml:space="preserve">1.np </t>
  </si>
  <si>
    <t>14,68+5,16+0,93+5,01+13,18+23,36+2,41+3,75+84,91</t>
  </si>
  <si>
    <t>18,18+39,24</t>
  </si>
  <si>
    <t>4,24+9,4</t>
  </si>
  <si>
    <t>8,01+6+5,1</t>
  </si>
  <si>
    <t>78,49+46,54+91,12+106,94</t>
  </si>
  <si>
    <t>96,87+82+67,81+67,77</t>
  </si>
  <si>
    <t>37,15+79+6+4,02+1,34+7,24+12,68+5,81+14,68+5,16+0,93+5,01+13,18+23,36+2,41+3,75+84,91</t>
  </si>
  <si>
    <t>18,18+39,24+4,24+78,49+1,8+49,54+6,38+9,4+91,12+1,31+106,94</t>
  </si>
  <si>
    <t>57,56+14,46+8,01+96,87+3,34+7,19+82+6,08+6+67,81+8,22+5,1+67,77+8,17</t>
  </si>
  <si>
    <t>obk1np</t>
  </si>
  <si>
    <t>Obklady 1. np</t>
  </si>
  <si>
    <t>1,76*1,85*2</t>
  </si>
  <si>
    <t>1,56*1,97+2,68*2,9+1,29*1,8+1,29*1,8+1,25*2,56+1,2*1,7+1,07*2,3+1,2*1,7+1,2*2,3+1,2*1,7+1,2*2,2+1,2*1,7+1,2*2,2+1,2*2,2</t>
  </si>
  <si>
    <t>1,09*2,85+1,09*2,85+1,7*1,82+1,75*2,85+1,25*1,25*2+1,24*2,85+1,42*1,82+1,42*1,82+1,28*1,82</t>
  </si>
  <si>
    <t>2,68*2,9+1,12*1,82*5</t>
  </si>
  <si>
    <t>1,25*0,5</t>
  </si>
  <si>
    <t>1,25*1,75*2</t>
  </si>
  <si>
    <t>otvory se neodečítají, ostění se nepřičítá</t>
  </si>
  <si>
    <t>(0,38+0,38+8,81+4,1+0,38+0,7+2,4+0,14+0,48+1,325+0,525+0,48+0,81+0,14+1,41+3,42+2,55+0,38+0,86+0,38+4,11)*2,4</t>
  </si>
  <si>
    <t>(0,38+8,57+0,38+4,69+0,2+0,2+1,03+4,19+8,81+0,25+0,25+0,38+4,19+0,38+1,03+4,69)*2,4</t>
  </si>
  <si>
    <t>(2,155+2,155+1,88+1,88)*2,4</t>
  </si>
  <si>
    <t>(1,155+1,155+2,155+2,155)*2,4</t>
  </si>
  <si>
    <t>(0,75+0,9+0,85+1,775+0,6+1+0,71+2,375)*2,7</t>
  </si>
  <si>
    <t>(1,55+0,8+0,05+1,55+0,8+0,05+2,5+2,5+0,14+0,14+1,93+1,93)*2,4</t>
  </si>
  <si>
    <t>(0,8+0,8+0,215+0,215+0,8+0,8+0,05+0,05+1,46+1,775)*2,4</t>
  </si>
  <si>
    <t>(0,9+0,9+0,9+0,9+1,5+1,5+1,5+1,5)*2,4</t>
  </si>
  <si>
    <t>2,9*(5,2+4,71+4,2+2,9+5,33+2,78+5,2+3,5)</t>
  </si>
  <si>
    <t>(0,9+0,9+0,375+0,375+0,2+0,2+1,4+1,4)*2,4</t>
  </si>
  <si>
    <t>(1,4+1,4+1,1+1,1)*2,4</t>
  </si>
  <si>
    <t>(1,48+1,48+0,9+0,9+0,365+0,365+2,46+2,46)*2,4</t>
  </si>
  <si>
    <t>(0,9+0,9+1,1+1,1+1,1+1,1+1,595+1,595)*2,4</t>
  </si>
  <si>
    <t>(8,805+8,805+9,35+9,35)*3,35</t>
  </si>
  <si>
    <t>(0,2+0,3+0,9+0,315+0,2+0,2+0,315+0,9+0,3+0,305+0,305+0,9+0,9+1,375+1,375)*2,4</t>
  </si>
  <si>
    <t>(1,67+1,67+0,9+0,9+0,25+0,25+1,7+1,7)*2,4</t>
  </si>
  <si>
    <t>(0,9+0,9+1,795+1,795)*2,4</t>
  </si>
  <si>
    <t>(1,5+1,5+0,2+0,2+0,8+0,8+0,45+0,45+0,58+0,58+0,8+0,8+0,1+0,1)*2,4</t>
  </si>
  <si>
    <t>(1,05+1,05+0,17+0,17+0,8+0,8+0,305+0,305+0,8+0,8+0,1+0,1)*2,4</t>
  </si>
  <si>
    <t>(1,6+1,6+0,9+0,9+1+1+1+1)*2,4</t>
  </si>
  <si>
    <t>(1+1+1+1+0,9+0,9+1,6+1,6)*2,4</t>
  </si>
  <si>
    <t>(0,125+0,125+0,125+0,125+0,8+0,8)*2,4</t>
  </si>
  <si>
    <t>(1,75+1,75+1,665+1,665+0,8+0,8+0,115+0,115)*2,4</t>
  </si>
  <si>
    <t>(1,665+1,665+0,8+0,8+0,115+0,115)*2,4</t>
  </si>
  <si>
    <t>(0,125+0,125+0,8+0,8+0,125+0,125+1,765+1,765)*2,4</t>
  </si>
  <si>
    <t>(1,375+1,375+1,51+1,51+0,235+0,235+2,435+2,435+0,9+0,9+2,345+2,345)*2,4</t>
  </si>
  <si>
    <t>A126</t>
  </si>
  <si>
    <t>8*(2,5+2,5+1,25+1,25+3,865+3,865+2,135+2,135)</t>
  </si>
  <si>
    <t>2,6*(4,475+0,38+0,6+0,6)</t>
  </si>
  <si>
    <t>A127</t>
  </si>
  <si>
    <t>3,5*(2,4+1,2+1,2+4+4)</t>
  </si>
  <si>
    <t>(3,755+3,755+0,8+0,8+0,08+0,08+1+1+5,52+5,52+1,02+1,02+2,3+2,3)*2,35</t>
  </si>
  <si>
    <t>(12,975+12,975+5,7+5,7+1,85+1,85)*2,9</t>
  </si>
  <si>
    <t>(1,34+1,34+1,345+1,345+0,5+0,5+1,02+1,02+0,475+0,475+0,9+0,9+1,62+1,62)*2,4</t>
  </si>
  <si>
    <t>(1+1+0,73+0,73+2,275+2,275)*2,4</t>
  </si>
  <si>
    <t>(1,34+1,34+1+1)*2,4</t>
  </si>
  <si>
    <t>(2,21+2,21+0,72+0,72+0,9+0,9+0,275+0,275+1,05+1,05+1,05+1,05+1,6+1,6+1,6+1,6)*2,4</t>
  </si>
  <si>
    <t>(1,83+1,83+1,56+1,56+3,73+3,73)*3,6</t>
  </si>
  <si>
    <t>(1,75+1,75+0,715+0,715+0,9+0,9+0,1+0,1+1,75+1,75+1,75+1,75+0,9+0,9+0,9+0,9)*2,4</t>
  </si>
  <si>
    <t>(3,87+3,87+3,47+3,47)*2,25</t>
  </si>
  <si>
    <t>(1,06+1,06+3,84+3,84+1,2+1,2)*2,25</t>
  </si>
  <si>
    <t>(1,045+1,045+1,5+1,5)*3</t>
  </si>
  <si>
    <t>(1,11+1,11+1,5+1,5+1,5+1,5)*2,57</t>
  </si>
  <si>
    <t>(1,2+1,2+2,05+2+2+1,5+1,5)*3,5</t>
  </si>
  <si>
    <t>(2,06+1,43+2,5+1,225+1,43+1,79+0,1+1+2,625+1,2)*3,05</t>
  </si>
  <si>
    <t>(3,84+5,33+3,82+1+0,25+5,315)*3,5</t>
  </si>
  <si>
    <t>(1,2+1,2+1+1+0,2+0,2+0,8+0,8+0,365+0,365+1,5+1,5)*2,4</t>
  </si>
  <si>
    <t>(1,5+1,5+2,5+2,5)*3,5</t>
  </si>
  <si>
    <t>(9+9+0,2+0,2+4,14+4,14+4,12+4,12+0,85+0,85)*2,4</t>
  </si>
  <si>
    <t>viz. A127 a A126</t>
  </si>
  <si>
    <t>3,2*(12,15-0,7-0,7)</t>
  </si>
  <si>
    <t>3,2*(2,58+2,37)</t>
  </si>
  <si>
    <t>3,2*(2,37+2,58)</t>
  </si>
  <si>
    <t>klenby násobeny koeficientem 1,7</t>
  </si>
  <si>
    <t>37,15*1,7</t>
  </si>
  <si>
    <t>14,68*1,7</t>
  </si>
  <si>
    <t>5,16*1,7</t>
  </si>
  <si>
    <t>0,93</t>
  </si>
  <si>
    <t>5,01*1,7</t>
  </si>
  <si>
    <t>13,18*1,7</t>
  </si>
  <si>
    <t>23,36*1,7</t>
  </si>
  <si>
    <t>68,93+98,38+5,35+28,85+1,99+6,33+78,25+5,3+3,28+2,29+1,85+4,58+18,16+8,92</t>
  </si>
  <si>
    <t>79+12,68+14,68+5,16+10+5,01+13,18+23,36+3,75+84,91</t>
  </si>
  <si>
    <t>3,86+2,04+7,36+5,35+16,99+1,38+2,6+6,35+2,37+2,26+4,54+1,77+17,47</t>
  </si>
  <si>
    <t>6+4,02+1,34+7,24+5,81+0,93+2,41</t>
  </si>
  <si>
    <t>4,24+78,49+49,54+9,4+91,12+106,94</t>
  </si>
  <si>
    <t>8,01+96,87+82+6+67,81+5,1+57,77</t>
  </si>
  <si>
    <t>57,56+14,46+3,34+7,19+6,08+8,22+8,17</t>
  </si>
  <si>
    <t>39,24+1,8+6,38+1,31+7</t>
  </si>
  <si>
    <t>PO06</t>
  </si>
  <si>
    <t>Schodišťový prostor</t>
  </si>
  <si>
    <t>18,18</t>
  </si>
  <si>
    <t>řez A</t>
  </si>
  <si>
    <t>4,2*(50,765+3,7)</t>
  </si>
  <si>
    <t>4,2*(60,42-24,335)</t>
  </si>
  <si>
    <t>řez B</t>
  </si>
  <si>
    <t>4,2*33,085</t>
  </si>
  <si>
    <t>23,64*4,2</t>
  </si>
  <si>
    <t>12,105*4,2</t>
  </si>
  <si>
    <t>otvory</t>
  </si>
  <si>
    <t>-(1,75*1,82*2+1,12*1,85*5+2,68*2,9+1,28*1,82+1,42*1,8*3+2,4*2,85+1,7*1,82+1*2,85+1*2,85)</t>
  </si>
  <si>
    <t>-(1,2*2,2*3+1,2*2,3+1,2*1,7+1,07*2,3+1,25*2,56+1,28*1,8+2,68*2,9+1,47*1,97)</t>
  </si>
  <si>
    <t>(6-4,2)*(60,42+50,765-7,25)</t>
  </si>
  <si>
    <t>1,2*(23,64+33,08)</t>
  </si>
  <si>
    <t>štít</t>
  </si>
  <si>
    <t>12,105*1,2</t>
  </si>
  <si>
    <t>(12-6)*12,105/2/2*2</t>
  </si>
  <si>
    <t>4,2*25</t>
  </si>
  <si>
    <t>(2,88+2,88+8,25)*4,2</t>
  </si>
  <si>
    <t>-(1,25*1,25*2+1,75*2,85)</t>
  </si>
  <si>
    <t>(0,6+0,75)*(2,88+2,88+50,765+23,64)</t>
  </si>
  <si>
    <t>1,2*(12,105+33,085+60,42)</t>
  </si>
  <si>
    <t>(7,97-4,2)*(2,9+2,9+8,25)</t>
  </si>
  <si>
    <t>-1,25*0,5</t>
  </si>
  <si>
    <t>3,86+2,04+5,35+7,36+5,35+16,99+28,85+1,99+1,38+6,33+2,6+5,3+6,35+3,28+2,29+2,37+2,26+1,85+4,58+4,54+1,77+18,19</t>
  </si>
  <si>
    <t>6+4,02+1,34+7,24+5,81+2,41+3,75</t>
  </si>
  <si>
    <t>-sdkpodri</t>
  </si>
  <si>
    <t>60,3*(2,9+6,44+2,9)</t>
  </si>
  <si>
    <t>12,2*33</t>
  </si>
  <si>
    <t>4*(2,75)</t>
  </si>
  <si>
    <t>4*2,75</t>
  </si>
  <si>
    <t>7,19</t>
  </si>
  <si>
    <t>3,34</t>
  </si>
  <si>
    <t>1,31</t>
  </si>
  <si>
    <t>6,38</t>
  </si>
  <si>
    <t>4*1,79</t>
  </si>
  <si>
    <t>1,4*(3,79+0,2+3,9+3,79+0,2+3,79+3,79+0,2+3,8+3,79+3,79+0,2+3,79+1,79+1,79+3,79+0,2+3,79+3,29+3,3+2,185)</t>
  </si>
  <si>
    <t>1,4*(3,79+0,2+3,79+3,79+0,2+3,8+0,2+3,79+9,75+1,75+0,675+0,8+0,225+3,665+0,2+3,9)</t>
  </si>
  <si>
    <t>1,4*(3,75+3,5+1,7+0,8+0,1+0,915+0,2+3,8+0,2+3,8+0,2+3,9)</t>
  </si>
  <si>
    <t>1,4*(3,905+0,2+3,8+0,2+3,8+0,2+0,915+1,7+0,8+0,1+4,865+1,975+0,2+2,8+0,2+3,645+1,5)</t>
  </si>
  <si>
    <t>schodiště A201, řez C</t>
  </si>
  <si>
    <t>(1,25+3,865+2,135)*2,5</t>
  </si>
  <si>
    <t>8,9*60,5</t>
  </si>
  <si>
    <t>8,9*50,335</t>
  </si>
  <si>
    <t>8,9*23,595</t>
  </si>
  <si>
    <t>8,9*33,54</t>
  </si>
  <si>
    <t>6,2*2*4,5</t>
  </si>
  <si>
    <t>4,055*(60,6+20,29+4,5+4,5+8,8+21,17)*2</t>
  </si>
  <si>
    <t>3,7*(23,645+33,505)*2</t>
  </si>
  <si>
    <t>ST02</t>
  </si>
  <si>
    <t>Plocha ST02</t>
  </si>
  <si>
    <t>St-ST01</t>
  </si>
  <si>
    <t>6,5*(60,3)</t>
  </si>
  <si>
    <t>6,5*(33,045)</t>
  </si>
  <si>
    <t>Koberec č., čistící koberec, celková gramáž min. 1500g/m2, třída zátěže 33, přesná barva a typ budou vybrány architektem na základě projektu interiéru</t>
  </si>
  <si>
    <t>Koberec z., zátěžový koberec, celková gramáž min. 2000g/m2,  třída zátěže 33, přesná barva a typ budou vybrány architektem na základě projektu interiéru</t>
  </si>
  <si>
    <r>
      <t>Koberec č., čistící koberec</t>
    </r>
    <r>
      <rPr>
        <b/>
        <sz val="10"/>
        <rFont val="Arial CE"/>
        <charset val="238"/>
      </rPr>
      <t>,</t>
    </r>
    <r>
      <rPr>
        <b/>
        <sz val="9"/>
        <rFont val="Arial CE"/>
        <charset val="238"/>
      </rPr>
      <t xml:space="preserve"> celková gramáž min. 1500g/m2,  třída zátěže 33, přesná barva a typ budou vybrány architektem</t>
    </r>
    <r>
      <rPr>
        <b/>
        <sz val="9"/>
        <rFont val="Arial CE"/>
      </rPr>
      <t xml:space="preserve"> na základě projektu interiéru</t>
    </r>
  </si>
  <si>
    <r>
      <t>Koberec z, zátěžový koberec</t>
    </r>
    <r>
      <rPr>
        <b/>
        <sz val="9"/>
        <rFont val="Arial CE"/>
        <charset val="238"/>
      </rPr>
      <t>, celková gramáž min. 2000g/m2, třída zátěže 33, přesná barva a typ budou vybrány architektem</t>
    </r>
    <r>
      <rPr>
        <b/>
        <sz val="9"/>
        <rFont val="Arial CE"/>
      </rPr>
      <t xml:space="preserve"> na základě projektu interiéru</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</si>
</sst>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b/>
      <sz val="9"/>
      <name val="Arial CE"/>
    </font>
    <font>
      <u/>
      <sz val="11"/>
      <color theme="10"/>
      <name val="Calibri"/>
      <scheme val="minor"/>
    </font>
    <font>
      <b/>
      <sz val="10"/>
      <name val="Arial CE"/>
      <charset val="238"/>
    </font>
    <font>
      <b/>
      <sz val="9"/>
      <name val="Arial CE"/>
      <charset val="238"/>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8" fillId="0" borderId="0" applyNumberFormat="0" applyFill="0" applyBorder="0" applyAlignment="0" applyProtection="0"/>
  </cellStyleXfs>
  <cellXfs count="26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4" fillId="0" borderId="0" xfId="0" applyFont="1" applyAlignment="1">
      <alignment horizontal="left" vertical="center"/>
    </xf>
    <xf numFmtId="0" fontId="13"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7"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0" fillId="0" borderId="3" xfId="0"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7"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22" fillId="5" borderId="0" xfId="0" applyFont="1" applyFill="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4" xfId="0" applyNumberFormat="1" applyFont="1" applyBorder="1" applyAlignment="1">
      <alignment vertical="center"/>
    </xf>
    <xf numFmtId="4" fontId="20" fillId="0" borderId="0" xfId="0" applyNumberFormat="1" applyFont="1" applyBorder="1" applyAlignment="1">
      <alignment vertical="center"/>
    </xf>
    <xf numFmtId="166" fontId="20" fillId="0" borderId="0" xfId="0" applyNumberFormat="1" applyFont="1" applyBorder="1" applyAlignment="1">
      <alignment vertical="center"/>
    </xf>
    <xf numFmtId="4" fontId="20" fillId="0" borderId="15" xfId="0" applyNumberFormat="1" applyFont="1" applyBorder="1" applyAlignment="1">
      <alignment vertical="center"/>
    </xf>
    <xf numFmtId="0" fontId="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3" fillId="0" borderId="0" xfId="0" applyFont="1" applyAlignment="1">
      <alignment horizontal="center" vertical="center"/>
    </xf>
    <xf numFmtId="4" fontId="28" fillId="0" borderId="14" xfId="0" applyNumberFormat="1" applyFont="1" applyBorder="1" applyAlignment="1">
      <alignment vertical="center"/>
    </xf>
    <xf numFmtId="4" fontId="28" fillId="0" borderId="0" xfId="0" applyNumberFormat="1" applyFont="1" applyBorder="1" applyAlignment="1">
      <alignment vertical="center"/>
    </xf>
    <xf numFmtId="166" fontId="28" fillId="0" borderId="0" xfId="0" applyNumberFormat="1" applyFont="1" applyBorder="1" applyAlignment="1">
      <alignment vertical="center"/>
    </xf>
    <xf numFmtId="4" fontId="28" fillId="0" borderId="15" xfId="0" applyNumberFormat="1" applyFont="1" applyBorder="1" applyAlignment="1">
      <alignment vertical="center"/>
    </xf>
    <xf numFmtId="0" fontId="5" fillId="0" borderId="0" xfId="0" applyFont="1" applyAlignment="1">
      <alignment horizontal="left" vertical="center"/>
    </xf>
    <xf numFmtId="4" fontId="28" fillId="0" borderId="19" xfId="0" applyNumberFormat="1" applyFont="1" applyBorder="1" applyAlignment="1">
      <alignment vertical="center"/>
    </xf>
    <xf numFmtId="4" fontId="28" fillId="0" borderId="20" xfId="0" applyNumberFormat="1" applyFont="1" applyBorder="1" applyAlignment="1">
      <alignment vertical="center"/>
    </xf>
    <xf numFmtId="166" fontId="28" fillId="0" borderId="20" xfId="0" applyNumberFormat="1" applyFont="1" applyBorder="1" applyAlignment="1">
      <alignment vertical="center"/>
    </xf>
    <xf numFmtId="4" fontId="28" fillId="0" borderId="21" xfId="0" applyNumberFormat="1" applyFont="1" applyBorder="1" applyAlignment="1">
      <alignment vertical="center"/>
    </xf>
    <xf numFmtId="0" fontId="0" fillId="0" borderId="0" xfId="0" applyProtection="1">
      <protection locked="0"/>
    </xf>
    <xf numFmtId="0" fontId="29" fillId="0" borderId="0" xfId="0" applyFont="1" applyAlignment="1">
      <alignment horizontal="left" vertical="center"/>
    </xf>
    <xf numFmtId="0" fontId="0" fillId="0" borderId="2" xfId="0" applyBorder="1" applyProtection="1">
      <protection locked="0"/>
    </xf>
    <xf numFmtId="0" fontId="30"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pplyProtection="1">
      <alignment vertical="center"/>
      <protection locked="0"/>
    </xf>
    <xf numFmtId="0" fontId="17" fillId="0" borderId="0" xfId="0" applyFont="1" applyAlignment="1">
      <alignment horizontal="lef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0" fontId="0" fillId="5" borderId="7" xfId="0" applyFont="1" applyFill="1" applyBorder="1" applyAlignment="1" applyProtection="1">
      <alignment vertical="center"/>
      <protection locked="0"/>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pplyProtection="1">
      <alignment vertical="center"/>
      <protection locked="0"/>
    </xf>
    <xf numFmtId="0" fontId="0" fillId="0" borderId="10" xfId="0" applyFont="1" applyBorder="1" applyAlignment="1" applyProtection="1">
      <alignment vertical="center"/>
      <protection locked="0"/>
    </xf>
    <xf numFmtId="0" fontId="0" fillId="0" borderId="2" xfId="0" applyFont="1" applyBorder="1" applyAlignment="1" applyProtection="1">
      <alignment vertical="center"/>
      <protection locked="0"/>
    </xf>
    <xf numFmtId="0" fontId="22" fillId="5" borderId="0" xfId="0" applyFont="1" applyFill="1" applyAlignment="1">
      <alignment horizontal="left" vertical="center"/>
    </xf>
    <xf numFmtId="0" fontId="0" fillId="5" borderId="0" xfId="0" applyFont="1" applyFill="1" applyAlignment="1" applyProtection="1">
      <alignment vertical="center"/>
      <protection locked="0"/>
    </xf>
    <xf numFmtId="0" fontId="22" fillId="5" borderId="0" xfId="0" applyFont="1" applyFill="1" applyAlignment="1">
      <alignment horizontal="right" vertical="center"/>
    </xf>
    <xf numFmtId="0" fontId="31"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2" fillId="5" borderId="16" xfId="0" applyFont="1" applyFill="1" applyBorder="1" applyAlignment="1">
      <alignment horizontal="center" vertical="center" wrapText="1"/>
    </xf>
    <xf numFmtId="0" fontId="22" fillId="5" borderId="17" xfId="0" applyFont="1" applyFill="1" applyBorder="1" applyAlignment="1">
      <alignment horizontal="center" vertical="center" wrapText="1"/>
    </xf>
    <xf numFmtId="0" fontId="22" fillId="5" borderId="17" xfId="0" applyFont="1" applyFill="1" applyBorder="1" applyAlignment="1" applyProtection="1">
      <alignment horizontal="center" vertical="center" wrapText="1"/>
      <protection locked="0"/>
    </xf>
    <xf numFmtId="0" fontId="22" fillId="5" borderId="18" xfId="0" applyFont="1" applyFill="1" applyBorder="1" applyAlignment="1">
      <alignment horizontal="center" vertical="center" wrapText="1"/>
    </xf>
    <xf numFmtId="0" fontId="22" fillId="5" borderId="0" xfId="0" applyFont="1" applyFill="1" applyAlignment="1">
      <alignment horizontal="center" vertical="center" wrapText="1"/>
    </xf>
    <xf numFmtId="0" fontId="0" fillId="0" borderId="3" xfId="0" applyBorder="1" applyAlignment="1">
      <alignment horizontal="center" vertical="center" wrapText="1"/>
    </xf>
    <xf numFmtId="4" fontId="24" fillId="0" borderId="0" xfId="0" applyNumberFormat="1" applyFont="1" applyAlignment="1"/>
    <xf numFmtId="166" fontId="32" fillId="0" borderId="12" xfId="0" applyNumberFormat="1" applyFont="1" applyBorder="1" applyAlignment="1"/>
    <xf numFmtId="166" fontId="32" fillId="0" borderId="13" xfId="0" applyNumberFormat="1" applyFont="1" applyBorder="1" applyAlignment="1"/>
    <xf numFmtId="4" fontId="33"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2" fillId="0" borderId="22" xfId="0" applyFont="1" applyBorder="1" applyAlignment="1" applyProtection="1">
      <alignment horizontal="center" vertical="center"/>
      <protection locked="0"/>
    </xf>
    <xf numFmtId="49" fontId="22" fillId="0" borderId="22" xfId="0" applyNumberFormat="1" applyFont="1" applyBorder="1" applyAlignment="1" applyProtection="1">
      <alignment horizontal="left" vertical="center" wrapText="1"/>
      <protection locked="0"/>
    </xf>
    <xf numFmtId="0" fontId="22" fillId="0" borderId="22" xfId="0" applyFont="1" applyBorder="1" applyAlignment="1" applyProtection="1">
      <alignment horizontal="left" vertical="center" wrapText="1"/>
      <protection locked="0"/>
    </xf>
    <xf numFmtId="0" fontId="22" fillId="0" borderId="22" xfId="0" applyFont="1" applyBorder="1" applyAlignment="1" applyProtection="1">
      <alignment horizontal="center" vertical="center" wrapText="1"/>
      <protection locked="0"/>
    </xf>
    <xf numFmtId="167" fontId="22" fillId="0" borderId="22" xfId="0" applyNumberFormat="1" applyFont="1" applyBorder="1" applyAlignment="1" applyProtection="1">
      <alignment vertical="center"/>
      <protection locked="0"/>
    </xf>
    <xf numFmtId="4" fontId="22" fillId="3"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protection locked="0"/>
    </xf>
    <xf numFmtId="0" fontId="0" fillId="0" borderId="22" xfId="0" applyFont="1" applyBorder="1" applyAlignment="1" applyProtection="1">
      <alignment vertical="center"/>
      <protection locked="0"/>
    </xf>
    <xf numFmtId="0" fontId="23" fillId="3" borderId="14" xfId="0" applyFont="1" applyFill="1" applyBorder="1" applyAlignment="1" applyProtection="1">
      <alignment horizontal="left" vertical="center"/>
      <protection locked="0"/>
    </xf>
    <xf numFmtId="0" fontId="23" fillId="0" borderId="0" xfId="0" applyFont="1" applyBorder="1" applyAlignment="1">
      <alignment horizontal="center" vertical="center"/>
    </xf>
    <xf numFmtId="166" fontId="23" fillId="0" borderId="0" xfId="0" applyNumberFormat="1" applyFont="1" applyBorder="1" applyAlignment="1">
      <alignment vertical="center"/>
    </xf>
    <xf numFmtId="166" fontId="23" fillId="0" borderId="15" xfId="0" applyNumberFormat="1" applyFont="1" applyBorder="1" applyAlignment="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lignment vertical="center"/>
    </xf>
    <xf numFmtId="0" fontId="34"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35" fillId="0" borderId="22" xfId="0" applyFont="1" applyBorder="1" applyAlignment="1" applyProtection="1">
      <alignment horizontal="center" vertical="center"/>
      <protection locked="0"/>
    </xf>
    <xf numFmtId="49" fontId="35" fillId="0" borderId="22" xfId="0" applyNumberFormat="1" applyFont="1" applyBorder="1" applyAlignment="1" applyProtection="1">
      <alignment horizontal="left" vertical="center" wrapText="1"/>
      <protection locked="0"/>
    </xf>
    <xf numFmtId="0" fontId="35" fillId="0" borderId="22" xfId="0" applyFont="1" applyBorder="1" applyAlignment="1" applyProtection="1">
      <alignment horizontal="left" vertical="center" wrapText="1"/>
      <protection locked="0"/>
    </xf>
    <xf numFmtId="0" fontId="35" fillId="0" borderId="22" xfId="0" applyFont="1" applyBorder="1" applyAlignment="1" applyProtection="1">
      <alignment horizontal="center" vertical="center" wrapText="1"/>
      <protection locked="0"/>
    </xf>
    <xf numFmtId="167" fontId="35" fillId="0" borderId="22" xfId="0" applyNumberFormat="1" applyFont="1" applyBorder="1" applyAlignment="1" applyProtection="1">
      <alignment vertical="center"/>
      <protection locked="0"/>
    </xf>
    <xf numFmtId="4" fontId="35" fillId="3"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protection locked="0"/>
    </xf>
    <xf numFmtId="0" fontId="36" fillId="0" borderId="22" xfId="0" applyFont="1" applyBorder="1" applyAlignment="1" applyProtection="1">
      <alignment vertical="center"/>
      <protection locked="0"/>
    </xf>
    <xf numFmtId="0" fontId="36" fillId="0" borderId="3" xfId="0" applyFont="1" applyBorder="1" applyAlignment="1">
      <alignment vertical="center"/>
    </xf>
    <xf numFmtId="0" fontId="35" fillId="3" borderId="14" xfId="0" applyFont="1" applyFill="1" applyBorder="1" applyAlignment="1" applyProtection="1">
      <alignment horizontal="left" vertical="center"/>
      <protection locked="0"/>
    </xf>
    <xf numFmtId="0" fontId="35" fillId="0" borderId="0" xfId="0" applyFont="1" applyBorder="1" applyAlignment="1">
      <alignment horizontal="center" vertical="center"/>
    </xf>
    <xf numFmtId="0" fontId="9" fillId="0" borderId="19" xfId="0" applyFont="1" applyBorder="1" applyAlignment="1">
      <alignment vertical="center"/>
    </xf>
    <xf numFmtId="0" fontId="9" fillId="0" borderId="20" xfId="0" applyFont="1" applyBorder="1" applyAlignment="1">
      <alignment vertical="center"/>
    </xf>
    <xf numFmtId="0" fontId="9" fillId="0" borderId="21" xfId="0" applyFont="1" applyBorder="1" applyAlignment="1">
      <alignment vertical="center"/>
    </xf>
    <xf numFmtId="0" fontId="29" fillId="0" borderId="0" xfId="0" applyFont="1" applyAlignment="1">
      <alignment horizontal="left" vertical="center" wrapText="1"/>
    </xf>
    <xf numFmtId="0" fontId="4" fillId="0" borderId="0" xfId="0" applyFont="1" applyAlignment="1">
      <alignment horizontal="left" vertical="center" wrapText="1"/>
    </xf>
    <xf numFmtId="0" fontId="37" fillId="0" borderId="16" xfId="0" applyFont="1" applyBorder="1" applyAlignment="1">
      <alignment horizontal="left" vertical="center" wrapText="1"/>
    </xf>
    <xf numFmtId="0" fontId="37" fillId="0" borderId="22" xfId="0" applyFont="1" applyBorder="1" applyAlignment="1">
      <alignment horizontal="left" vertical="center" wrapText="1"/>
    </xf>
    <xf numFmtId="0" fontId="37" fillId="0" borderId="22" xfId="0" applyFont="1" applyBorder="1" applyAlignment="1">
      <alignment horizontal="left" vertical="center"/>
    </xf>
    <xf numFmtId="167" fontId="37"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3" fillId="0" borderId="0" xfId="0" applyFont="1" applyAlignment="1">
      <alignment horizontal="lef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4" fontId="27" fillId="0" borderId="0" xfId="0" applyNumberFormat="1" applyFont="1" applyAlignment="1">
      <alignment vertical="center"/>
    </xf>
    <xf numFmtId="0" fontId="27" fillId="0" borderId="0" xfId="0" applyFont="1" applyAlignment="1">
      <alignment vertical="center"/>
    </xf>
    <xf numFmtId="4" fontId="24" fillId="0" borderId="0" xfId="0" applyNumberFormat="1" applyFont="1" applyAlignment="1">
      <alignment vertical="center"/>
    </xf>
    <xf numFmtId="0" fontId="13" fillId="2" borderId="0" xfId="0" applyFont="1" applyFill="1" applyAlignment="1">
      <alignment horizontal="center" vertical="center"/>
    </xf>
    <xf numFmtId="0" fontId="0" fillId="0" borderId="0" xfId="0"/>
    <xf numFmtId="0" fontId="22" fillId="5" borderId="7" xfId="0" applyFont="1" applyFill="1" applyBorder="1" applyAlignment="1">
      <alignment horizontal="right" vertical="center"/>
    </xf>
    <xf numFmtId="0" fontId="22" fillId="5" borderId="7" xfId="0" applyFont="1" applyFill="1" applyBorder="1" applyAlignment="1">
      <alignment horizontal="lef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4" fontId="18"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4" borderId="7" xfId="0" applyNumberFormat="1" applyFont="1" applyFill="1" applyBorder="1" applyAlignment="1">
      <alignment vertical="center"/>
    </xf>
    <xf numFmtId="0" fontId="0" fillId="4" borderId="7" xfId="0" applyFont="1" applyFill="1" applyBorder="1" applyAlignment="1">
      <alignment vertical="center"/>
    </xf>
    <xf numFmtId="0" fontId="0" fillId="4" borderId="8" xfId="0" applyFont="1" applyFill="1" applyBorder="1" applyAlignment="1">
      <alignment vertical="center"/>
    </xf>
    <xf numFmtId="0" fontId="4" fillId="4" borderId="7" xfId="0" applyFont="1" applyFill="1" applyBorder="1" applyAlignment="1">
      <alignment horizontal="lef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7"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0" fontId="3" fillId="0" borderId="0" xfId="0" applyFont="1" applyAlignment="1">
      <alignment horizontal="left" vertical="center" wrapText="1"/>
    </xf>
    <xf numFmtId="0" fontId="3" fillId="0" borderId="0" xfId="0" applyFont="1" applyAlignment="1">
      <alignment vertical="center"/>
    </xf>
    <xf numFmtId="0" fontId="26" fillId="0" borderId="0" xfId="0" applyFont="1" applyAlignment="1">
      <alignment horizontal="left" vertical="center" wrapText="1"/>
    </xf>
    <xf numFmtId="4" fontId="24" fillId="0" borderId="0" xfId="0" applyNumberFormat="1" applyFont="1" applyAlignment="1">
      <alignment horizontal="right" vertical="center"/>
    </xf>
    <xf numFmtId="0" fontId="22" fillId="5" borderId="7" xfId="0" applyFont="1" applyFill="1" applyBorder="1" applyAlignment="1">
      <alignment horizontal="center" vertical="center"/>
    </xf>
    <xf numFmtId="0" fontId="22" fillId="5" borderId="8" xfId="0" applyFont="1" applyFill="1" applyBorder="1" applyAlignment="1">
      <alignment horizontal="left" vertical="center"/>
    </xf>
    <xf numFmtId="0" fontId="22" fillId="5" borderId="6" xfId="0" applyFont="1" applyFill="1" applyBorder="1" applyAlignment="1">
      <alignment horizontal="center" vertical="center"/>
    </xf>
    <xf numFmtId="0" fontId="0" fillId="0" borderId="0" xfId="0" applyFont="1" applyAlignment="1">
      <alignment vertical="center"/>
    </xf>
    <xf numFmtId="0" fontId="2" fillId="3" borderId="0" xfId="0" applyFont="1" applyFill="1" applyAlignment="1" applyProtection="1">
      <alignment horizontal="left" vertical="center"/>
      <protection locked="0"/>
    </xf>
    <xf numFmtId="0" fontId="1" fillId="0" borderId="0" xfId="0" applyFont="1" applyAlignment="1">
      <alignment horizontal="left" vertical="center" wrapText="1"/>
    </xf>
    <xf numFmtId="0" fontId="1" fillId="0" borderId="0" xfId="0" applyFont="1" applyAlignment="1">
      <alignment horizontal="lef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D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08"/>
  <sheetViews>
    <sheetView showGridLines="0" tabSelected="1" topLeftCell="A76" workbookViewId="0"/>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6" t="s">
        <v>0</v>
      </c>
      <c r="AZ1" s="16" t="s">
        <v>1</v>
      </c>
      <c r="BA1" s="16" t="s">
        <v>2</v>
      </c>
      <c r="BB1" s="16" t="s">
        <v>1</v>
      </c>
      <c r="BT1" s="16" t="s">
        <v>3</v>
      </c>
      <c r="BU1" s="16" t="s">
        <v>3</v>
      </c>
      <c r="BV1" s="16" t="s">
        <v>4</v>
      </c>
    </row>
    <row r="2" spans="1:74" s="1" customFormat="1" ht="36.950000000000003" customHeight="1">
      <c r="AR2" s="230" t="s">
        <v>5</v>
      </c>
      <c r="AS2" s="231"/>
      <c r="AT2" s="231"/>
      <c r="AU2" s="231"/>
      <c r="AV2" s="231"/>
      <c r="AW2" s="231"/>
      <c r="AX2" s="231"/>
      <c r="AY2" s="231"/>
      <c r="AZ2" s="231"/>
      <c r="BA2" s="231"/>
      <c r="BB2" s="231"/>
      <c r="BC2" s="231"/>
      <c r="BD2" s="231"/>
      <c r="BE2" s="231"/>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0"/>
      <c r="D4" s="21" t="s">
        <v>9</v>
      </c>
      <c r="AR4" s="20"/>
      <c r="AS4" s="22" t="s">
        <v>10</v>
      </c>
      <c r="BE4" s="23" t="s">
        <v>11</v>
      </c>
      <c r="BS4" s="17" t="s">
        <v>12</v>
      </c>
    </row>
    <row r="5" spans="1:74" s="1" customFormat="1" ht="12" customHeight="1">
      <c r="B5" s="20"/>
      <c r="D5" s="24" t="s">
        <v>13</v>
      </c>
      <c r="K5" s="247" t="s">
        <v>14</v>
      </c>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c r="AR5" s="20"/>
      <c r="BE5" s="244" t="s">
        <v>15</v>
      </c>
      <c r="BS5" s="17" t="s">
        <v>6</v>
      </c>
    </row>
    <row r="6" spans="1:74" s="1" customFormat="1" ht="36.950000000000003" customHeight="1">
      <c r="B6" s="20"/>
      <c r="D6" s="26" t="s">
        <v>16</v>
      </c>
      <c r="K6" s="248" t="s">
        <v>17</v>
      </c>
      <c r="L6" s="231"/>
      <c r="M6" s="231"/>
      <c r="N6" s="231"/>
      <c r="O6" s="231"/>
      <c r="P6" s="231"/>
      <c r="Q6" s="231"/>
      <c r="R6" s="231"/>
      <c r="S6" s="231"/>
      <c r="T6" s="231"/>
      <c r="U6" s="231"/>
      <c r="V6" s="231"/>
      <c r="W6" s="231"/>
      <c r="X6" s="231"/>
      <c r="Y6" s="231"/>
      <c r="Z6" s="231"/>
      <c r="AA6" s="231"/>
      <c r="AB6" s="231"/>
      <c r="AC6" s="231"/>
      <c r="AD6" s="231"/>
      <c r="AE6" s="231"/>
      <c r="AF6" s="231"/>
      <c r="AG6" s="231"/>
      <c r="AH6" s="231"/>
      <c r="AI6" s="231"/>
      <c r="AJ6" s="231"/>
      <c r="AK6" s="231"/>
      <c r="AL6" s="231"/>
      <c r="AM6" s="231"/>
      <c r="AN6" s="231"/>
      <c r="AO6" s="231"/>
      <c r="AR6" s="20"/>
      <c r="BE6" s="245"/>
      <c r="BS6" s="17" t="s">
        <v>6</v>
      </c>
    </row>
    <row r="7" spans="1:74" s="1" customFormat="1" ht="12" customHeight="1">
      <c r="B7" s="20"/>
      <c r="D7" s="27" t="s">
        <v>18</v>
      </c>
      <c r="K7" s="25" t="s">
        <v>1</v>
      </c>
      <c r="AK7" s="27" t="s">
        <v>19</v>
      </c>
      <c r="AN7" s="25" t="s">
        <v>1</v>
      </c>
      <c r="AR7" s="20"/>
      <c r="BE7" s="245"/>
      <c r="BS7" s="17" t="s">
        <v>6</v>
      </c>
    </row>
    <row r="8" spans="1:74" s="1" customFormat="1" ht="12" customHeight="1">
      <c r="B8" s="20"/>
      <c r="D8" s="27" t="s">
        <v>20</v>
      </c>
      <c r="K8" s="25" t="s">
        <v>21</v>
      </c>
      <c r="AK8" s="27" t="s">
        <v>22</v>
      </c>
      <c r="AN8" s="28" t="s">
        <v>23</v>
      </c>
      <c r="AR8" s="20"/>
      <c r="BE8" s="245"/>
      <c r="BS8" s="17" t="s">
        <v>6</v>
      </c>
    </row>
    <row r="9" spans="1:74" s="1" customFormat="1" ht="14.45" customHeight="1">
      <c r="B9" s="20"/>
      <c r="AR9" s="20"/>
      <c r="BE9" s="245"/>
      <c r="BS9" s="17" t="s">
        <v>6</v>
      </c>
    </row>
    <row r="10" spans="1:74" s="1" customFormat="1" ht="12" customHeight="1">
      <c r="B10" s="20"/>
      <c r="D10" s="27" t="s">
        <v>24</v>
      </c>
      <c r="AK10" s="27" t="s">
        <v>25</v>
      </c>
      <c r="AN10" s="25" t="s">
        <v>1</v>
      </c>
      <c r="AR10" s="20"/>
      <c r="BE10" s="245"/>
      <c r="BS10" s="17" t="s">
        <v>6</v>
      </c>
    </row>
    <row r="11" spans="1:74" s="1" customFormat="1" ht="18.399999999999999" customHeight="1">
      <c r="B11" s="20"/>
      <c r="E11" s="25" t="s">
        <v>26</v>
      </c>
      <c r="AK11" s="27" t="s">
        <v>27</v>
      </c>
      <c r="AN11" s="25" t="s">
        <v>1</v>
      </c>
      <c r="AR11" s="20"/>
      <c r="BE11" s="245"/>
      <c r="BS11" s="17" t="s">
        <v>6</v>
      </c>
    </row>
    <row r="12" spans="1:74" s="1" customFormat="1" ht="6.95" customHeight="1">
      <c r="B12" s="20"/>
      <c r="AR12" s="20"/>
      <c r="BE12" s="245"/>
      <c r="BS12" s="17" t="s">
        <v>6</v>
      </c>
    </row>
    <row r="13" spans="1:74" s="1" customFormat="1" ht="12" customHeight="1">
      <c r="B13" s="20"/>
      <c r="D13" s="27" t="s">
        <v>28</v>
      </c>
      <c r="AK13" s="27" t="s">
        <v>25</v>
      </c>
      <c r="AN13" s="29" t="s">
        <v>29</v>
      </c>
      <c r="AR13" s="20"/>
      <c r="BE13" s="245"/>
      <c r="BS13" s="17" t="s">
        <v>6</v>
      </c>
    </row>
    <row r="14" spans="1:74" ht="12.75">
      <c r="B14" s="20"/>
      <c r="E14" s="249" t="s">
        <v>29</v>
      </c>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7" t="s">
        <v>27</v>
      </c>
      <c r="AN14" s="29" t="s">
        <v>29</v>
      </c>
      <c r="AR14" s="20"/>
      <c r="BE14" s="245"/>
      <c r="BS14" s="17" t="s">
        <v>6</v>
      </c>
    </row>
    <row r="15" spans="1:74" s="1" customFormat="1" ht="6.95" customHeight="1">
      <c r="B15" s="20"/>
      <c r="AR15" s="20"/>
      <c r="BE15" s="245"/>
      <c r="BS15" s="17" t="s">
        <v>3</v>
      </c>
    </row>
    <row r="16" spans="1:74" s="1" customFormat="1" ht="12" customHeight="1">
      <c r="B16" s="20"/>
      <c r="D16" s="27" t="s">
        <v>30</v>
      </c>
      <c r="AK16" s="27" t="s">
        <v>25</v>
      </c>
      <c r="AN16" s="25" t="s">
        <v>1</v>
      </c>
      <c r="AR16" s="20"/>
      <c r="BE16" s="245"/>
      <c r="BS16" s="17" t="s">
        <v>3</v>
      </c>
    </row>
    <row r="17" spans="1:71" s="1" customFormat="1" ht="18.399999999999999" customHeight="1">
      <c r="B17" s="20"/>
      <c r="E17" s="25" t="s">
        <v>26</v>
      </c>
      <c r="AK17" s="27" t="s">
        <v>27</v>
      </c>
      <c r="AN17" s="25" t="s">
        <v>1</v>
      </c>
      <c r="AR17" s="20"/>
      <c r="BE17" s="245"/>
      <c r="BS17" s="17" t="s">
        <v>31</v>
      </c>
    </row>
    <row r="18" spans="1:71" s="1" customFormat="1" ht="6.95" customHeight="1">
      <c r="B18" s="20"/>
      <c r="AR18" s="20"/>
      <c r="BE18" s="245"/>
      <c r="BS18" s="17" t="s">
        <v>6</v>
      </c>
    </row>
    <row r="19" spans="1:71" s="1" customFormat="1" ht="12" customHeight="1">
      <c r="B19" s="20"/>
      <c r="D19" s="27" t="s">
        <v>32</v>
      </c>
      <c r="AK19" s="27" t="s">
        <v>25</v>
      </c>
      <c r="AN19" s="25" t="s">
        <v>1</v>
      </c>
      <c r="AR19" s="20"/>
      <c r="BE19" s="245"/>
      <c r="BS19" s="17" t="s">
        <v>6</v>
      </c>
    </row>
    <row r="20" spans="1:71" s="1" customFormat="1" ht="18.399999999999999" customHeight="1">
      <c r="B20" s="20"/>
      <c r="E20" s="25" t="s">
        <v>26</v>
      </c>
      <c r="AK20" s="27" t="s">
        <v>27</v>
      </c>
      <c r="AN20" s="25" t="s">
        <v>1</v>
      </c>
      <c r="AR20" s="20"/>
      <c r="BE20" s="245"/>
      <c r="BS20" s="17" t="s">
        <v>31</v>
      </c>
    </row>
    <row r="21" spans="1:71" s="1" customFormat="1" ht="6.95" customHeight="1">
      <c r="B21" s="20"/>
      <c r="AR21" s="20"/>
      <c r="BE21" s="245"/>
    </row>
    <row r="22" spans="1:71" s="1" customFormat="1" ht="12" customHeight="1">
      <c r="B22" s="20"/>
      <c r="D22" s="27" t="s">
        <v>33</v>
      </c>
      <c r="AR22" s="20"/>
      <c r="BE22" s="245"/>
    </row>
    <row r="23" spans="1:71" s="1" customFormat="1" ht="275.25" customHeight="1">
      <c r="B23" s="20"/>
      <c r="E23" s="251" t="s">
        <v>34</v>
      </c>
      <c r="F23" s="251"/>
      <c r="G23" s="251"/>
      <c r="H23" s="251"/>
      <c r="I23" s="251"/>
      <c r="J23" s="251"/>
      <c r="K23" s="251"/>
      <c r="L23" s="251"/>
      <c r="M23" s="251"/>
      <c r="N23" s="251"/>
      <c r="O23" s="251"/>
      <c r="P23" s="251"/>
      <c r="Q23" s="251"/>
      <c r="R23" s="251"/>
      <c r="S23" s="251"/>
      <c r="T23" s="251"/>
      <c r="U23" s="251"/>
      <c r="V23" s="251"/>
      <c r="W23" s="251"/>
      <c r="X23" s="251"/>
      <c r="Y23" s="251"/>
      <c r="Z23" s="251"/>
      <c r="AA23" s="251"/>
      <c r="AB23" s="251"/>
      <c r="AC23" s="251"/>
      <c r="AD23" s="251"/>
      <c r="AE23" s="251"/>
      <c r="AF23" s="251"/>
      <c r="AG23" s="251"/>
      <c r="AH23" s="251"/>
      <c r="AI23" s="251"/>
      <c r="AJ23" s="251"/>
      <c r="AK23" s="251"/>
      <c r="AL23" s="251"/>
      <c r="AM23" s="251"/>
      <c r="AN23" s="251"/>
      <c r="AR23" s="20"/>
      <c r="BE23" s="245"/>
    </row>
    <row r="24" spans="1:71" s="1" customFormat="1" ht="6.95" customHeight="1">
      <c r="B24" s="20"/>
      <c r="AR24" s="20"/>
      <c r="BE24" s="245"/>
    </row>
    <row r="25" spans="1:71" s="1" customFormat="1" ht="6.95" customHeight="1">
      <c r="B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R25" s="20"/>
      <c r="BE25" s="245"/>
    </row>
    <row r="26" spans="1:71" s="2" customFormat="1" ht="25.9" customHeight="1">
      <c r="A26" s="32"/>
      <c r="B26" s="33"/>
      <c r="C26" s="32"/>
      <c r="D26" s="34" t="s">
        <v>35</v>
      </c>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252" t="e">
        <f>ROUND(AG94,2)</f>
        <v>#REF!</v>
      </c>
      <c r="AL26" s="253"/>
      <c r="AM26" s="253"/>
      <c r="AN26" s="253"/>
      <c r="AO26" s="253"/>
      <c r="AP26" s="32"/>
      <c r="AQ26" s="32"/>
      <c r="AR26" s="33"/>
      <c r="BE26" s="245"/>
    </row>
    <row r="27" spans="1:71" s="2" customFormat="1" ht="6.95" customHeight="1">
      <c r="A27" s="32"/>
      <c r="B27" s="33"/>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3"/>
      <c r="BE27" s="245"/>
    </row>
    <row r="28" spans="1:71" s="2" customFormat="1" ht="12.75">
      <c r="A28" s="32"/>
      <c r="B28" s="33"/>
      <c r="C28" s="32"/>
      <c r="D28" s="32"/>
      <c r="E28" s="32"/>
      <c r="F28" s="32"/>
      <c r="G28" s="32"/>
      <c r="H28" s="32"/>
      <c r="I28" s="32"/>
      <c r="J28" s="32"/>
      <c r="K28" s="32"/>
      <c r="L28" s="254" t="s">
        <v>36</v>
      </c>
      <c r="M28" s="254"/>
      <c r="N28" s="254"/>
      <c r="O28" s="254"/>
      <c r="P28" s="254"/>
      <c r="Q28" s="32"/>
      <c r="R28" s="32"/>
      <c r="S28" s="32"/>
      <c r="T28" s="32"/>
      <c r="U28" s="32"/>
      <c r="V28" s="32"/>
      <c r="W28" s="254" t="s">
        <v>37</v>
      </c>
      <c r="X28" s="254"/>
      <c r="Y28" s="254"/>
      <c r="Z28" s="254"/>
      <c r="AA28" s="254"/>
      <c r="AB28" s="254"/>
      <c r="AC28" s="254"/>
      <c r="AD28" s="254"/>
      <c r="AE28" s="254"/>
      <c r="AF28" s="32"/>
      <c r="AG28" s="32"/>
      <c r="AH28" s="32"/>
      <c r="AI28" s="32"/>
      <c r="AJ28" s="32"/>
      <c r="AK28" s="254" t="s">
        <v>38</v>
      </c>
      <c r="AL28" s="254"/>
      <c r="AM28" s="254"/>
      <c r="AN28" s="254"/>
      <c r="AO28" s="254"/>
      <c r="AP28" s="32"/>
      <c r="AQ28" s="32"/>
      <c r="AR28" s="33"/>
      <c r="BE28" s="245"/>
    </row>
    <row r="29" spans="1:71" s="3" customFormat="1" ht="14.45" customHeight="1">
      <c r="B29" s="37"/>
      <c r="D29" s="27" t="s">
        <v>39</v>
      </c>
      <c r="F29" s="27" t="s">
        <v>40</v>
      </c>
      <c r="L29" s="239">
        <v>0.21</v>
      </c>
      <c r="M29" s="238"/>
      <c r="N29" s="238"/>
      <c r="O29" s="238"/>
      <c r="P29" s="238"/>
      <c r="W29" s="237" t="e">
        <f>ROUND(AZ94, 2)</f>
        <v>#REF!</v>
      </c>
      <c r="X29" s="238"/>
      <c r="Y29" s="238"/>
      <c r="Z29" s="238"/>
      <c r="AA29" s="238"/>
      <c r="AB29" s="238"/>
      <c r="AC29" s="238"/>
      <c r="AD29" s="238"/>
      <c r="AE29" s="238"/>
      <c r="AK29" s="237" t="e">
        <f>ROUND(AV94, 2)</f>
        <v>#REF!</v>
      </c>
      <c r="AL29" s="238"/>
      <c r="AM29" s="238"/>
      <c r="AN29" s="238"/>
      <c r="AO29" s="238"/>
      <c r="AR29" s="37"/>
      <c r="BE29" s="246"/>
    </row>
    <row r="30" spans="1:71" s="3" customFormat="1" ht="14.45" customHeight="1">
      <c r="B30" s="37"/>
      <c r="F30" s="27" t="s">
        <v>41</v>
      </c>
      <c r="L30" s="239">
        <v>0.15</v>
      </c>
      <c r="M30" s="238"/>
      <c r="N30" s="238"/>
      <c r="O30" s="238"/>
      <c r="P30" s="238"/>
      <c r="W30" s="237" t="e">
        <f>ROUND(BA94, 2)</f>
        <v>#REF!</v>
      </c>
      <c r="X30" s="238"/>
      <c r="Y30" s="238"/>
      <c r="Z30" s="238"/>
      <c r="AA30" s="238"/>
      <c r="AB30" s="238"/>
      <c r="AC30" s="238"/>
      <c r="AD30" s="238"/>
      <c r="AE30" s="238"/>
      <c r="AK30" s="237" t="e">
        <f>ROUND(AW94, 2)</f>
        <v>#REF!</v>
      </c>
      <c r="AL30" s="238"/>
      <c r="AM30" s="238"/>
      <c r="AN30" s="238"/>
      <c r="AO30" s="238"/>
      <c r="AR30" s="37"/>
      <c r="BE30" s="246"/>
    </row>
    <row r="31" spans="1:71" s="3" customFormat="1" ht="14.45" hidden="1" customHeight="1">
      <c r="B31" s="37"/>
      <c r="F31" s="27" t="s">
        <v>42</v>
      </c>
      <c r="L31" s="239">
        <v>0.21</v>
      </c>
      <c r="M31" s="238"/>
      <c r="N31" s="238"/>
      <c r="O31" s="238"/>
      <c r="P31" s="238"/>
      <c r="W31" s="237" t="e">
        <f>ROUND(BB94, 2)</f>
        <v>#REF!</v>
      </c>
      <c r="X31" s="238"/>
      <c r="Y31" s="238"/>
      <c r="Z31" s="238"/>
      <c r="AA31" s="238"/>
      <c r="AB31" s="238"/>
      <c r="AC31" s="238"/>
      <c r="AD31" s="238"/>
      <c r="AE31" s="238"/>
      <c r="AK31" s="237">
        <v>0</v>
      </c>
      <c r="AL31" s="238"/>
      <c r="AM31" s="238"/>
      <c r="AN31" s="238"/>
      <c r="AO31" s="238"/>
      <c r="AR31" s="37"/>
      <c r="BE31" s="246"/>
    </row>
    <row r="32" spans="1:71" s="3" customFormat="1" ht="14.45" hidden="1" customHeight="1">
      <c r="B32" s="37"/>
      <c r="F32" s="27" t="s">
        <v>43</v>
      </c>
      <c r="L32" s="239">
        <v>0.15</v>
      </c>
      <c r="M32" s="238"/>
      <c r="N32" s="238"/>
      <c r="O32" s="238"/>
      <c r="P32" s="238"/>
      <c r="W32" s="237" t="e">
        <f>ROUND(BC94, 2)</f>
        <v>#REF!</v>
      </c>
      <c r="X32" s="238"/>
      <c r="Y32" s="238"/>
      <c r="Z32" s="238"/>
      <c r="AA32" s="238"/>
      <c r="AB32" s="238"/>
      <c r="AC32" s="238"/>
      <c r="AD32" s="238"/>
      <c r="AE32" s="238"/>
      <c r="AK32" s="237">
        <v>0</v>
      </c>
      <c r="AL32" s="238"/>
      <c r="AM32" s="238"/>
      <c r="AN32" s="238"/>
      <c r="AO32" s="238"/>
      <c r="AR32" s="37"/>
      <c r="BE32" s="246"/>
    </row>
    <row r="33" spans="1:57" s="3" customFormat="1" ht="14.45" hidden="1" customHeight="1">
      <c r="B33" s="37"/>
      <c r="F33" s="27" t="s">
        <v>44</v>
      </c>
      <c r="L33" s="239">
        <v>0</v>
      </c>
      <c r="M33" s="238"/>
      <c r="N33" s="238"/>
      <c r="O33" s="238"/>
      <c r="P33" s="238"/>
      <c r="W33" s="237" t="e">
        <f>ROUND(BD94, 2)</f>
        <v>#REF!</v>
      </c>
      <c r="X33" s="238"/>
      <c r="Y33" s="238"/>
      <c r="Z33" s="238"/>
      <c r="AA33" s="238"/>
      <c r="AB33" s="238"/>
      <c r="AC33" s="238"/>
      <c r="AD33" s="238"/>
      <c r="AE33" s="238"/>
      <c r="AK33" s="237">
        <v>0</v>
      </c>
      <c r="AL33" s="238"/>
      <c r="AM33" s="238"/>
      <c r="AN33" s="238"/>
      <c r="AO33" s="238"/>
      <c r="AR33" s="37"/>
      <c r="BE33" s="246"/>
    </row>
    <row r="34" spans="1:57" s="2" customFormat="1" ht="6.95" customHeight="1">
      <c r="A34" s="32"/>
      <c r="B34" s="33"/>
      <c r="C34" s="32"/>
      <c r="D34" s="32"/>
      <c r="E34" s="32"/>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2"/>
      <c r="AL34" s="32"/>
      <c r="AM34" s="32"/>
      <c r="AN34" s="32"/>
      <c r="AO34" s="32"/>
      <c r="AP34" s="32"/>
      <c r="AQ34" s="32"/>
      <c r="AR34" s="33"/>
      <c r="BE34" s="245"/>
    </row>
    <row r="35" spans="1:57" s="2" customFormat="1" ht="25.9" customHeight="1">
      <c r="A35" s="32"/>
      <c r="B35" s="33"/>
      <c r="C35" s="38"/>
      <c r="D35" s="39" t="s">
        <v>45</v>
      </c>
      <c r="E35" s="40"/>
      <c r="F35" s="40"/>
      <c r="G35" s="40"/>
      <c r="H35" s="40"/>
      <c r="I35" s="40"/>
      <c r="J35" s="40"/>
      <c r="K35" s="40"/>
      <c r="L35" s="40"/>
      <c r="M35" s="40"/>
      <c r="N35" s="40"/>
      <c r="O35" s="40"/>
      <c r="P35" s="40"/>
      <c r="Q35" s="40"/>
      <c r="R35" s="40"/>
      <c r="S35" s="40"/>
      <c r="T35" s="41" t="s">
        <v>46</v>
      </c>
      <c r="U35" s="40"/>
      <c r="V35" s="40"/>
      <c r="W35" s="40"/>
      <c r="X35" s="243" t="s">
        <v>47</v>
      </c>
      <c r="Y35" s="241"/>
      <c r="Z35" s="241"/>
      <c r="AA35" s="241"/>
      <c r="AB35" s="241"/>
      <c r="AC35" s="40"/>
      <c r="AD35" s="40"/>
      <c r="AE35" s="40"/>
      <c r="AF35" s="40"/>
      <c r="AG35" s="40"/>
      <c r="AH35" s="40"/>
      <c r="AI35" s="40"/>
      <c r="AJ35" s="40"/>
      <c r="AK35" s="240" t="e">
        <f>SUM(AK26:AK33)</f>
        <v>#REF!</v>
      </c>
      <c r="AL35" s="241"/>
      <c r="AM35" s="241"/>
      <c r="AN35" s="241"/>
      <c r="AO35" s="242"/>
      <c r="AP35" s="38"/>
      <c r="AQ35" s="38"/>
      <c r="AR35" s="33"/>
      <c r="BE35" s="32"/>
    </row>
    <row r="36" spans="1:57" s="2" customFormat="1" ht="6.95" customHeight="1">
      <c r="A36" s="32"/>
      <c r="B36" s="33"/>
      <c r="C36" s="32"/>
      <c r="D36" s="32"/>
      <c r="E36" s="32"/>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3"/>
      <c r="BE36" s="32"/>
    </row>
    <row r="37" spans="1:57" s="2" customFormat="1" ht="14.45" customHeight="1">
      <c r="A37" s="32"/>
      <c r="B37" s="33"/>
      <c r="C37" s="32"/>
      <c r="D37" s="32"/>
      <c r="E37" s="32"/>
      <c r="F37" s="32"/>
      <c r="G37" s="32"/>
      <c r="H37" s="32"/>
      <c r="I37" s="32"/>
      <c r="J37" s="32"/>
      <c r="K37" s="32"/>
      <c r="L37" s="32"/>
      <c r="M37" s="32"/>
      <c r="N37" s="32"/>
      <c r="O37" s="32"/>
      <c r="P37" s="32"/>
      <c r="Q37" s="32"/>
      <c r="R37" s="32"/>
      <c r="S37" s="32"/>
      <c r="T37" s="32"/>
      <c r="U37" s="32"/>
      <c r="V37" s="32"/>
      <c r="W37" s="32"/>
      <c r="X37" s="32"/>
      <c r="Y37" s="32"/>
      <c r="Z37" s="32"/>
      <c r="AA37" s="32"/>
      <c r="AB37" s="32"/>
      <c r="AC37" s="32"/>
      <c r="AD37" s="32"/>
      <c r="AE37" s="32"/>
      <c r="AF37" s="32"/>
      <c r="AG37" s="32"/>
      <c r="AH37" s="32"/>
      <c r="AI37" s="32"/>
      <c r="AJ37" s="32"/>
      <c r="AK37" s="32"/>
      <c r="AL37" s="32"/>
      <c r="AM37" s="32"/>
      <c r="AN37" s="32"/>
      <c r="AO37" s="32"/>
      <c r="AP37" s="32"/>
      <c r="AQ37" s="32"/>
      <c r="AR37" s="33"/>
      <c r="BE37" s="32"/>
    </row>
    <row r="38" spans="1:57" s="1" customFormat="1" ht="14.45" customHeight="1">
      <c r="B38" s="20"/>
      <c r="AR38" s="20"/>
    </row>
    <row r="39" spans="1:57" s="1" customFormat="1" ht="14.45" customHeight="1">
      <c r="B39" s="20"/>
      <c r="AR39" s="20"/>
    </row>
    <row r="40" spans="1:57" s="1" customFormat="1" ht="14.45" customHeight="1">
      <c r="B40" s="20"/>
      <c r="AR40" s="20"/>
    </row>
    <row r="41" spans="1:57" s="1" customFormat="1" ht="14.45" customHeight="1">
      <c r="B41" s="20"/>
      <c r="AR41" s="20"/>
    </row>
    <row r="42" spans="1:57" s="1" customFormat="1" ht="14.45" customHeight="1">
      <c r="B42" s="20"/>
      <c r="AR42" s="20"/>
    </row>
    <row r="43" spans="1:57" s="1" customFormat="1" ht="14.45" customHeight="1">
      <c r="B43" s="20"/>
      <c r="AR43" s="20"/>
    </row>
    <row r="44" spans="1:57" s="1" customFormat="1" ht="14.45" customHeight="1">
      <c r="B44" s="20"/>
      <c r="AR44" s="20"/>
    </row>
    <row r="45" spans="1:57" s="1" customFormat="1" ht="14.45" customHeight="1">
      <c r="B45" s="20"/>
      <c r="AR45" s="20"/>
    </row>
    <row r="46" spans="1:57" s="1" customFormat="1" ht="14.45" customHeight="1">
      <c r="B46" s="20"/>
      <c r="AR46" s="20"/>
    </row>
    <row r="47" spans="1:57" s="1" customFormat="1" ht="14.45" customHeight="1">
      <c r="B47" s="20"/>
      <c r="AR47" s="20"/>
    </row>
    <row r="48" spans="1:57" s="1" customFormat="1" ht="14.45" customHeight="1">
      <c r="B48" s="20"/>
      <c r="AR48" s="20"/>
    </row>
    <row r="49" spans="1:57" s="2" customFormat="1" ht="14.45" customHeight="1">
      <c r="B49" s="42"/>
      <c r="D49" s="43" t="s">
        <v>48</v>
      </c>
      <c r="E49" s="44"/>
      <c r="F49" s="44"/>
      <c r="G49" s="44"/>
      <c r="H49" s="44"/>
      <c r="I49" s="44"/>
      <c r="J49" s="44"/>
      <c r="K49" s="44"/>
      <c r="L49" s="44"/>
      <c r="M49" s="44"/>
      <c r="N49" s="44"/>
      <c r="O49" s="44"/>
      <c r="P49" s="44"/>
      <c r="Q49" s="44"/>
      <c r="R49" s="44"/>
      <c r="S49" s="44"/>
      <c r="T49" s="44"/>
      <c r="U49" s="44"/>
      <c r="V49" s="44"/>
      <c r="W49" s="44"/>
      <c r="X49" s="44"/>
      <c r="Y49" s="44"/>
      <c r="Z49" s="44"/>
      <c r="AA49" s="44"/>
      <c r="AB49" s="44"/>
      <c r="AC49" s="44"/>
      <c r="AD49" s="44"/>
      <c r="AE49" s="44"/>
      <c r="AF49" s="44"/>
      <c r="AG49" s="44"/>
      <c r="AH49" s="43" t="s">
        <v>49</v>
      </c>
      <c r="AI49" s="44"/>
      <c r="AJ49" s="44"/>
      <c r="AK49" s="44"/>
      <c r="AL49" s="44"/>
      <c r="AM49" s="44"/>
      <c r="AN49" s="44"/>
      <c r="AO49" s="44"/>
      <c r="AR49" s="42"/>
    </row>
    <row r="50" spans="1:57">
      <c r="B50" s="20"/>
      <c r="AR50" s="20"/>
    </row>
    <row r="51" spans="1:57">
      <c r="B51" s="20"/>
      <c r="AR51" s="20"/>
    </row>
    <row r="52" spans="1:57">
      <c r="B52" s="20"/>
      <c r="AR52" s="20"/>
    </row>
    <row r="53" spans="1:57">
      <c r="B53" s="20"/>
      <c r="AR53" s="20"/>
    </row>
    <row r="54" spans="1:57">
      <c r="B54" s="20"/>
      <c r="AR54" s="20"/>
    </row>
    <row r="55" spans="1:57">
      <c r="B55" s="20"/>
      <c r="AR55" s="20"/>
    </row>
    <row r="56" spans="1:57">
      <c r="B56" s="20"/>
      <c r="AR56" s="20"/>
    </row>
    <row r="57" spans="1:57">
      <c r="B57" s="20"/>
      <c r="AR57" s="20"/>
    </row>
    <row r="58" spans="1:57">
      <c r="B58" s="20"/>
      <c r="AR58" s="20"/>
    </row>
    <row r="59" spans="1:57">
      <c r="B59" s="20"/>
      <c r="AR59" s="20"/>
    </row>
    <row r="60" spans="1:57" s="2" customFormat="1" ht="12.75">
      <c r="A60" s="32"/>
      <c r="B60" s="33"/>
      <c r="C60" s="32"/>
      <c r="D60" s="45" t="s">
        <v>50</v>
      </c>
      <c r="E60" s="35"/>
      <c r="F60" s="35"/>
      <c r="G60" s="35"/>
      <c r="H60" s="35"/>
      <c r="I60" s="35"/>
      <c r="J60" s="35"/>
      <c r="K60" s="35"/>
      <c r="L60" s="35"/>
      <c r="M60" s="35"/>
      <c r="N60" s="35"/>
      <c r="O60" s="35"/>
      <c r="P60" s="35"/>
      <c r="Q60" s="35"/>
      <c r="R60" s="35"/>
      <c r="S60" s="35"/>
      <c r="T60" s="35"/>
      <c r="U60" s="35"/>
      <c r="V60" s="45" t="s">
        <v>51</v>
      </c>
      <c r="W60" s="35"/>
      <c r="X60" s="35"/>
      <c r="Y60" s="35"/>
      <c r="Z60" s="35"/>
      <c r="AA60" s="35"/>
      <c r="AB60" s="35"/>
      <c r="AC60" s="35"/>
      <c r="AD60" s="35"/>
      <c r="AE60" s="35"/>
      <c r="AF60" s="35"/>
      <c r="AG60" s="35"/>
      <c r="AH60" s="45" t="s">
        <v>50</v>
      </c>
      <c r="AI60" s="35"/>
      <c r="AJ60" s="35"/>
      <c r="AK60" s="35"/>
      <c r="AL60" s="35"/>
      <c r="AM60" s="45" t="s">
        <v>51</v>
      </c>
      <c r="AN60" s="35"/>
      <c r="AO60" s="35"/>
      <c r="AP60" s="32"/>
      <c r="AQ60" s="32"/>
      <c r="AR60" s="33"/>
      <c r="BE60" s="32"/>
    </row>
    <row r="61" spans="1:57">
      <c r="B61" s="20"/>
      <c r="AR61" s="20"/>
    </row>
    <row r="62" spans="1:57">
      <c r="B62" s="20"/>
      <c r="AR62" s="20"/>
    </row>
    <row r="63" spans="1:57">
      <c r="B63" s="20"/>
      <c r="AR63" s="20"/>
    </row>
    <row r="64" spans="1:57" s="2" customFormat="1" ht="12.75">
      <c r="A64" s="32"/>
      <c r="B64" s="33"/>
      <c r="C64" s="32"/>
      <c r="D64" s="43" t="s">
        <v>52</v>
      </c>
      <c r="E64" s="46"/>
      <c r="F64" s="46"/>
      <c r="G64" s="46"/>
      <c r="H64" s="46"/>
      <c r="I64" s="46"/>
      <c r="J64" s="46"/>
      <c r="K64" s="46"/>
      <c r="L64" s="46"/>
      <c r="M64" s="46"/>
      <c r="N64" s="46"/>
      <c r="O64" s="46"/>
      <c r="P64" s="46"/>
      <c r="Q64" s="46"/>
      <c r="R64" s="46"/>
      <c r="S64" s="46"/>
      <c r="T64" s="46"/>
      <c r="U64" s="46"/>
      <c r="V64" s="46"/>
      <c r="W64" s="46"/>
      <c r="X64" s="46"/>
      <c r="Y64" s="46"/>
      <c r="Z64" s="46"/>
      <c r="AA64" s="46"/>
      <c r="AB64" s="46"/>
      <c r="AC64" s="46"/>
      <c r="AD64" s="46"/>
      <c r="AE64" s="46"/>
      <c r="AF64" s="46"/>
      <c r="AG64" s="46"/>
      <c r="AH64" s="43" t="s">
        <v>53</v>
      </c>
      <c r="AI64" s="46"/>
      <c r="AJ64" s="46"/>
      <c r="AK64" s="46"/>
      <c r="AL64" s="46"/>
      <c r="AM64" s="46"/>
      <c r="AN64" s="46"/>
      <c r="AO64" s="46"/>
      <c r="AP64" s="32"/>
      <c r="AQ64" s="32"/>
      <c r="AR64" s="33"/>
      <c r="BE64" s="32"/>
    </row>
    <row r="65" spans="1:57">
      <c r="B65" s="20"/>
      <c r="AR65" s="20"/>
    </row>
    <row r="66" spans="1:57">
      <c r="B66" s="20"/>
      <c r="AR66" s="20"/>
    </row>
    <row r="67" spans="1:57">
      <c r="B67" s="20"/>
      <c r="AR67" s="20"/>
    </row>
    <row r="68" spans="1:57">
      <c r="B68" s="20"/>
      <c r="AR68" s="20"/>
    </row>
    <row r="69" spans="1:57">
      <c r="B69" s="20"/>
      <c r="AR69" s="20"/>
    </row>
    <row r="70" spans="1:57">
      <c r="B70" s="20"/>
      <c r="AR70" s="20"/>
    </row>
    <row r="71" spans="1:57">
      <c r="B71" s="20"/>
      <c r="AR71" s="20"/>
    </row>
    <row r="72" spans="1:57">
      <c r="B72" s="20"/>
      <c r="AR72" s="20"/>
    </row>
    <row r="73" spans="1:57">
      <c r="B73" s="20"/>
      <c r="AR73" s="20"/>
    </row>
    <row r="74" spans="1:57">
      <c r="B74" s="20"/>
      <c r="AR74" s="20"/>
    </row>
    <row r="75" spans="1:57" s="2" customFormat="1" ht="12.75">
      <c r="A75" s="32"/>
      <c r="B75" s="33"/>
      <c r="C75" s="32"/>
      <c r="D75" s="45" t="s">
        <v>50</v>
      </c>
      <c r="E75" s="35"/>
      <c r="F75" s="35"/>
      <c r="G75" s="35"/>
      <c r="H75" s="35"/>
      <c r="I75" s="35"/>
      <c r="J75" s="35"/>
      <c r="K75" s="35"/>
      <c r="L75" s="35"/>
      <c r="M75" s="35"/>
      <c r="N75" s="35"/>
      <c r="O75" s="35"/>
      <c r="P75" s="35"/>
      <c r="Q75" s="35"/>
      <c r="R75" s="35"/>
      <c r="S75" s="35"/>
      <c r="T75" s="35"/>
      <c r="U75" s="35"/>
      <c r="V75" s="45" t="s">
        <v>51</v>
      </c>
      <c r="W75" s="35"/>
      <c r="X75" s="35"/>
      <c r="Y75" s="35"/>
      <c r="Z75" s="35"/>
      <c r="AA75" s="35"/>
      <c r="AB75" s="35"/>
      <c r="AC75" s="35"/>
      <c r="AD75" s="35"/>
      <c r="AE75" s="35"/>
      <c r="AF75" s="35"/>
      <c r="AG75" s="35"/>
      <c r="AH75" s="45" t="s">
        <v>50</v>
      </c>
      <c r="AI75" s="35"/>
      <c r="AJ75" s="35"/>
      <c r="AK75" s="35"/>
      <c r="AL75" s="35"/>
      <c r="AM75" s="45" t="s">
        <v>51</v>
      </c>
      <c r="AN75" s="35"/>
      <c r="AO75" s="35"/>
      <c r="AP75" s="32"/>
      <c r="AQ75" s="32"/>
      <c r="AR75" s="33"/>
      <c r="BE75" s="32"/>
    </row>
    <row r="76" spans="1:57" s="2" customFormat="1">
      <c r="A76" s="32"/>
      <c r="B76" s="33"/>
      <c r="C76" s="32"/>
      <c r="D76" s="32"/>
      <c r="E76" s="32"/>
      <c r="F76" s="32"/>
      <c r="G76" s="32"/>
      <c r="H76" s="32"/>
      <c r="I76" s="32"/>
      <c r="J76" s="32"/>
      <c r="K76" s="32"/>
      <c r="L76" s="32"/>
      <c r="M76" s="32"/>
      <c r="N76" s="32"/>
      <c r="O76" s="32"/>
      <c r="P76" s="32"/>
      <c r="Q76" s="32"/>
      <c r="R76" s="32"/>
      <c r="S76" s="32"/>
      <c r="T76" s="32"/>
      <c r="U76" s="32"/>
      <c r="V76" s="32"/>
      <c r="W76" s="32"/>
      <c r="X76" s="32"/>
      <c r="Y76" s="32"/>
      <c r="Z76" s="32"/>
      <c r="AA76" s="32"/>
      <c r="AB76" s="32"/>
      <c r="AC76" s="32"/>
      <c r="AD76" s="32"/>
      <c r="AE76" s="32"/>
      <c r="AF76" s="32"/>
      <c r="AG76" s="32"/>
      <c r="AH76" s="32"/>
      <c r="AI76" s="32"/>
      <c r="AJ76" s="32"/>
      <c r="AK76" s="32"/>
      <c r="AL76" s="32"/>
      <c r="AM76" s="32"/>
      <c r="AN76" s="32"/>
      <c r="AO76" s="32"/>
      <c r="AP76" s="32"/>
      <c r="AQ76" s="32"/>
      <c r="AR76" s="33"/>
      <c r="BE76" s="32"/>
    </row>
    <row r="77" spans="1:57" s="2" customFormat="1" ht="6.95" customHeight="1">
      <c r="A77" s="32"/>
      <c r="B77" s="47"/>
      <c r="C77" s="48"/>
      <c r="D77" s="48"/>
      <c r="E77" s="48"/>
      <c r="F77" s="48"/>
      <c r="G77" s="48"/>
      <c r="H77" s="48"/>
      <c r="I77" s="48"/>
      <c r="J77" s="48"/>
      <c r="K77" s="48"/>
      <c r="L77" s="48"/>
      <c r="M77" s="48"/>
      <c r="N77" s="48"/>
      <c r="O77" s="48"/>
      <c r="P77" s="48"/>
      <c r="Q77" s="48"/>
      <c r="R77" s="48"/>
      <c r="S77" s="48"/>
      <c r="T77" s="48"/>
      <c r="U77" s="48"/>
      <c r="V77" s="48"/>
      <c r="W77" s="48"/>
      <c r="X77" s="48"/>
      <c r="Y77" s="48"/>
      <c r="Z77" s="48"/>
      <c r="AA77" s="48"/>
      <c r="AB77" s="48"/>
      <c r="AC77" s="48"/>
      <c r="AD77" s="48"/>
      <c r="AE77" s="48"/>
      <c r="AF77" s="48"/>
      <c r="AG77" s="48"/>
      <c r="AH77" s="48"/>
      <c r="AI77" s="48"/>
      <c r="AJ77" s="48"/>
      <c r="AK77" s="48"/>
      <c r="AL77" s="48"/>
      <c r="AM77" s="48"/>
      <c r="AN77" s="48"/>
      <c r="AO77" s="48"/>
      <c r="AP77" s="48"/>
      <c r="AQ77" s="48"/>
      <c r="AR77" s="33"/>
      <c r="BE77" s="32"/>
    </row>
    <row r="81" spans="1:91" s="2" customFormat="1" ht="6.95" customHeight="1">
      <c r="A81" s="32"/>
      <c r="B81" s="49"/>
      <c r="C81" s="50"/>
      <c r="D81" s="50"/>
      <c r="E81" s="50"/>
      <c r="F81" s="50"/>
      <c r="G81" s="50"/>
      <c r="H81" s="50"/>
      <c r="I81" s="50"/>
      <c r="J81" s="50"/>
      <c r="K81" s="50"/>
      <c r="L81" s="50"/>
      <c r="M81" s="50"/>
      <c r="N81" s="50"/>
      <c r="O81" s="50"/>
      <c r="P81" s="50"/>
      <c r="Q81" s="50"/>
      <c r="R81" s="50"/>
      <c r="S81" s="50"/>
      <c r="T81" s="50"/>
      <c r="U81" s="50"/>
      <c r="V81" s="50"/>
      <c r="W81" s="50"/>
      <c r="X81" s="50"/>
      <c r="Y81" s="50"/>
      <c r="Z81" s="50"/>
      <c r="AA81" s="50"/>
      <c r="AB81" s="50"/>
      <c r="AC81" s="50"/>
      <c r="AD81" s="50"/>
      <c r="AE81" s="50"/>
      <c r="AF81" s="50"/>
      <c r="AG81" s="50"/>
      <c r="AH81" s="50"/>
      <c r="AI81" s="50"/>
      <c r="AJ81" s="50"/>
      <c r="AK81" s="50"/>
      <c r="AL81" s="50"/>
      <c r="AM81" s="50"/>
      <c r="AN81" s="50"/>
      <c r="AO81" s="50"/>
      <c r="AP81" s="50"/>
      <c r="AQ81" s="50"/>
      <c r="AR81" s="33"/>
      <c r="BE81" s="32"/>
    </row>
    <row r="82" spans="1:91" s="2" customFormat="1" ht="24.95" customHeight="1">
      <c r="A82" s="32"/>
      <c r="B82" s="33"/>
      <c r="C82" s="21" t="s">
        <v>54</v>
      </c>
      <c r="D82" s="32"/>
      <c r="E82" s="32"/>
      <c r="F82" s="32"/>
      <c r="G82" s="32"/>
      <c r="H82" s="32"/>
      <c r="I82" s="32"/>
      <c r="J82" s="32"/>
      <c r="K82" s="32"/>
      <c r="L82" s="32"/>
      <c r="M82" s="32"/>
      <c r="N82" s="32"/>
      <c r="O82" s="32"/>
      <c r="P82" s="32"/>
      <c r="Q82" s="32"/>
      <c r="R82" s="32"/>
      <c r="S82" s="32"/>
      <c r="T82" s="32"/>
      <c r="U82" s="32"/>
      <c r="V82" s="32"/>
      <c r="W82" s="32"/>
      <c r="X82" s="32"/>
      <c r="Y82" s="32"/>
      <c r="Z82" s="32"/>
      <c r="AA82" s="32"/>
      <c r="AB82" s="32"/>
      <c r="AC82" s="32"/>
      <c r="AD82" s="32"/>
      <c r="AE82" s="32"/>
      <c r="AF82" s="32"/>
      <c r="AG82" s="32"/>
      <c r="AH82" s="32"/>
      <c r="AI82" s="32"/>
      <c r="AJ82" s="32"/>
      <c r="AK82" s="32"/>
      <c r="AL82" s="32"/>
      <c r="AM82" s="32"/>
      <c r="AN82" s="32"/>
      <c r="AO82" s="32"/>
      <c r="AP82" s="32"/>
      <c r="AQ82" s="32"/>
      <c r="AR82" s="33"/>
      <c r="BE82" s="32"/>
    </row>
    <row r="83" spans="1:91" s="2" customFormat="1" ht="6.95" customHeight="1">
      <c r="A83" s="32"/>
      <c r="B83" s="33"/>
      <c r="C83" s="32"/>
      <c r="D83" s="32"/>
      <c r="E83" s="32"/>
      <c r="F83" s="32"/>
      <c r="G83" s="32"/>
      <c r="H83" s="32"/>
      <c r="I83" s="32"/>
      <c r="J83" s="32"/>
      <c r="K83" s="32"/>
      <c r="L83" s="32"/>
      <c r="M83" s="32"/>
      <c r="N83" s="32"/>
      <c r="O83" s="32"/>
      <c r="P83" s="32"/>
      <c r="Q83" s="32"/>
      <c r="R83" s="32"/>
      <c r="S83" s="32"/>
      <c r="T83" s="32"/>
      <c r="U83" s="32"/>
      <c r="V83" s="32"/>
      <c r="W83" s="32"/>
      <c r="X83" s="32"/>
      <c r="Y83" s="32"/>
      <c r="Z83" s="32"/>
      <c r="AA83" s="32"/>
      <c r="AB83" s="32"/>
      <c r="AC83" s="32"/>
      <c r="AD83" s="32"/>
      <c r="AE83" s="32"/>
      <c r="AF83" s="32"/>
      <c r="AG83" s="32"/>
      <c r="AH83" s="32"/>
      <c r="AI83" s="32"/>
      <c r="AJ83" s="32"/>
      <c r="AK83" s="32"/>
      <c r="AL83" s="32"/>
      <c r="AM83" s="32"/>
      <c r="AN83" s="32"/>
      <c r="AO83" s="32"/>
      <c r="AP83" s="32"/>
      <c r="AQ83" s="32"/>
      <c r="AR83" s="33"/>
      <c r="BE83" s="32"/>
    </row>
    <row r="84" spans="1:91" s="4" customFormat="1" ht="12" customHeight="1">
      <c r="B84" s="51"/>
      <c r="C84" s="27" t="s">
        <v>13</v>
      </c>
      <c r="L84" s="4" t="str">
        <f>K5</f>
        <v>024/2021</v>
      </c>
      <c r="AR84" s="51"/>
    </row>
    <row r="85" spans="1:91" s="5" customFormat="1" ht="36.950000000000003" customHeight="1">
      <c r="B85" s="52"/>
      <c r="C85" s="53" t="s">
        <v>16</v>
      </c>
      <c r="L85" s="255" t="str">
        <f>K6</f>
        <v>Stavební úpravy brownfieldu v Mělčanech</v>
      </c>
      <c r="M85" s="256"/>
      <c r="N85" s="256"/>
      <c r="O85" s="256"/>
      <c r="P85" s="256"/>
      <c r="Q85" s="256"/>
      <c r="R85" s="256"/>
      <c r="S85" s="256"/>
      <c r="T85" s="256"/>
      <c r="U85" s="256"/>
      <c r="V85" s="256"/>
      <c r="W85" s="256"/>
      <c r="X85" s="256"/>
      <c r="Y85" s="256"/>
      <c r="Z85" s="256"/>
      <c r="AA85" s="256"/>
      <c r="AB85" s="256"/>
      <c r="AC85" s="256"/>
      <c r="AD85" s="256"/>
      <c r="AE85" s="256"/>
      <c r="AF85" s="256"/>
      <c r="AG85" s="256"/>
      <c r="AH85" s="256"/>
      <c r="AI85" s="256"/>
      <c r="AJ85" s="256"/>
      <c r="AK85" s="256"/>
      <c r="AL85" s="256"/>
      <c r="AM85" s="256"/>
      <c r="AN85" s="256"/>
      <c r="AO85" s="256"/>
      <c r="AR85" s="52"/>
    </row>
    <row r="86" spans="1:91" s="2" customFormat="1" ht="6.95" customHeight="1">
      <c r="A86" s="32"/>
      <c r="B86" s="33"/>
      <c r="C86" s="32"/>
      <c r="D86" s="32"/>
      <c r="E86" s="32"/>
      <c r="F86" s="32"/>
      <c r="G86" s="32"/>
      <c r="H86" s="32"/>
      <c r="I86" s="32"/>
      <c r="J86" s="32"/>
      <c r="K86" s="32"/>
      <c r="L86" s="32"/>
      <c r="M86" s="32"/>
      <c r="N86" s="32"/>
      <c r="O86" s="32"/>
      <c r="P86" s="32"/>
      <c r="Q86" s="32"/>
      <c r="R86" s="32"/>
      <c r="S86" s="32"/>
      <c r="T86" s="32"/>
      <c r="U86" s="32"/>
      <c r="V86" s="32"/>
      <c r="W86" s="32"/>
      <c r="X86" s="32"/>
      <c r="Y86" s="32"/>
      <c r="Z86" s="32"/>
      <c r="AA86" s="32"/>
      <c r="AB86" s="32"/>
      <c r="AC86" s="32"/>
      <c r="AD86" s="32"/>
      <c r="AE86" s="32"/>
      <c r="AF86" s="32"/>
      <c r="AG86" s="32"/>
      <c r="AH86" s="32"/>
      <c r="AI86" s="32"/>
      <c r="AJ86" s="32"/>
      <c r="AK86" s="32"/>
      <c r="AL86" s="32"/>
      <c r="AM86" s="32"/>
      <c r="AN86" s="32"/>
      <c r="AO86" s="32"/>
      <c r="AP86" s="32"/>
      <c r="AQ86" s="32"/>
      <c r="AR86" s="33"/>
      <c r="BE86" s="32"/>
    </row>
    <row r="87" spans="1:91" s="2" customFormat="1" ht="12" customHeight="1">
      <c r="A87" s="32"/>
      <c r="B87" s="33"/>
      <c r="C87" s="27" t="s">
        <v>20</v>
      </c>
      <c r="D87" s="32"/>
      <c r="E87" s="32"/>
      <c r="F87" s="32"/>
      <c r="G87" s="32"/>
      <c r="H87" s="32"/>
      <c r="I87" s="32"/>
      <c r="J87" s="32"/>
      <c r="K87" s="32"/>
      <c r="L87" s="54" t="str">
        <f>IF(K8="","",K8)</f>
        <v>Mělčany</v>
      </c>
      <c r="M87" s="32"/>
      <c r="N87" s="32"/>
      <c r="O87" s="32"/>
      <c r="P87" s="32"/>
      <c r="Q87" s="32"/>
      <c r="R87" s="32"/>
      <c r="S87" s="32"/>
      <c r="T87" s="32"/>
      <c r="U87" s="32"/>
      <c r="V87" s="32"/>
      <c r="W87" s="32"/>
      <c r="X87" s="32"/>
      <c r="Y87" s="32"/>
      <c r="Z87" s="32"/>
      <c r="AA87" s="32"/>
      <c r="AB87" s="32"/>
      <c r="AC87" s="32"/>
      <c r="AD87" s="32"/>
      <c r="AE87" s="32"/>
      <c r="AF87" s="32"/>
      <c r="AG87" s="32"/>
      <c r="AH87" s="32"/>
      <c r="AI87" s="27" t="s">
        <v>22</v>
      </c>
      <c r="AJ87" s="32"/>
      <c r="AK87" s="32"/>
      <c r="AL87" s="32"/>
      <c r="AM87" s="234" t="str">
        <f>IF(AN8= "","",AN8)</f>
        <v>8. 2. 2021</v>
      </c>
      <c r="AN87" s="234"/>
      <c r="AO87" s="32"/>
      <c r="AP87" s="32"/>
      <c r="AQ87" s="32"/>
      <c r="AR87" s="33"/>
      <c r="BE87" s="32"/>
    </row>
    <row r="88" spans="1:91" s="2" customFormat="1" ht="6.95" customHeight="1">
      <c r="A88" s="32"/>
      <c r="B88" s="33"/>
      <c r="C88" s="32"/>
      <c r="D88" s="32"/>
      <c r="E88" s="32"/>
      <c r="F88" s="32"/>
      <c r="G88" s="32"/>
      <c r="H88" s="32"/>
      <c r="I88" s="32"/>
      <c r="J88" s="32"/>
      <c r="K88" s="32"/>
      <c r="L88" s="32"/>
      <c r="M88" s="32"/>
      <c r="N88" s="32"/>
      <c r="O88" s="32"/>
      <c r="P88" s="32"/>
      <c r="Q88" s="32"/>
      <c r="R88" s="32"/>
      <c r="S88" s="32"/>
      <c r="T88" s="32"/>
      <c r="U88" s="32"/>
      <c r="V88" s="32"/>
      <c r="W88" s="32"/>
      <c r="X88" s="32"/>
      <c r="Y88" s="32"/>
      <c r="Z88" s="32"/>
      <c r="AA88" s="32"/>
      <c r="AB88" s="32"/>
      <c r="AC88" s="32"/>
      <c r="AD88" s="32"/>
      <c r="AE88" s="32"/>
      <c r="AF88" s="32"/>
      <c r="AG88" s="32"/>
      <c r="AH88" s="32"/>
      <c r="AI88" s="32"/>
      <c r="AJ88" s="32"/>
      <c r="AK88" s="32"/>
      <c r="AL88" s="32"/>
      <c r="AM88" s="32"/>
      <c r="AN88" s="32"/>
      <c r="AO88" s="32"/>
      <c r="AP88" s="32"/>
      <c r="AQ88" s="32"/>
      <c r="AR88" s="33"/>
      <c r="BE88" s="32"/>
    </row>
    <row r="89" spans="1:91" s="2" customFormat="1" ht="15.2" customHeight="1">
      <c r="A89" s="32"/>
      <c r="B89" s="33"/>
      <c r="C89" s="27" t="s">
        <v>24</v>
      </c>
      <c r="D89" s="32"/>
      <c r="E89" s="32"/>
      <c r="F89" s="32"/>
      <c r="G89" s="32"/>
      <c r="H89" s="32"/>
      <c r="I89" s="32"/>
      <c r="J89" s="32"/>
      <c r="K89" s="32"/>
      <c r="L89" s="4" t="str">
        <f>IF(E11= "","",E11)</f>
        <v xml:space="preserve"> </v>
      </c>
      <c r="M89" s="32"/>
      <c r="N89" s="32"/>
      <c r="O89" s="32"/>
      <c r="P89" s="32"/>
      <c r="Q89" s="32"/>
      <c r="R89" s="32"/>
      <c r="S89" s="32"/>
      <c r="T89" s="32"/>
      <c r="U89" s="32"/>
      <c r="V89" s="32"/>
      <c r="W89" s="32"/>
      <c r="X89" s="32"/>
      <c r="Y89" s="32"/>
      <c r="Z89" s="32"/>
      <c r="AA89" s="32"/>
      <c r="AB89" s="32"/>
      <c r="AC89" s="32"/>
      <c r="AD89" s="32"/>
      <c r="AE89" s="32"/>
      <c r="AF89" s="32"/>
      <c r="AG89" s="32"/>
      <c r="AH89" s="32"/>
      <c r="AI89" s="27" t="s">
        <v>30</v>
      </c>
      <c r="AJ89" s="32"/>
      <c r="AK89" s="32"/>
      <c r="AL89" s="32"/>
      <c r="AM89" s="235" t="str">
        <f>IF(E17="","",E17)</f>
        <v xml:space="preserve"> </v>
      </c>
      <c r="AN89" s="236"/>
      <c r="AO89" s="236"/>
      <c r="AP89" s="236"/>
      <c r="AQ89" s="32"/>
      <c r="AR89" s="33"/>
      <c r="AS89" s="223" t="s">
        <v>55</v>
      </c>
      <c r="AT89" s="224"/>
      <c r="AU89" s="56"/>
      <c r="AV89" s="56"/>
      <c r="AW89" s="56"/>
      <c r="AX89" s="56"/>
      <c r="AY89" s="56"/>
      <c r="AZ89" s="56"/>
      <c r="BA89" s="56"/>
      <c r="BB89" s="56"/>
      <c r="BC89" s="56"/>
      <c r="BD89" s="57"/>
      <c r="BE89" s="32"/>
    </row>
    <row r="90" spans="1:91" s="2" customFormat="1" ht="15.2" customHeight="1">
      <c r="A90" s="32"/>
      <c r="B90" s="33"/>
      <c r="C90" s="27" t="s">
        <v>28</v>
      </c>
      <c r="D90" s="32"/>
      <c r="E90" s="32"/>
      <c r="F90" s="32"/>
      <c r="G90" s="32"/>
      <c r="H90" s="32"/>
      <c r="I90" s="32"/>
      <c r="J90" s="32"/>
      <c r="K90" s="32"/>
      <c r="L90" s="4" t="str">
        <f>IF(E14= "Vyplň údaj","",E14)</f>
        <v/>
      </c>
      <c r="M90" s="32"/>
      <c r="N90" s="32"/>
      <c r="O90" s="32"/>
      <c r="P90" s="32"/>
      <c r="Q90" s="32"/>
      <c r="R90" s="32"/>
      <c r="S90" s="32"/>
      <c r="T90" s="32"/>
      <c r="U90" s="32"/>
      <c r="V90" s="32"/>
      <c r="W90" s="32"/>
      <c r="X90" s="32"/>
      <c r="Y90" s="32"/>
      <c r="Z90" s="32"/>
      <c r="AA90" s="32"/>
      <c r="AB90" s="32"/>
      <c r="AC90" s="32"/>
      <c r="AD90" s="32"/>
      <c r="AE90" s="32"/>
      <c r="AF90" s="32"/>
      <c r="AG90" s="32"/>
      <c r="AH90" s="32"/>
      <c r="AI90" s="27" t="s">
        <v>32</v>
      </c>
      <c r="AJ90" s="32"/>
      <c r="AK90" s="32"/>
      <c r="AL90" s="32"/>
      <c r="AM90" s="235" t="str">
        <f>IF(E20="","",E20)</f>
        <v xml:space="preserve"> </v>
      </c>
      <c r="AN90" s="236"/>
      <c r="AO90" s="236"/>
      <c r="AP90" s="236"/>
      <c r="AQ90" s="32"/>
      <c r="AR90" s="33"/>
      <c r="AS90" s="225"/>
      <c r="AT90" s="226"/>
      <c r="AU90" s="58"/>
      <c r="AV90" s="58"/>
      <c r="AW90" s="58"/>
      <c r="AX90" s="58"/>
      <c r="AY90" s="58"/>
      <c r="AZ90" s="58"/>
      <c r="BA90" s="58"/>
      <c r="BB90" s="58"/>
      <c r="BC90" s="58"/>
      <c r="BD90" s="59"/>
      <c r="BE90" s="32"/>
    </row>
    <row r="91" spans="1:91" s="2" customFormat="1" ht="10.9" customHeight="1">
      <c r="A91" s="32"/>
      <c r="B91" s="33"/>
      <c r="C91" s="32"/>
      <c r="D91" s="32"/>
      <c r="E91" s="32"/>
      <c r="F91" s="32"/>
      <c r="G91" s="32"/>
      <c r="H91" s="32"/>
      <c r="I91" s="32"/>
      <c r="J91" s="32"/>
      <c r="K91" s="32"/>
      <c r="L91" s="32"/>
      <c r="M91" s="32"/>
      <c r="N91" s="32"/>
      <c r="O91" s="32"/>
      <c r="P91" s="32"/>
      <c r="Q91" s="32"/>
      <c r="R91" s="32"/>
      <c r="S91" s="32"/>
      <c r="T91" s="32"/>
      <c r="U91" s="32"/>
      <c r="V91" s="32"/>
      <c r="W91" s="32"/>
      <c r="X91" s="32"/>
      <c r="Y91" s="32"/>
      <c r="Z91" s="32"/>
      <c r="AA91" s="32"/>
      <c r="AB91" s="32"/>
      <c r="AC91" s="32"/>
      <c r="AD91" s="32"/>
      <c r="AE91" s="32"/>
      <c r="AF91" s="32"/>
      <c r="AG91" s="32"/>
      <c r="AH91" s="32"/>
      <c r="AI91" s="32"/>
      <c r="AJ91" s="32"/>
      <c r="AK91" s="32"/>
      <c r="AL91" s="32"/>
      <c r="AM91" s="32"/>
      <c r="AN91" s="32"/>
      <c r="AO91" s="32"/>
      <c r="AP91" s="32"/>
      <c r="AQ91" s="32"/>
      <c r="AR91" s="33"/>
      <c r="AS91" s="225"/>
      <c r="AT91" s="226"/>
      <c r="AU91" s="58"/>
      <c r="AV91" s="58"/>
      <c r="AW91" s="58"/>
      <c r="AX91" s="58"/>
      <c r="AY91" s="58"/>
      <c r="AZ91" s="58"/>
      <c r="BA91" s="58"/>
      <c r="BB91" s="58"/>
      <c r="BC91" s="58"/>
      <c r="BD91" s="59"/>
      <c r="BE91" s="32"/>
    </row>
    <row r="92" spans="1:91" s="2" customFormat="1" ht="29.25" customHeight="1">
      <c r="A92" s="32"/>
      <c r="B92" s="33"/>
      <c r="C92" s="261" t="s">
        <v>56</v>
      </c>
      <c r="D92" s="233"/>
      <c r="E92" s="233"/>
      <c r="F92" s="233"/>
      <c r="G92" s="233"/>
      <c r="H92" s="60"/>
      <c r="I92" s="259" t="s">
        <v>57</v>
      </c>
      <c r="J92" s="233"/>
      <c r="K92" s="233"/>
      <c r="L92" s="233"/>
      <c r="M92" s="233"/>
      <c r="N92" s="233"/>
      <c r="O92" s="233"/>
      <c r="P92" s="233"/>
      <c r="Q92" s="233"/>
      <c r="R92" s="233"/>
      <c r="S92" s="233"/>
      <c r="T92" s="233"/>
      <c r="U92" s="233"/>
      <c r="V92" s="233"/>
      <c r="W92" s="233"/>
      <c r="X92" s="233"/>
      <c r="Y92" s="233"/>
      <c r="Z92" s="233"/>
      <c r="AA92" s="233"/>
      <c r="AB92" s="233"/>
      <c r="AC92" s="233"/>
      <c r="AD92" s="233"/>
      <c r="AE92" s="233"/>
      <c r="AF92" s="233"/>
      <c r="AG92" s="232" t="s">
        <v>58</v>
      </c>
      <c r="AH92" s="233"/>
      <c r="AI92" s="233"/>
      <c r="AJ92" s="233"/>
      <c r="AK92" s="233"/>
      <c r="AL92" s="233"/>
      <c r="AM92" s="233"/>
      <c r="AN92" s="259" t="s">
        <v>59</v>
      </c>
      <c r="AO92" s="233"/>
      <c r="AP92" s="260"/>
      <c r="AQ92" s="61" t="s">
        <v>60</v>
      </c>
      <c r="AR92" s="33"/>
      <c r="AS92" s="62" t="s">
        <v>61</v>
      </c>
      <c r="AT92" s="63" t="s">
        <v>62</v>
      </c>
      <c r="AU92" s="63" t="s">
        <v>63</v>
      </c>
      <c r="AV92" s="63" t="s">
        <v>64</v>
      </c>
      <c r="AW92" s="63" t="s">
        <v>65</v>
      </c>
      <c r="AX92" s="63" t="s">
        <v>66</v>
      </c>
      <c r="AY92" s="63" t="s">
        <v>67</v>
      </c>
      <c r="AZ92" s="63" t="s">
        <v>68</v>
      </c>
      <c r="BA92" s="63" t="s">
        <v>69</v>
      </c>
      <c r="BB92" s="63" t="s">
        <v>70</v>
      </c>
      <c r="BC92" s="63" t="s">
        <v>71</v>
      </c>
      <c r="BD92" s="64" t="s">
        <v>72</v>
      </c>
      <c r="BE92" s="32"/>
    </row>
    <row r="93" spans="1:91" s="2" customFormat="1" ht="10.9" customHeight="1">
      <c r="A93" s="32"/>
      <c r="B93" s="33"/>
      <c r="C93" s="32"/>
      <c r="D93" s="32"/>
      <c r="E93" s="32"/>
      <c r="F93" s="32"/>
      <c r="G93" s="32"/>
      <c r="H93" s="32"/>
      <c r="I93" s="32"/>
      <c r="J93" s="32"/>
      <c r="K93" s="32"/>
      <c r="L93" s="32"/>
      <c r="M93" s="32"/>
      <c r="N93" s="32"/>
      <c r="O93" s="32"/>
      <c r="P93" s="32"/>
      <c r="Q93" s="32"/>
      <c r="R93" s="32"/>
      <c r="S93" s="32"/>
      <c r="T93" s="32"/>
      <c r="U93" s="32"/>
      <c r="V93" s="32"/>
      <c r="W93" s="32"/>
      <c r="X93" s="32"/>
      <c r="Y93" s="32"/>
      <c r="Z93" s="32"/>
      <c r="AA93" s="32"/>
      <c r="AB93" s="32"/>
      <c r="AC93" s="32"/>
      <c r="AD93" s="32"/>
      <c r="AE93" s="32"/>
      <c r="AF93" s="32"/>
      <c r="AG93" s="32"/>
      <c r="AH93" s="32"/>
      <c r="AI93" s="32"/>
      <c r="AJ93" s="32"/>
      <c r="AK93" s="32"/>
      <c r="AL93" s="32"/>
      <c r="AM93" s="32"/>
      <c r="AN93" s="32"/>
      <c r="AO93" s="32"/>
      <c r="AP93" s="32"/>
      <c r="AQ93" s="32"/>
      <c r="AR93" s="33"/>
      <c r="AS93" s="65"/>
      <c r="AT93" s="66"/>
      <c r="AU93" s="66"/>
      <c r="AV93" s="66"/>
      <c r="AW93" s="66"/>
      <c r="AX93" s="66"/>
      <c r="AY93" s="66"/>
      <c r="AZ93" s="66"/>
      <c r="BA93" s="66"/>
      <c r="BB93" s="66"/>
      <c r="BC93" s="66"/>
      <c r="BD93" s="67"/>
      <c r="BE93" s="32"/>
    </row>
    <row r="94" spans="1:91" s="6" customFormat="1" ht="32.450000000000003" customHeight="1">
      <c r="B94" s="68"/>
      <c r="C94" s="69" t="s">
        <v>73</v>
      </c>
      <c r="D94" s="70"/>
      <c r="E94" s="70"/>
      <c r="F94" s="70"/>
      <c r="G94" s="70"/>
      <c r="H94" s="70"/>
      <c r="I94" s="70"/>
      <c r="J94" s="70"/>
      <c r="K94" s="70"/>
      <c r="L94" s="70"/>
      <c r="M94" s="70"/>
      <c r="N94" s="70"/>
      <c r="O94" s="70"/>
      <c r="P94" s="70"/>
      <c r="Q94" s="70"/>
      <c r="R94" s="70"/>
      <c r="S94" s="70"/>
      <c r="T94" s="70"/>
      <c r="U94" s="70"/>
      <c r="V94" s="70"/>
      <c r="W94" s="70"/>
      <c r="X94" s="70"/>
      <c r="Y94" s="70"/>
      <c r="Z94" s="70"/>
      <c r="AA94" s="70"/>
      <c r="AB94" s="70"/>
      <c r="AC94" s="70"/>
      <c r="AD94" s="70"/>
      <c r="AE94" s="70"/>
      <c r="AF94" s="70"/>
      <c r="AG94" s="258" t="e">
        <f>ROUND(SUM(AG95:AG106),2)</f>
        <v>#REF!</v>
      </c>
      <c r="AH94" s="258"/>
      <c r="AI94" s="258"/>
      <c r="AJ94" s="258"/>
      <c r="AK94" s="258"/>
      <c r="AL94" s="258"/>
      <c r="AM94" s="258"/>
      <c r="AN94" s="229" t="e">
        <f t="shared" ref="AN94:AN106" si="0">SUM(AG94,AT94)</f>
        <v>#REF!</v>
      </c>
      <c r="AO94" s="229"/>
      <c r="AP94" s="229"/>
      <c r="AQ94" s="72" t="s">
        <v>1</v>
      </c>
      <c r="AR94" s="68"/>
      <c r="AS94" s="73">
        <f>ROUND(SUM(AS95:AS106),2)</f>
        <v>0</v>
      </c>
      <c r="AT94" s="74" t="e">
        <f t="shared" ref="AT94:AT106" si="1">ROUND(SUM(AV94:AW94),2)</f>
        <v>#REF!</v>
      </c>
      <c r="AU94" s="75" t="e">
        <f>ROUND(SUM(AU95:AU106),5)</f>
        <v>#REF!</v>
      </c>
      <c r="AV94" s="74" t="e">
        <f>ROUND(AZ94*L29,2)</f>
        <v>#REF!</v>
      </c>
      <c r="AW94" s="74" t="e">
        <f>ROUND(BA94*L30,2)</f>
        <v>#REF!</v>
      </c>
      <c r="AX94" s="74" t="e">
        <f>ROUND(BB94*L29,2)</f>
        <v>#REF!</v>
      </c>
      <c r="AY94" s="74" t="e">
        <f>ROUND(BC94*L30,2)</f>
        <v>#REF!</v>
      </c>
      <c r="AZ94" s="74" t="e">
        <f>ROUND(SUM(AZ95:AZ106),2)</f>
        <v>#REF!</v>
      </c>
      <c r="BA94" s="74" t="e">
        <f>ROUND(SUM(BA95:BA106),2)</f>
        <v>#REF!</v>
      </c>
      <c r="BB94" s="74" t="e">
        <f>ROUND(SUM(BB95:BB106),2)</f>
        <v>#REF!</v>
      </c>
      <c r="BC94" s="74" t="e">
        <f>ROUND(SUM(BC95:BC106),2)</f>
        <v>#REF!</v>
      </c>
      <c r="BD94" s="76" t="e">
        <f>ROUND(SUM(BD95:BD106),2)</f>
        <v>#REF!</v>
      </c>
      <c r="BS94" s="77" t="s">
        <v>74</v>
      </c>
      <c r="BT94" s="77" t="s">
        <v>75</v>
      </c>
      <c r="BV94" s="77" t="s">
        <v>76</v>
      </c>
      <c r="BW94" s="77" t="s">
        <v>4</v>
      </c>
      <c r="BX94" s="77" t="s">
        <v>77</v>
      </c>
      <c r="CL94" s="77" t="s">
        <v>1</v>
      </c>
    </row>
    <row r="95" spans="1:91" s="7" customFormat="1" ht="24.75" customHeight="1">
      <c r="A95" s="78" t="s">
        <v>78</v>
      </c>
      <c r="B95" s="79"/>
      <c r="C95" s="80"/>
      <c r="D95" s="257" t="s">
        <v>14</v>
      </c>
      <c r="E95" s="257"/>
      <c r="F95" s="257"/>
      <c r="G95" s="257"/>
      <c r="H95" s="257"/>
      <c r="I95" s="81"/>
      <c r="J95" s="257" t="s">
        <v>17</v>
      </c>
      <c r="K95" s="257"/>
      <c r="L95" s="257"/>
      <c r="M95" s="257"/>
      <c r="N95" s="257"/>
      <c r="O95" s="257"/>
      <c r="P95" s="257"/>
      <c r="Q95" s="257"/>
      <c r="R95" s="257"/>
      <c r="S95" s="257"/>
      <c r="T95" s="257"/>
      <c r="U95" s="257"/>
      <c r="V95" s="257"/>
      <c r="W95" s="257"/>
      <c r="X95" s="257"/>
      <c r="Y95" s="257"/>
      <c r="Z95" s="257"/>
      <c r="AA95" s="257"/>
      <c r="AB95" s="257"/>
      <c r="AC95" s="257"/>
      <c r="AD95" s="257"/>
      <c r="AE95" s="257"/>
      <c r="AF95" s="257"/>
      <c r="AG95" s="227">
        <f>'024-2021 - Stavební úprav...'!J28</f>
        <v>0</v>
      </c>
      <c r="AH95" s="228"/>
      <c r="AI95" s="228"/>
      <c r="AJ95" s="228"/>
      <c r="AK95" s="228"/>
      <c r="AL95" s="228"/>
      <c r="AM95" s="228"/>
      <c r="AN95" s="227">
        <f t="shared" si="0"/>
        <v>0</v>
      </c>
      <c r="AO95" s="228"/>
      <c r="AP95" s="228"/>
      <c r="AQ95" s="82" t="s">
        <v>79</v>
      </c>
      <c r="AR95" s="79"/>
      <c r="AS95" s="83">
        <v>0</v>
      </c>
      <c r="AT95" s="84">
        <f t="shared" si="1"/>
        <v>0</v>
      </c>
      <c r="AU95" s="85">
        <f>'024-2021 - Stavební úprav...'!P126</f>
        <v>0</v>
      </c>
      <c r="AV95" s="84">
        <f>'024-2021 - Stavební úprav...'!J31</f>
        <v>0</v>
      </c>
      <c r="AW95" s="84">
        <f>'024-2021 - Stavební úprav...'!J32</f>
        <v>0</v>
      </c>
      <c r="AX95" s="84">
        <f>'024-2021 - Stavební úprav...'!J33</f>
        <v>0</v>
      </c>
      <c r="AY95" s="84">
        <f>'024-2021 - Stavební úprav...'!J34</f>
        <v>0</v>
      </c>
      <c r="AZ95" s="84">
        <f>'024-2021 - Stavební úprav...'!F31</f>
        <v>0</v>
      </c>
      <c r="BA95" s="84">
        <f>'024-2021 - Stavební úprav...'!F32</f>
        <v>0</v>
      </c>
      <c r="BB95" s="84">
        <f>'024-2021 - Stavební úprav...'!F33</f>
        <v>0</v>
      </c>
      <c r="BC95" s="84">
        <f>'024-2021 - Stavební úprav...'!F34</f>
        <v>0</v>
      </c>
      <c r="BD95" s="86">
        <f>'024-2021 - Stavební úprav...'!F35</f>
        <v>0</v>
      </c>
      <c r="BT95" s="87" t="s">
        <v>80</v>
      </c>
      <c r="BU95" s="87" t="s">
        <v>81</v>
      </c>
      <c r="BV95" s="87" t="s">
        <v>76</v>
      </c>
      <c r="BW95" s="87" t="s">
        <v>4</v>
      </c>
      <c r="BX95" s="87" t="s">
        <v>77</v>
      </c>
      <c r="CL95" s="87" t="s">
        <v>1</v>
      </c>
    </row>
    <row r="96" spans="1:91" s="7" customFormat="1" ht="24.75" customHeight="1">
      <c r="A96" s="78" t="s">
        <v>78</v>
      </c>
      <c r="B96" s="79"/>
      <c r="C96" s="80"/>
      <c r="D96" s="257" t="s">
        <v>82</v>
      </c>
      <c r="E96" s="257"/>
      <c r="F96" s="257"/>
      <c r="G96" s="257"/>
      <c r="H96" s="257"/>
      <c r="I96" s="81"/>
      <c r="J96" s="257" t="s">
        <v>83</v>
      </c>
      <c r="K96" s="257"/>
      <c r="L96" s="257"/>
      <c r="M96" s="257"/>
      <c r="N96" s="257"/>
      <c r="O96" s="257"/>
      <c r="P96" s="257"/>
      <c r="Q96" s="257"/>
      <c r="R96" s="257"/>
      <c r="S96" s="257"/>
      <c r="T96" s="257"/>
      <c r="U96" s="257"/>
      <c r="V96" s="257"/>
      <c r="W96" s="257"/>
      <c r="X96" s="257"/>
      <c r="Y96" s="257"/>
      <c r="Z96" s="257"/>
      <c r="AA96" s="257"/>
      <c r="AB96" s="257"/>
      <c r="AC96" s="257"/>
      <c r="AD96" s="257"/>
      <c r="AE96" s="257"/>
      <c r="AF96" s="257"/>
      <c r="AG96" s="227">
        <f>'024n-2021 - Stavební úpra...'!J30</f>
        <v>0</v>
      </c>
      <c r="AH96" s="228"/>
      <c r="AI96" s="228"/>
      <c r="AJ96" s="228"/>
      <c r="AK96" s="228"/>
      <c r="AL96" s="228"/>
      <c r="AM96" s="228"/>
      <c r="AN96" s="227">
        <f t="shared" si="0"/>
        <v>0</v>
      </c>
      <c r="AO96" s="228"/>
      <c r="AP96" s="228"/>
      <c r="AQ96" s="82" t="s">
        <v>79</v>
      </c>
      <c r="AR96" s="79"/>
      <c r="AS96" s="83">
        <v>0</v>
      </c>
      <c r="AT96" s="84">
        <f t="shared" si="1"/>
        <v>0</v>
      </c>
      <c r="AU96" s="85">
        <f>'024n-2021 - Stavební úpra...'!P142</f>
        <v>0</v>
      </c>
      <c r="AV96" s="84">
        <f>'024n-2021 - Stavební úpra...'!J33</f>
        <v>0</v>
      </c>
      <c r="AW96" s="84">
        <f>'024n-2021 - Stavební úpra...'!J34</f>
        <v>0</v>
      </c>
      <c r="AX96" s="84">
        <f>'024n-2021 - Stavební úpra...'!J35</f>
        <v>0</v>
      </c>
      <c r="AY96" s="84">
        <f>'024n-2021 - Stavební úpra...'!J36</f>
        <v>0</v>
      </c>
      <c r="AZ96" s="84">
        <f>'024n-2021 - Stavební úpra...'!F33</f>
        <v>0</v>
      </c>
      <c r="BA96" s="84">
        <f>'024n-2021 - Stavební úpra...'!F34</f>
        <v>0</v>
      </c>
      <c r="BB96" s="84">
        <f>'024n-2021 - Stavební úpra...'!F35</f>
        <v>0</v>
      </c>
      <c r="BC96" s="84">
        <f>'024n-2021 - Stavební úpra...'!F36</f>
        <v>0</v>
      </c>
      <c r="BD96" s="86">
        <f>'024n-2021 - Stavební úpra...'!F37</f>
        <v>0</v>
      </c>
      <c r="BT96" s="87" t="s">
        <v>80</v>
      </c>
      <c r="BV96" s="87" t="s">
        <v>76</v>
      </c>
      <c r="BW96" s="87" t="s">
        <v>84</v>
      </c>
      <c r="BX96" s="87" t="s">
        <v>4</v>
      </c>
      <c r="CL96" s="87" t="s">
        <v>1</v>
      </c>
      <c r="CM96" s="87" t="s">
        <v>85</v>
      </c>
    </row>
    <row r="97" spans="1:91" s="7" customFormat="1" ht="16.5" customHeight="1">
      <c r="A97" s="78" t="s">
        <v>78</v>
      </c>
      <c r="B97" s="79"/>
      <c r="C97" s="80"/>
      <c r="D97" s="257" t="s">
        <v>86</v>
      </c>
      <c r="E97" s="257"/>
      <c r="F97" s="257"/>
      <c r="G97" s="257"/>
      <c r="H97" s="257"/>
      <c r="I97" s="81"/>
      <c r="J97" s="257" t="s">
        <v>87</v>
      </c>
      <c r="K97" s="257"/>
      <c r="L97" s="257"/>
      <c r="M97" s="257"/>
      <c r="N97" s="257"/>
      <c r="O97" s="257"/>
      <c r="P97" s="257"/>
      <c r="Q97" s="257"/>
      <c r="R97" s="257"/>
      <c r="S97" s="257"/>
      <c r="T97" s="257"/>
      <c r="U97" s="257"/>
      <c r="V97" s="257"/>
      <c r="W97" s="257"/>
      <c r="X97" s="257"/>
      <c r="Y97" s="257"/>
      <c r="Z97" s="257"/>
      <c r="AA97" s="257"/>
      <c r="AB97" s="257"/>
      <c r="AC97" s="257"/>
      <c r="AD97" s="257"/>
      <c r="AE97" s="257"/>
      <c r="AF97" s="257"/>
      <c r="AG97" s="227" t="e">
        <f>#REF!</f>
        <v>#REF!</v>
      </c>
      <c r="AH97" s="228"/>
      <c r="AI97" s="228"/>
      <c r="AJ97" s="228"/>
      <c r="AK97" s="228"/>
      <c r="AL97" s="228"/>
      <c r="AM97" s="228"/>
      <c r="AN97" s="227" t="e">
        <f t="shared" si="0"/>
        <v>#REF!</v>
      </c>
      <c r="AO97" s="228"/>
      <c r="AP97" s="228"/>
      <c r="AQ97" s="82" t="s">
        <v>79</v>
      </c>
      <c r="AR97" s="79"/>
      <c r="AS97" s="83">
        <v>0</v>
      </c>
      <c r="AT97" s="84" t="e">
        <f t="shared" si="1"/>
        <v>#REF!</v>
      </c>
      <c r="AU97" s="85" t="e">
        <f>#REF!</f>
        <v>#REF!</v>
      </c>
      <c r="AV97" s="84" t="e">
        <f>#REF!</f>
        <v>#REF!</v>
      </c>
      <c r="AW97" s="84" t="e">
        <f>#REF!</f>
        <v>#REF!</v>
      </c>
      <c r="AX97" s="84" t="e">
        <f>#REF!</f>
        <v>#REF!</v>
      </c>
      <c r="AY97" s="84" t="e">
        <f>#REF!</f>
        <v>#REF!</v>
      </c>
      <c r="AZ97" s="84" t="e">
        <f>#REF!</f>
        <v>#REF!</v>
      </c>
      <c r="BA97" s="84" t="e">
        <f>#REF!</f>
        <v>#REF!</v>
      </c>
      <c r="BB97" s="84" t="e">
        <f>#REF!</f>
        <v>#REF!</v>
      </c>
      <c r="BC97" s="84" t="e">
        <f>#REF!</f>
        <v>#REF!</v>
      </c>
      <c r="BD97" s="86" t="e">
        <f>#REF!</f>
        <v>#REF!</v>
      </c>
      <c r="BT97" s="87" t="s">
        <v>80</v>
      </c>
      <c r="BV97" s="87" t="s">
        <v>76</v>
      </c>
      <c r="BW97" s="87" t="s">
        <v>88</v>
      </c>
      <c r="BX97" s="87" t="s">
        <v>4</v>
      </c>
      <c r="CL97" s="87" t="s">
        <v>1</v>
      </c>
      <c r="CM97" s="87" t="s">
        <v>85</v>
      </c>
    </row>
    <row r="98" spans="1:91" s="7" customFormat="1" ht="16.5" customHeight="1">
      <c r="A98" s="78" t="s">
        <v>78</v>
      </c>
      <c r="B98" s="79"/>
      <c r="C98" s="80"/>
      <c r="D98" s="257" t="s">
        <v>89</v>
      </c>
      <c r="E98" s="257"/>
      <c r="F98" s="257"/>
      <c r="G98" s="257"/>
      <c r="H98" s="257"/>
      <c r="I98" s="81"/>
      <c r="J98" s="257" t="s">
        <v>90</v>
      </c>
      <c r="K98" s="257"/>
      <c r="L98" s="257"/>
      <c r="M98" s="257"/>
      <c r="N98" s="257"/>
      <c r="O98" s="257"/>
      <c r="P98" s="257"/>
      <c r="Q98" s="257"/>
      <c r="R98" s="257"/>
      <c r="S98" s="257"/>
      <c r="T98" s="257"/>
      <c r="U98" s="257"/>
      <c r="V98" s="257"/>
      <c r="W98" s="257"/>
      <c r="X98" s="257"/>
      <c r="Y98" s="257"/>
      <c r="Z98" s="257"/>
      <c r="AA98" s="257"/>
      <c r="AB98" s="257"/>
      <c r="AC98" s="257"/>
      <c r="AD98" s="257"/>
      <c r="AE98" s="257"/>
      <c r="AF98" s="257"/>
      <c r="AG98" s="227" t="e">
        <f>#REF!</f>
        <v>#REF!</v>
      </c>
      <c r="AH98" s="228"/>
      <c r="AI98" s="228"/>
      <c r="AJ98" s="228"/>
      <c r="AK98" s="228"/>
      <c r="AL98" s="228"/>
      <c r="AM98" s="228"/>
      <c r="AN98" s="227" t="e">
        <f t="shared" si="0"/>
        <v>#REF!</v>
      </c>
      <c r="AO98" s="228"/>
      <c r="AP98" s="228"/>
      <c r="AQ98" s="82" t="s">
        <v>79</v>
      </c>
      <c r="AR98" s="79"/>
      <c r="AS98" s="83">
        <v>0</v>
      </c>
      <c r="AT98" s="84" t="e">
        <f t="shared" si="1"/>
        <v>#REF!</v>
      </c>
      <c r="AU98" s="85" t="e">
        <f>#REF!</f>
        <v>#REF!</v>
      </c>
      <c r="AV98" s="84" t="e">
        <f>#REF!</f>
        <v>#REF!</v>
      </c>
      <c r="AW98" s="84" t="e">
        <f>#REF!</f>
        <v>#REF!</v>
      </c>
      <c r="AX98" s="84" t="e">
        <f>#REF!</f>
        <v>#REF!</v>
      </c>
      <c r="AY98" s="84" t="e">
        <f>#REF!</f>
        <v>#REF!</v>
      </c>
      <c r="AZ98" s="84" t="e">
        <f>#REF!</f>
        <v>#REF!</v>
      </c>
      <c r="BA98" s="84" t="e">
        <f>#REF!</f>
        <v>#REF!</v>
      </c>
      <c r="BB98" s="84" t="e">
        <f>#REF!</f>
        <v>#REF!</v>
      </c>
      <c r="BC98" s="84" t="e">
        <f>#REF!</f>
        <v>#REF!</v>
      </c>
      <c r="BD98" s="86" t="e">
        <f>#REF!</f>
        <v>#REF!</v>
      </c>
      <c r="BT98" s="87" t="s">
        <v>80</v>
      </c>
      <c r="BV98" s="87" t="s">
        <v>76</v>
      </c>
      <c r="BW98" s="87" t="s">
        <v>91</v>
      </c>
      <c r="BX98" s="87" t="s">
        <v>4</v>
      </c>
      <c r="CL98" s="87" t="s">
        <v>1</v>
      </c>
      <c r="CM98" s="87" t="s">
        <v>85</v>
      </c>
    </row>
    <row r="99" spans="1:91" s="7" customFormat="1" ht="16.5" customHeight="1">
      <c r="A99" s="78" t="s">
        <v>78</v>
      </c>
      <c r="B99" s="79"/>
      <c r="C99" s="80"/>
      <c r="D99" s="257" t="s">
        <v>92</v>
      </c>
      <c r="E99" s="257"/>
      <c r="F99" s="257"/>
      <c r="G99" s="257"/>
      <c r="H99" s="257"/>
      <c r="I99" s="81"/>
      <c r="J99" s="257" t="s">
        <v>90</v>
      </c>
      <c r="K99" s="257"/>
      <c r="L99" s="257"/>
      <c r="M99" s="257"/>
      <c r="N99" s="257"/>
      <c r="O99" s="257"/>
      <c r="P99" s="257"/>
      <c r="Q99" s="257"/>
      <c r="R99" s="257"/>
      <c r="S99" s="257"/>
      <c r="T99" s="257"/>
      <c r="U99" s="257"/>
      <c r="V99" s="257"/>
      <c r="W99" s="257"/>
      <c r="X99" s="257"/>
      <c r="Y99" s="257"/>
      <c r="Z99" s="257"/>
      <c r="AA99" s="257"/>
      <c r="AB99" s="257"/>
      <c r="AC99" s="257"/>
      <c r="AD99" s="257"/>
      <c r="AE99" s="257"/>
      <c r="AF99" s="257"/>
      <c r="AG99" s="227" t="e">
        <f>#REF!</f>
        <v>#REF!</v>
      </c>
      <c r="AH99" s="228"/>
      <c r="AI99" s="228"/>
      <c r="AJ99" s="228"/>
      <c r="AK99" s="228"/>
      <c r="AL99" s="228"/>
      <c r="AM99" s="228"/>
      <c r="AN99" s="227" t="e">
        <f t="shared" si="0"/>
        <v>#REF!</v>
      </c>
      <c r="AO99" s="228"/>
      <c r="AP99" s="228"/>
      <c r="AQ99" s="82" t="s">
        <v>79</v>
      </c>
      <c r="AR99" s="79"/>
      <c r="AS99" s="83">
        <v>0</v>
      </c>
      <c r="AT99" s="84" t="e">
        <f t="shared" si="1"/>
        <v>#REF!</v>
      </c>
      <c r="AU99" s="85" t="e">
        <f>#REF!</f>
        <v>#REF!</v>
      </c>
      <c r="AV99" s="84" t="e">
        <f>#REF!</f>
        <v>#REF!</v>
      </c>
      <c r="AW99" s="84" t="e">
        <f>#REF!</f>
        <v>#REF!</v>
      </c>
      <c r="AX99" s="84" t="e">
        <f>#REF!</f>
        <v>#REF!</v>
      </c>
      <c r="AY99" s="84" t="e">
        <f>#REF!</f>
        <v>#REF!</v>
      </c>
      <c r="AZ99" s="84" t="e">
        <f>#REF!</f>
        <v>#REF!</v>
      </c>
      <c r="BA99" s="84" t="e">
        <f>#REF!</f>
        <v>#REF!</v>
      </c>
      <c r="BB99" s="84" t="e">
        <f>#REF!</f>
        <v>#REF!</v>
      </c>
      <c r="BC99" s="84" t="e">
        <f>#REF!</f>
        <v>#REF!</v>
      </c>
      <c r="BD99" s="86" t="e">
        <f>#REF!</f>
        <v>#REF!</v>
      </c>
      <c r="BT99" s="87" t="s">
        <v>80</v>
      </c>
      <c r="BV99" s="87" t="s">
        <v>76</v>
      </c>
      <c r="BW99" s="87" t="s">
        <v>93</v>
      </c>
      <c r="BX99" s="87" t="s">
        <v>4</v>
      </c>
      <c r="CL99" s="87" t="s">
        <v>1</v>
      </c>
      <c r="CM99" s="87" t="s">
        <v>85</v>
      </c>
    </row>
    <row r="100" spans="1:91" s="7" customFormat="1" ht="16.5" customHeight="1">
      <c r="A100" s="78" t="s">
        <v>78</v>
      </c>
      <c r="B100" s="79"/>
      <c r="C100" s="80"/>
      <c r="D100" s="257" t="s">
        <v>94</v>
      </c>
      <c r="E100" s="257"/>
      <c r="F100" s="257"/>
      <c r="G100" s="257"/>
      <c r="H100" s="257"/>
      <c r="I100" s="81"/>
      <c r="J100" s="257" t="s">
        <v>95</v>
      </c>
      <c r="K100" s="257"/>
      <c r="L100" s="257"/>
      <c r="M100" s="257"/>
      <c r="N100" s="257"/>
      <c r="O100" s="257"/>
      <c r="P100" s="257"/>
      <c r="Q100" s="257"/>
      <c r="R100" s="257"/>
      <c r="S100" s="257"/>
      <c r="T100" s="257"/>
      <c r="U100" s="257"/>
      <c r="V100" s="257"/>
      <c r="W100" s="257"/>
      <c r="X100" s="257"/>
      <c r="Y100" s="257"/>
      <c r="Z100" s="257"/>
      <c r="AA100" s="257"/>
      <c r="AB100" s="257"/>
      <c r="AC100" s="257"/>
      <c r="AD100" s="257"/>
      <c r="AE100" s="257"/>
      <c r="AF100" s="257"/>
      <c r="AG100" s="227" t="e">
        <f>#REF!</f>
        <v>#REF!</v>
      </c>
      <c r="AH100" s="228"/>
      <c r="AI100" s="228"/>
      <c r="AJ100" s="228"/>
      <c r="AK100" s="228"/>
      <c r="AL100" s="228"/>
      <c r="AM100" s="228"/>
      <c r="AN100" s="227" t="e">
        <f t="shared" si="0"/>
        <v>#REF!</v>
      </c>
      <c r="AO100" s="228"/>
      <c r="AP100" s="228"/>
      <c r="AQ100" s="82" t="s">
        <v>79</v>
      </c>
      <c r="AR100" s="79"/>
      <c r="AS100" s="83">
        <v>0</v>
      </c>
      <c r="AT100" s="84" t="e">
        <f t="shared" si="1"/>
        <v>#REF!</v>
      </c>
      <c r="AU100" s="85" t="e">
        <f>#REF!</f>
        <v>#REF!</v>
      </c>
      <c r="AV100" s="84" t="e">
        <f>#REF!</f>
        <v>#REF!</v>
      </c>
      <c r="AW100" s="84" t="e">
        <f>#REF!</f>
        <v>#REF!</v>
      </c>
      <c r="AX100" s="84" t="e">
        <f>#REF!</f>
        <v>#REF!</v>
      </c>
      <c r="AY100" s="84" t="e">
        <f>#REF!</f>
        <v>#REF!</v>
      </c>
      <c r="AZ100" s="84" t="e">
        <f>#REF!</f>
        <v>#REF!</v>
      </c>
      <c r="BA100" s="84" t="e">
        <f>#REF!</f>
        <v>#REF!</v>
      </c>
      <c r="BB100" s="84" t="e">
        <f>#REF!</f>
        <v>#REF!</v>
      </c>
      <c r="BC100" s="84" t="e">
        <f>#REF!</f>
        <v>#REF!</v>
      </c>
      <c r="BD100" s="86" t="e">
        <f>#REF!</f>
        <v>#REF!</v>
      </c>
      <c r="BT100" s="87" t="s">
        <v>80</v>
      </c>
      <c r="BV100" s="87" t="s">
        <v>76</v>
      </c>
      <c r="BW100" s="87" t="s">
        <v>96</v>
      </c>
      <c r="BX100" s="87" t="s">
        <v>4</v>
      </c>
      <c r="CL100" s="87" t="s">
        <v>1</v>
      </c>
      <c r="CM100" s="87" t="s">
        <v>85</v>
      </c>
    </row>
    <row r="101" spans="1:91" s="7" customFormat="1" ht="16.5" customHeight="1">
      <c r="A101" s="78" t="s">
        <v>78</v>
      </c>
      <c r="B101" s="79"/>
      <c r="C101" s="80"/>
      <c r="D101" s="257" t="s">
        <v>97</v>
      </c>
      <c r="E101" s="257"/>
      <c r="F101" s="257"/>
      <c r="G101" s="257"/>
      <c r="H101" s="257"/>
      <c r="I101" s="81"/>
      <c r="J101" s="257" t="s">
        <v>98</v>
      </c>
      <c r="K101" s="257"/>
      <c r="L101" s="257"/>
      <c r="M101" s="257"/>
      <c r="N101" s="257"/>
      <c r="O101" s="257"/>
      <c r="P101" s="257"/>
      <c r="Q101" s="257"/>
      <c r="R101" s="257"/>
      <c r="S101" s="257"/>
      <c r="T101" s="257"/>
      <c r="U101" s="257"/>
      <c r="V101" s="257"/>
      <c r="W101" s="257"/>
      <c r="X101" s="257"/>
      <c r="Y101" s="257"/>
      <c r="Z101" s="257"/>
      <c r="AA101" s="257"/>
      <c r="AB101" s="257"/>
      <c r="AC101" s="257"/>
      <c r="AD101" s="257"/>
      <c r="AE101" s="257"/>
      <c r="AF101" s="257"/>
      <c r="AG101" s="227" t="e">
        <f>#REF!</f>
        <v>#REF!</v>
      </c>
      <c r="AH101" s="228"/>
      <c r="AI101" s="228"/>
      <c r="AJ101" s="228"/>
      <c r="AK101" s="228"/>
      <c r="AL101" s="228"/>
      <c r="AM101" s="228"/>
      <c r="AN101" s="227" t="e">
        <f t="shared" si="0"/>
        <v>#REF!</v>
      </c>
      <c r="AO101" s="228"/>
      <c r="AP101" s="228"/>
      <c r="AQ101" s="82" t="s">
        <v>79</v>
      </c>
      <c r="AR101" s="79"/>
      <c r="AS101" s="83">
        <v>0</v>
      </c>
      <c r="AT101" s="84" t="e">
        <f t="shared" si="1"/>
        <v>#REF!</v>
      </c>
      <c r="AU101" s="85" t="e">
        <f>#REF!</f>
        <v>#REF!</v>
      </c>
      <c r="AV101" s="84" t="e">
        <f>#REF!</f>
        <v>#REF!</v>
      </c>
      <c r="AW101" s="84" t="e">
        <f>#REF!</f>
        <v>#REF!</v>
      </c>
      <c r="AX101" s="84" t="e">
        <f>#REF!</f>
        <v>#REF!</v>
      </c>
      <c r="AY101" s="84" t="e">
        <f>#REF!</f>
        <v>#REF!</v>
      </c>
      <c r="AZ101" s="84" t="e">
        <f>#REF!</f>
        <v>#REF!</v>
      </c>
      <c r="BA101" s="84" t="e">
        <f>#REF!</f>
        <v>#REF!</v>
      </c>
      <c r="BB101" s="84" t="e">
        <f>#REF!</f>
        <v>#REF!</v>
      </c>
      <c r="BC101" s="84" t="e">
        <f>#REF!</f>
        <v>#REF!</v>
      </c>
      <c r="BD101" s="86" t="e">
        <f>#REF!</f>
        <v>#REF!</v>
      </c>
      <c r="BT101" s="87" t="s">
        <v>80</v>
      </c>
      <c r="BV101" s="87" t="s">
        <v>76</v>
      </c>
      <c r="BW101" s="87" t="s">
        <v>99</v>
      </c>
      <c r="BX101" s="87" t="s">
        <v>4</v>
      </c>
      <c r="CL101" s="87" t="s">
        <v>1</v>
      </c>
      <c r="CM101" s="87" t="s">
        <v>85</v>
      </c>
    </row>
    <row r="102" spans="1:91" s="7" customFormat="1" ht="16.5" customHeight="1">
      <c r="A102" s="78" t="s">
        <v>78</v>
      </c>
      <c r="B102" s="79"/>
      <c r="C102" s="80"/>
      <c r="D102" s="257" t="s">
        <v>100</v>
      </c>
      <c r="E102" s="257"/>
      <c r="F102" s="257"/>
      <c r="G102" s="257"/>
      <c r="H102" s="257"/>
      <c r="I102" s="81"/>
      <c r="J102" s="257" t="s">
        <v>101</v>
      </c>
      <c r="K102" s="257"/>
      <c r="L102" s="257"/>
      <c r="M102" s="257"/>
      <c r="N102" s="257"/>
      <c r="O102" s="257"/>
      <c r="P102" s="257"/>
      <c r="Q102" s="257"/>
      <c r="R102" s="257"/>
      <c r="S102" s="257"/>
      <c r="T102" s="257"/>
      <c r="U102" s="257"/>
      <c r="V102" s="257"/>
      <c r="W102" s="257"/>
      <c r="X102" s="257"/>
      <c r="Y102" s="257"/>
      <c r="Z102" s="257"/>
      <c r="AA102" s="257"/>
      <c r="AB102" s="257"/>
      <c r="AC102" s="257"/>
      <c r="AD102" s="257"/>
      <c r="AE102" s="257"/>
      <c r="AF102" s="257"/>
      <c r="AG102" s="227" t="e">
        <f>#REF!</f>
        <v>#REF!</v>
      </c>
      <c r="AH102" s="228"/>
      <c r="AI102" s="228"/>
      <c r="AJ102" s="228"/>
      <c r="AK102" s="228"/>
      <c r="AL102" s="228"/>
      <c r="AM102" s="228"/>
      <c r="AN102" s="227" t="e">
        <f t="shared" si="0"/>
        <v>#REF!</v>
      </c>
      <c r="AO102" s="228"/>
      <c r="AP102" s="228"/>
      <c r="AQ102" s="82" t="s">
        <v>79</v>
      </c>
      <c r="AR102" s="79"/>
      <c r="AS102" s="83">
        <v>0</v>
      </c>
      <c r="AT102" s="84" t="e">
        <f t="shared" si="1"/>
        <v>#REF!</v>
      </c>
      <c r="AU102" s="85" t="e">
        <f>#REF!</f>
        <v>#REF!</v>
      </c>
      <c r="AV102" s="84" t="e">
        <f>#REF!</f>
        <v>#REF!</v>
      </c>
      <c r="AW102" s="84" t="e">
        <f>#REF!</f>
        <v>#REF!</v>
      </c>
      <c r="AX102" s="84" t="e">
        <f>#REF!</f>
        <v>#REF!</v>
      </c>
      <c r="AY102" s="84" t="e">
        <f>#REF!</f>
        <v>#REF!</v>
      </c>
      <c r="AZ102" s="84" t="e">
        <f>#REF!</f>
        <v>#REF!</v>
      </c>
      <c r="BA102" s="84" t="e">
        <f>#REF!</f>
        <v>#REF!</v>
      </c>
      <c r="BB102" s="84" t="e">
        <f>#REF!</f>
        <v>#REF!</v>
      </c>
      <c r="BC102" s="84" t="e">
        <f>#REF!</f>
        <v>#REF!</v>
      </c>
      <c r="BD102" s="86" t="e">
        <f>#REF!</f>
        <v>#REF!</v>
      </c>
      <c r="BT102" s="87" t="s">
        <v>80</v>
      </c>
      <c r="BV102" s="87" t="s">
        <v>76</v>
      </c>
      <c r="BW102" s="87" t="s">
        <v>102</v>
      </c>
      <c r="BX102" s="87" t="s">
        <v>4</v>
      </c>
      <c r="CL102" s="87" t="s">
        <v>1</v>
      </c>
      <c r="CM102" s="87" t="s">
        <v>85</v>
      </c>
    </row>
    <row r="103" spans="1:91" s="7" customFormat="1" ht="16.5" customHeight="1">
      <c r="A103" s="78" t="s">
        <v>78</v>
      </c>
      <c r="B103" s="79"/>
      <c r="C103" s="80"/>
      <c r="D103" s="257" t="s">
        <v>103</v>
      </c>
      <c r="E103" s="257"/>
      <c r="F103" s="257"/>
      <c r="G103" s="257"/>
      <c r="H103" s="257"/>
      <c r="I103" s="81"/>
      <c r="J103" s="257" t="s">
        <v>104</v>
      </c>
      <c r="K103" s="257"/>
      <c r="L103" s="257"/>
      <c r="M103" s="257"/>
      <c r="N103" s="257"/>
      <c r="O103" s="257"/>
      <c r="P103" s="257"/>
      <c r="Q103" s="257"/>
      <c r="R103" s="257"/>
      <c r="S103" s="257"/>
      <c r="T103" s="257"/>
      <c r="U103" s="257"/>
      <c r="V103" s="257"/>
      <c r="W103" s="257"/>
      <c r="X103" s="257"/>
      <c r="Y103" s="257"/>
      <c r="Z103" s="257"/>
      <c r="AA103" s="257"/>
      <c r="AB103" s="257"/>
      <c r="AC103" s="257"/>
      <c r="AD103" s="257"/>
      <c r="AE103" s="257"/>
      <c r="AF103" s="257"/>
      <c r="AG103" s="227" t="e">
        <f>#REF!</f>
        <v>#REF!</v>
      </c>
      <c r="AH103" s="228"/>
      <c r="AI103" s="228"/>
      <c r="AJ103" s="228"/>
      <c r="AK103" s="228"/>
      <c r="AL103" s="228"/>
      <c r="AM103" s="228"/>
      <c r="AN103" s="227" t="e">
        <f t="shared" si="0"/>
        <v>#REF!</v>
      </c>
      <c r="AO103" s="228"/>
      <c r="AP103" s="228"/>
      <c r="AQ103" s="82" t="s">
        <v>79</v>
      </c>
      <c r="AR103" s="79"/>
      <c r="AS103" s="83">
        <v>0</v>
      </c>
      <c r="AT103" s="84" t="e">
        <f t="shared" si="1"/>
        <v>#REF!</v>
      </c>
      <c r="AU103" s="85" t="e">
        <f>#REF!</f>
        <v>#REF!</v>
      </c>
      <c r="AV103" s="84" t="e">
        <f>#REF!</f>
        <v>#REF!</v>
      </c>
      <c r="AW103" s="84" t="e">
        <f>#REF!</f>
        <v>#REF!</v>
      </c>
      <c r="AX103" s="84" t="e">
        <f>#REF!</f>
        <v>#REF!</v>
      </c>
      <c r="AY103" s="84" t="e">
        <f>#REF!</f>
        <v>#REF!</v>
      </c>
      <c r="AZ103" s="84" t="e">
        <f>#REF!</f>
        <v>#REF!</v>
      </c>
      <c r="BA103" s="84" t="e">
        <f>#REF!</f>
        <v>#REF!</v>
      </c>
      <c r="BB103" s="84" t="e">
        <f>#REF!</f>
        <v>#REF!</v>
      </c>
      <c r="BC103" s="84" t="e">
        <f>#REF!</f>
        <v>#REF!</v>
      </c>
      <c r="BD103" s="86" t="e">
        <f>#REF!</f>
        <v>#REF!</v>
      </c>
      <c r="BT103" s="87" t="s">
        <v>80</v>
      </c>
      <c r="BV103" s="87" t="s">
        <v>76</v>
      </c>
      <c r="BW103" s="87" t="s">
        <v>105</v>
      </c>
      <c r="BX103" s="87" t="s">
        <v>4</v>
      </c>
      <c r="CL103" s="87" t="s">
        <v>1</v>
      </c>
      <c r="CM103" s="87" t="s">
        <v>85</v>
      </c>
    </row>
    <row r="104" spans="1:91" s="7" customFormat="1" ht="16.5" customHeight="1">
      <c r="A104" s="78" t="s">
        <v>78</v>
      </c>
      <c r="B104" s="79"/>
      <c r="C104" s="80"/>
      <c r="D104" s="257" t="s">
        <v>106</v>
      </c>
      <c r="E104" s="257"/>
      <c r="F104" s="257"/>
      <c r="G104" s="257"/>
      <c r="H104" s="257"/>
      <c r="I104" s="81"/>
      <c r="J104" s="257" t="s">
        <v>107</v>
      </c>
      <c r="K104" s="257"/>
      <c r="L104" s="257"/>
      <c r="M104" s="257"/>
      <c r="N104" s="257"/>
      <c r="O104" s="257"/>
      <c r="P104" s="257"/>
      <c r="Q104" s="257"/>
      <c r="R104" s="257"/>
      <c r="S104" s="257"/>
      <c r="T104" s="257"/>
      <c r="U104" s="257"/>
      <c r="V104" s="257"/>
      <c r="W104" s="257"/>
      <c r="X104" s="257"/>
      <c r="Y104" s="257"/>
      <c r="Z104" s="257"/>
      <c r="AA104" s="257"/>
      <c r="AB104" s="257"/>
      <c r="AC104" s="257"/>
      <c r="AD104" s="257"/>
      <c r="AE104" s="257"/>
      <c r="AF104" s="257"/>
      <c r="AG104" s="227" t="e">
        <f>#REF!</f>
        <v>#REF!</v>
      </c>
      <c r="AH104" s="228"/>
      <c r="AI104" s="228"/>
      <c r="AJ104" s="228"/>
      <c r="AK104" s="228"/>
      <c r="AL104" s="228"/>
      <c r="AM104" s="228"/>
      <c r="AN104" s="227" t="e">
        <f t="shared" si="0"/>
        <v>#REF!</v>
      </c>
      <c r="AO104" s="228"/>
      <c r="AP104" s="228"/>
      <c r="AQ104" s="82" t="s">
        <v>79</v>
      </c>
      <c r="AR104" s="79"/>
      <c r="AS104" s="83">
        <v>0</v>
      </c>
      <c r="AT104" s="84" t="e">
        <f t="shared" si="1"/>
        <v>#REF!</v>
      </c>
      <c r="AU104" s="85" t="e">
        <f>#REF!</f>
        <v>#REF!</v>
      </c>
      <c r="AV104" s="84" t="e">
        <f>#REF!</f>
        <v>#REF!</v>
      </c>
      <c r="AW104" s="84" t="e">
        <f>#REF!</f>
        <v>#REF!</v>
      </c>
      <c r="AX104" s="84" t="e">
        <f>#REF!</f>
        <v>#REF!</v>
      </c>
      <c r="AY104" s="84" t="e">
        <f>#REF!</f>
        <v>#REF!</v>
      </c>
      <c r="AZ104" s="84" t="e">
        <f>#REF!</f>
        <v>#REF!</v>
      </c>
      <c r="BA104" s="84" t="e">
        <f>#REF!</f>
        <v>#REF!</v>
      </c>
      <c r="BB104" s="84" t="e">
        <f>#REF!</f>
        <v>#REF!</v>
      </c>
      <c r="BC104" s="84" t="e">
        <f>#REF!</f>
        <v>#REF!</v>
      </c>
      <c r="BD104" s="86" t="e">
        <f>#REF!</f>
        <v>#REF!</v>
      </c>
      <c r="BT104" s="87" t="s">
        <v>80</v>
      </c>
      <c r="BV104" s="87" t="s">
        <v>76</v>
      </c>
      <c r="BW104" s="87" t="s">
        <v>108</v>
      </c>
      <c r="BX104" s="87" t="s">
        <v>4</v>
      </c>
      <c r="CL104" s="87" t="s">
        <v>1</v>
      </c>
      <c r="CM104" s="87" t="s">
        <v>85</v>
      </c>
    </row>
    <row r="105" spans="1:91" s="7" customFormat="1" ht="16.5" customHeight="1">
      <c r="A105" s="78" t="s">
        <v>78</v>
      </c>
      <c r="B105" s="79"/>
      <c r="C105" s="80"/>
      <c r="D105" s="257" t="s">
        <v>109</v>
      </c>
      <c r="E105" s="257"/>
      <c r="F105" s="257"/>
      <c r="G105" s="257"/>
      <c r="H105" s="257"/>
      <c r="I105" s="81"/>
      <c r="J105" s="257" t="s">
        <v>110</v>
      </c>
      <c r="K105" s="257"/>
      <c r="L105" s="257"/>
      <c r="M105" s="257"/>
      <c r="N105" s="257"/>
      <c r="O105" s="257"/>
      <c r="P105" s="257"/>
      <c r="Q105" s="257"/>
      <c r="R105" s="257"/>
      <c r="S105" s="257"/>
      <c r="T105" s="257"/>
      <c r="U105" s="257"/>
      <c r="V105" s="257"/>
      <c r="W105" s="257"/>
      <c r="X105" s="257"/>
      <c r="Y105" s="257"/>
      <c r="Z105" s="257"/>
      <c r="AA105" s="257"/>
      <c r="AB105" s="257"/>
      <c r="AC105" s="257"/>
      <c r="AD105" s="257"/>
      <c r="AE105" s="257"/>
      <c r="AF105" s="257"/>
      <c r="AG105" s="227" t="e">
        <f>#REF!</f>
        <v>#REF!</v>
      </c>
      <c r="AH105" s="228"/>
      <c r="AI105" s="228"/>
      <c r="AJ105" s="228"/>
      <c r="AK105" s="228"/>
      <c r="AL105" s="228"/>
      <c r="AM105" s="228"/>
      <c r="AN105" s="227" t="e">
        <f t="shared" si="0"/>
        <v>#REF!</v>
      </c>
      <c r="AO105" s="228"/>
      <c r="AP105" s="228"/>
      <c r="AQ105" s="82" t="s">
        <v>79</v>
      </c>
      <c r="AR105" s="79"/>
      <c r="AS105" s="83">
        <v>0</v>
      </c>
      <c r="AT105" s="84" t="e">
        <f t="shared" si="1"/>
        <v>#REF!</v>
      </c>
      <c r="AU105" s="85" t="e">
        <f>#REF!</f>
        <v>#REF!</v>
      </c>
      <c r="AV105" s="84" t="e">
        <f>#REF!</f>
        <v>#REF!</v>
      </c>
      <c r="AW105" s="84" t="e">
        <f>#REF!</f>
        <v>#REF!</v>
      </c>
      <c r="AX105" s="84" t="e">
        <f>#REF!</f>
        <v>#REF!</v>
      </c>
      <c r="AY105" s="84" t="e">
        <f>#REF!</f>
        <v>#REF!</v>
      </c>
      <c r="AZ105" s="84" t="e">
        <f>#REF!</f>
        <v>#REF!</v>
      </c>
      <c r="BA105" s="84" t="e">
        <f>#REF!</f>
        <v>#REF!</v>
      </c>
      <c r="BB105" s="84" t="e">
        <f>#REF!</f>
        <v>#REF!</v>
      </c>
      <c r="BC105" s="84" t="e">
        <f>#REF!</f>
        <v>#REF!</v>
      </c>
      <c r="BD105" s="86" t="e">
        <f>#REF!</f>
        <v>#REF!</v>
      </c>
      <c r="BT105" s="87" t="s">
        <v>80</v>
      </c>
      <c r="BV105" s="87" t="s">
        <v>76</v>
      </c>
      <c r="BW105" s="87" t="s">
        <v>111</v>
      </c>
      <c r="BX105" s="87" t="s">
        <v>4</v>
      </c>
      <c r="CL105" s="87" t="s">
        <v>1</v>
      </c>
      <c r="CM105" s="87" t="s">
        <v>85</v>
      </c>
    </row>
    <row r="106" spans="1:91" s="7" customFormat="1" ht="16.5" customHeight="1">
      <c r="A106" s="78" t="s">
        <v>78</v>
      </c>
      <c r="B106" s="79"/>
      <c r="C106" s="80"/>
      <c r="D106" s="257" t="s">
        <v>112</v>
      </c>
      <c r="E106" s="257"/>
      <c r="F106" s="257"/>
      <c r="G106" s="257"/>
      <c r="H106" s="257"/>
      <c r="I106" s="81"/>
      <c r="J106" s="257" t="s">
        <v>113</v>
      </c>
      <c r="K106" s="257"/>
      <c r="L106" s="257"/>
      <c r="M106" s="257"/>
      <c r="N106" s="257"/>
      <c r="O106" s="257"/>
      <c r="P106" s="257"/>
      <c r="Q106" s="257"/>
      <c r="R106" s="257"/>
      <c r="S106" s="257"/>
      <c r="T106" s="257"/>
      <c r="U106" s="257"/>
      <c r="V106" s="257"/>
      <c r="W106" s="257"/>
      <c r="X106" s="257"/>
      <c r="Y106" s="257"/>
      <c r="Z106" s="257"/>
      <c r="AA106" s="257"/>
      <c r="AB106" s="257"/>
      <c r="AC106" s="257"/>
      <c r="AD106" s="257"/>
      <c r="AE106" s="257"/>
      <c r="AF106" s="257"/>
      <c r="AG106" s="227" t="e">
        <f>#REF!</f>
        <v>#REF!</v>
      </c>
      <c r="AH106" s="228"/>
      <c r="AI106" s="228"/>
      <c r="AJ106" s="228"/>
      <c r="AK106" s="228"/>
      <c r="AL106" s="228"/>
      <c r="AM106" s="228"/>
      <c r="AN106" s="227" t="e">
        <f t="shared" si="0"/>
        <v>#REF!</v>
      </c>
      <c r="AO106" s="228"/>
      <c r="AP106" s="228"/>
      <c r="AQ106" s="82" t="s">
        <v>79</v>
      </c>
      <c r="AR106" s="79"/>
      <c r="AS106" s="88">
        <v>0</v>
      </c>
      <c r="AT106" s="89" t="e">
        <f t="shared" si="1"/>
        <v>#REF!</v>
      </c>
      <c r="AU106" s="90" t="e">
        <f>#REF!</f>
        <v>#REF!</v>
      </c>
      <c r="AV106" s="89" t="e">
        <f>#REF!</f>
        <v>#REF!</v>
      </c>
      <c r="AW106" s="89" t="e">
        <f>#REF!</f>
        <v>#REF!</v>
      </c>
      <c r="AX106" s="89" t="e">
        <f>#REF!</f>
        <v>#REF!</v>
      </c>
      <c r="AY106" s="89" t="e">
        <f>#REF!</f>
        <v>#REF!</v>
      </c>
      <c r="AZ106" s="89" t="e">
        <f>#REF!</f>
        <v>#REF!</v>
      </c>
      <c r="BA106" s="89" t="e">
        <f>#REF!</f>
        <v>#REF!</v>
      </c>
      <c r="BB106" s="89" t="e">
        <f>#REF!</f>
        <v>#REF!</v>
      </c>
      <c r="BC106" s="89" t="e">
        <f>#REF!</f>
        <v>#REF!</v>
      </c>
      <c r="BD106" s="91" t="e">
        <f>#REF!</f>
        <v>#REF!</v>
      </c>
      <c r="BT106" s="87" t="s">
        <v>80</v>
      </c>
      <c r="BV106" s="87" t="s">
        <v>76</v>
      </c>
      <c r="BW106" s="87" t="s">
        <v>114</v>
      </c>
      <c r="BX106" s="87" t="s">
        <v>4</v>
      </c>
      <c r="CL106" s="87" t="s">
        <v>1</v>
      </c>
      <c r="CM106" s="87" t="s">
        <v>85</v>
      </c>
    </row>
    <row r="107" spans="1:91" s="2" customFormat="1" ht="30" customHeight="1">
      <c r="A107" s="32"/>
      <c r="B107" s="33"/>
      <c r="C107" s="32"/>
      <c r="D107" s="32"/>
      <c r="E107" s="32"/>
      <c r="F107" s="32"/>
      <c r="G107" s="32"/>
      <c r="H107" s="32"/>
      <c r="I107" s="32"/>
      <c r="J107" s="32"/>
      <c r="K107" s="32"/>
      <c r="L107" s="32"/>
      <c r="M107" s="32"/>
      <c r="N107" s="32"/>
      <c r="O107" s="32"/>
      <c r="P107" s="32"/>
      <c r="Q107" s="32"/>
      <c r="R107" s="32"/>
      <c r="S107" s="32"/>
      <c r="T107" s="32"/>
      <c r="U107" s="32"/>
      <c r="V107" s="32"/>
      <c r="W107" s="32"/>
      <c r="X107" s="32"/>
      <c r="Y107" s="32"/>
      <c r="Z107" s="32"/>
      <c r="AA107" s="32"/>
      <c r="AB107" s="32"/>
      <c r="AC107" s="32"/>
      <c r="AD107" s="32"/>
      <c r="AE107" s="32"/>
      <c r="AF107" s="32"/>
      <c r="AG107" s="32"/>
      <c r="AH107" s="32"/>
      <c r="AI107" s="32"/>
      <c r="AJ107" s="32"/>
      <c r="AK107" s="32"/>
      <c r="AL107" s="32"/>
      <c r="AM107" s="32"/>
      <c r="AN107" s="32"/>
      <c r="AO107" s="32"/>
      <c r="AP107" s="32"/>
      <c r="AQ107" s="32"/>
      <c r="AR107" s="33"/>
      <c r="AS107" s="32"/>
      <c r="AT107" s="32"/>
      <c r="AU107" s="32"/>
      <c r="AV107" s="32"/>
      <c r="AW107" s="32"/>
      <c r="AX107" s="32"/>
      <c r="AY107" s="32"/>
      <c r="AZ107" s="32"/>
      <c r="BA107" s="32"/>
      <c r="BB107" s="32"/>
      <c r="BC107" s="32"/>
      <c r="BD107" s="32"/>
      <c r="BE107" s="32"/>
    </row>
    <row r="108" spans="1:91" s="2" customFormat="1" ht="6.95" customHeight="1">
      <c r="A108" s="32"/>
      <c r="B108" s="47"/>
      <c r="C108" s="48"/>
      <c r="D108" s="48"/>
      <c r="E108" s="48"/>
      <c r="F108" s="48"/>
      <c r="G108" s="48"/>
      <c r="H108" s="48"/>
      <c r="I108" s="48"/>
      <c r="J108" s="48"/>
      <c r="K108" s="48"/>
      <c r="L108" s="48"/>
      <c r="M108" s="48"/>
      <c r="N108" s="48"/>
      <c r="O108" s="48"/>
      <c r="P108" s="48"/>
      <c r="Q108" s="48"/>
      <c r="R108" s="48"/>
      <c r="S108" s="48"/>
      <c r="T108" s="48"/>
      <c r="U108" s="48"/>
      <c r="V108" s="48"/>
      <c r="W108" s="48"/>
      <c r="X108" s="48"/>
      <c r="Y108" s="48"/>
      <c r="Z108" s="48"/>
      <c r="AA108" s="48"/>
      <c r="AB108" s="48"/>
      <c r="AC108" s="48"/>
      <c r="AD108" s="48"/>
      <c r="AE108" s="48"/>
      <c r="AF108" s="48"/>
      <c r="AG108" s="48"/>
      <c r="AH108" s="48"/>
      <c r="AI108" s="48"/>
      <c r="AJ108" s="48"/>
      <c r="AK108" s="48"/>
      <c r="AL108" s="48"/>
      <c r="AM108" s="48"/>
      <c r="AN108" s="48"/>
      <c r="AO108" s="48"/>
      <c r="AP108" s="48"/>
      <c r="AQ108" s="48"/>
      <c r="AR108" s="33"/>
      <c r="AS108" s="32"/>
      <c r="AT108" s="32"/>
      <c r="AU108" s="32"/>
      <c r="AV108" s="32"/>
      <c r="AW108" s="32"/>
      <c r="AX108" s="32"/>
      <c r="AY108" s="32"/>
      <c r="AZ108" s="32"/>
      <c r="BA108" s="32"/>
      <c r="BB108" s="32"/>
      <c r="BC108" s="32"/>
      <c r="BD108" s="32"/>
      <c r="BE108" s="32"/>
    </row>
  </sheetData>
  <mergeCells count="86">
    <mergeCell ref="D98:H98"/>
    <mergeCell ref="D95:H95"/>
    <mergeCell ref="D99:H99"/>
    <mergeCell ref="D100:H100"/>
    <mergeCell ref="D96:H96"/>
    <mergeCell ref="D97:H97"/>
    <mergeCell ref="D102:H102"/>
    <mergeCell ref="D103:H103"/>
    <mergeCell ref="D104:H104"/>
    <mergeCell ref="I92:AF92"/>
    <mergeCell ref="J101:AF101"/>
    <mergeCell ref="J100:AF100"/>
    <mergeCell ref="J102:AF102"/>
    <mergeCell ref="J103:AF103"/>
    <mergeCell ref="J99:AF99"/>
    <mergeCell ref="J97:AF97"/>
    <mergeCell ref="J98:AF98"/>
    <mergeCell ref="J104:AF104"/>
    <mergeCell ref="J96:AF96"/>
    <mergeCell ref="J95:AF95"/>
    <mergeCell ref="C92:G92"/>
    <mergeCell ref="D101:H101"/>
    <mergeCell ref="L85:AO85"/>
    <mergeCell ref="D105:H105"/>
    <mergeCell ref="J105:AF105"/>
    <mergeCell ref="D106:H106"/>
    <mergeCell ref="J106:AF106"/>
    <mergeCell ref="AG94:AM94"/>
    <mergeCell ref="AG104:AM104"/>
    <mergeCell ref="AN104:AP104"/>
    <mergeCell ref="AN92:AP92"/>
    <mergeCell ref="AN102:AP102"/>
    <mergeCell ref="AN101:AP101"/>
    <mergeCell ref="AN96:AP96"/>
    <mergeCell ref="AN100:AP100"/>
    <mergeCell ref="AN98:AP98"/>
    <mergeCell ref="AN99:AP99"/>
    <mergeCell ref="AN95:AP95"/>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103:AM103"/>
    <mergeCell ref="AG102:AM102"/>
    <mergeCell ref="AG92:AM92"/>
    <mergeCell ref="AG100:AM100"/>
    <mergeCell ref="AG95:AM95"/>
    <mergeCell ref="AG99:AM99"/>
    <mergeCell ref="AG101:AM101"/>
    <mergeCell ref="AG97:AM97"/>
    <mergeCell ref="AG96:AM96"/>
    <mergeCell ref="AG98:AM98"/>
    <mergeCell ref="AM87:AN87"/>
    <mergeCell ref="AM89:AP89"/>
    <mergeCell ref="AM90:AP90"/>
    <mergeCell ref="AN103:AP103"/>
    <mergeCell ref="AN97:AP97"/>
    <mergeCell ref="AS89:AT91"/>
    <mergeCell ref="AN105:AP105"/>
    <mergeCell ref="AG105:AM105"/>
    <mergeCell ref="AN106:AP106"/>
    <mergeCell ref="AG106:AM106"/>
    <mergeCell ref="AN94:AP94"/>
  </mergeCells>
  <hyperlinks>
    <hyperlink ref="A95" location="'024-2021 - Stavební úprav...'!C2" display="/" xr:uid="{00000000-0004-0000-0000-000000000000}"/>
    <hyperlink ref="A96" location="'024n-2021 - Stavební úpra...'!C2" display="/" xr:uid="{00000000-0004-0000-0000-000001000000}"/>
    <hyperlink ref="A97" location="'D146b - Rozvodnice'!C2" display="/" xr:uid="{00000000-0004-0000-0000-000002000000}"/>
    <hyperlink ref="A98" location="'D144 - Stavební rozpočet'!C2" display="/" xr:uid="{00000000-0004-0000-0000-000003000000}"/>
    <hyperlink ref="A99" location="'D143 - Stavební rozpočet'!C2" display="/" xr:uid="{00000000-0004-0000-0000-000004000000}"/>
    <hyperlink ref="A100" location="'D146a - Položky'!C2" display="/" xr:uid="{00000000-0004-0000-0000-000005000000}"/>
    <hyperlink ref="A101" location="'Objekt2 - VENKOVNÍ STOKA'!C2" display="/" xr:uid="{00000000-0004-0000-0000-000006000000}"/>
    <hyperlink ref="A102" location="'D141 - KANALIZACE'!C2" display="/" xr:uid="{00000000-0004-0000-0000-000007000000}"/>
    <hyperlink ref="A103" location="'D142 - VNITŘNÍ PLYNOINSTA...'!C2" display="/" xr:uid="{00000000-0004-0000-0000-000008000000}"/>
    <hyperlink ref="A104" location="'D145 - LIKVIDACE DEŠŤOVÝC...'!C2" display="/" xr:uid="{00000000-0004-0000-0000-000009000000}"/>
    <hyperlink ref="A105" location="'D141b - VODOVOD'!C2" display="/" xr:uid="{00000000-0004-0000-0000-00000A000000}"/>
    <hyperlink ref="A106" location="'D146c - Svítidla'!C2" display="/" xr:uid="{00000000-0004-0000-0000-00000B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577"/>
  <sheetViews>
    <sheetView showGridLines="0" topLeftCell="A146" workbookViewId="0">
      <selection activeCell="J174" sqref="C173:J174"/>
    </sheetView>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92" customWidth="1"/>
    <col min="10" max="10" width="20.1640625" style="1" customWidth="1"/>
    <col min="11" max="11" width="20.16406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I2" s="92"/>
      <c r="L2" s="230" t="s">
        <v>5</v>
      </c>
      <c r="M2" s="231"/>
      <c r="N2" s="231"/>
      <c r="O2" s="231"/>
      <c r="P2" s="231"/>
      <c r="Q2" s="231"/>
      <c r="R2" s="231"/>
      <c r="S2" s="231"/>
      <c r="T2" s="231"/>
      <c r="U2" s="231"/>
      <c r="V2" s="231"/>
      <c r="AT2" s="17" t="s">
        <v>4</v>
      </c>
      <c r="AZ2" s="93" t="s">
        <v>115</v>
      </c>
      <c r="BA2" s="93" t="s">
        <v>116</v>
      </c>
      <c r="BB2" s="93" t="s">
        <v>1</v>
      </c>
      <c r="BC2" s="93" t="s">
        <v>117</v>
      </c>
      <c r="BD2" s="93" t="s">
        <v>118</v>
      </c>
    </row>
    <row r="3" spans="1:56" s="1" customFormat="1" ht="6.95" customHeight="1">
      <c r="B3" s="18"/>
      <c r="C3" s="19"/>
      <c r="D3" s="19"/>
      <c r="E3" s="19"/>
      <c r="F3" s="19"/>
      <c r="G3" s="19"/>
      <c r="H3" s="19"/>
      <c r="I3" s="94"/>
      <c r="J3" s="19"/>
      <c r="K3" s="19"/>
      <c r="L3" s="20"/>
      <c r="AT3" s="17" t="s">
        <v>85</v>
      </c>
      <c r="AZ3" s="93" t="s">
        <v>119</v>
      </c>
      <c r="BA3" s="93" t="s">
        <v>120</v>
      </c>
      <c r="BB3" s="93" t="s">
        <v>1</v>
      </c>
      <c r="BC3" s="93" t="s">
        <v>121</v>
      </c>
      <c r="BD3" s="93" t="s">
        <v>118</v>
      </c>
    </row>
    <row r="4" spans="1:56" s="1" customFormat="1" ht="24.95" customHeight="1">
      <c r="B4" s="20"/>
      <c r="D4" s="21" t="s">
        <v>122</v>
      </c>
      <c r="I4" s="92"/>
      <c r="L4" s="20"/>
      <c r="M4" s="95" t="s">
        <v>10</v>
      </c>
      <c r="AT4" s="17" t="s">
        <v>3</v>
      </c>
      <c r="AZ4" s="93" t="s">
        <v>123</v>
      </c>
      <c r="BA4" s="93" t="s">
        <v>124</v>
      </c>
      <c r="BB4" s="93" t="s">
        <v>1</v>
      </c>
      <c r="BC4" s="93" t="s">
        <v>125</v>
      </c>
      <c r="BD4" s="93" t="s">
        <v>118</v>
      </c>
    </row>
    <row r="5" spans="1:56" s="1" customFormat="1" ht="6.95" customHeight="1">
      <c r="B5" s="20"/>
      <c r="I5" s="92"/>
      <c r="L5" s="20"/>
      <c r="AZ5" s="93" t="s">
        <v>126</v>
      </c>
      <c r="BA5" s="93" t="s">
        <v>127</v>
      </c>
      <c r="BB5" s="93" t="s">
        <v>1</v>
      </c>
      <c r="BC5" s="93" t="s">
        <v>128</v>
      </c>
      <c r="BD5" s="93" t="s">
        <v>118</v>
      </c>
    </row>
    <row r="6" spans="1:56" s="2" customFormat="1" ht="12" customHeight="1">
      <c r="A6" s="32"/>
      <c r="B6" s="33"/>
      <c r="C6" s="32"/>
      <c r="D6" s="27" t="s">
        <v>16</v>
      </c>
      <c r="E6" s="32"/>
      <c r="F6" s="32"/>
      <c r="G6" s="32"/>
      <c r="H6" s="32"/>
      <c r="I6" s="96"/>
      <c r="J6" s="32"/>
      <c r="K6" s="32"/>
      <c r="L6" s="42"/>
      <c r="S6" s="32"/>
      <c r="T6" s="32"/>
      <c r="U6" s="32"/>
      <c r="V6" s="32"/>
      <c r="W6" s="32"/>
      <c r="X6" s="32"/>
      <c r="Y6" s="32"/>
      <c r="Z6" s="32"/>
      <c r="AA6" s="32"/>
      <c r="AB6" s="32"/>
      <c r="AC6" s="32"/>
      <c r="AD6" s="32"/>
      <c r="AE6" s="32"/>
      <c r="AZ6" s="93" t="s">
        <v>129</v>
      </c>
      <c r="BA6" s="93" t="s">
        <v>130</v>
      </c>
      <c r="BB6" s="93" t="s">
        <v>1</v>
      </c>
      <c r="BC6" s="93" t="s">
        <v>131</v>
      </c>
      <c r="BD6" s="93" t="s">
        <v>118</v>
      </c>
    </row>
    <row r="7" spans="1:56" s="2" customFormat="1" ht="16.5" customHeight="1">
      <c r="A7" s="32"/>
      <c r="B7" s="33"/>
      <c r="C7" s="32"/>
      <c r="D7" s="32"/>
      <c r="E7" s="255" t="s">
        <v>17</v>
      </c>
      <c r="F7" s="262"/>
      <c r="G7" s="262"/>
      <c r="H7" s="262"/>
      <c r="I7" s="96"/>
      <c r="J7" s="32"/>
      <c r="K7" s="32"/>
      <c r="L7" s="42"/>
      <c r="S7" s="32"/>
      <c r="T7" s="32"/>
      <c r="U7" s="32"/>
      <c r="V7" s="32"/>
      <c r="W7" s="32"/>
      <c r="X7" s="32"/>
      <c r="Y7" s="32"/>
      <c r="Z7" s="32"/>
      <c r="AA7" s="32"/>
      <c r="AB7" s="32"/>
      <c r="AC7" s="32"/>
      <c r="AD7" s="32"/>
      <c r="AE7" s="32"/>
      <c r="AZ7" s="93" t="s">
        <v>132</v>
      </c>
      <c r="BA7" s="93" t="s">
        <v>133</v>
      </c>
      <c r="BB7" s="93" t="s">
        <v>1</v>
      </c>
      <c r="BC7" s="93" t="s">
        <v>134</v>
      </c>
      <c r="BD7" s="93" t="s">
        <v>118</v>
      </c>
    </row>
    <row r="8" spans="1:56" s="2" customFormat="1">
      <c r="A8" s="32"/>
      <c r="B8" s="33"/>
      <c r="C8" s="32"/>
      <c r="D8" s="32"/>
      <c r="E8" s="32"/>
      <c r="F8" s="32"/>
      <c r="G8" s="32"/>
      <c r="H8" s="32"/>
      <c r="I8" s="96"/>
      <c r="J8" s="32"/>
      <c r="K8" s="32"/>
      <c r="L8" s="42"/>
      <c r="S8" s="32"/>
      <c r="T8" s="32"/>
      <c r="U8" s="32"/>
      <c r="V8" s="32"/>
      <c r="W8" s="32"/>
      <c r="X8" s="32"/>
      <c r="Y8" s="32"/>
      <c r="Z8" s="32"/>
      <c r="AA8" s="32"/>
      <c r="AB8" s="32"/>
      <c r="AC8" s="32"/>
      <c r="AD8" s="32"/>
      <c r="AE8" s="32"/>
      <c r="AZ8" s="93" t="s">
        <v>135</v>
      </c>
      <c r="BA8" s="93" t="s">
        <v>136</v>
      </c>
      <c r="BB8" s="93" t="s">
        <v>1</v>
      </c>
      <c r="BC8" s="93" t="s">
        <v>75</v>
      </c>
      <c r="BD8" s="93" t="s">
        <v>118</v>
      </c>
    </row>
    <row r="9" spans="1:56" s="2" customFormat="1" ht="12" customHeight="1">
      <c r="A9" s="32"/>
      <c r="B9" s="33"/>
      <c r="C9" s="32"/>
      <c r="D9" s="27" t="s">
        <v>18</v>
      </c>
      <c r="E9" s="32"/>
      <c r="F9" s="25" t="s">
        <v>1</v>
      </c>
      <c r="G9" s="32"/>
      <c r="H9" s="32"/>
      <c r="I9" s="97" t="s">
        <v>19</v>
      </c>
      <c r="J9" s="25" t="s">
        <v>1</v>
      </c>
      <c r="K9" s="32"/>
      <c r="L9" s="42"/>
      <c r="S9" s="32"/>
      <c r="T9" s="32"/>
      <c r="U9" s="32"/>
      <c r="V9" s="32"/>
      <c r="W9" s="32"/>
      <c r="X9" s="32"/>
      <c r="Y9" s="32"/>
      <c r="Z9" s="32"/>
      <c r="AA9" s="32"/>
      <c r="AB9" s="32"/>
      <c r="AC9" s="32"/>
      <c r="AD9" s="32"/>
      <c r="AE9" s="32"/>
      <c r="AZ9" s="93" t="s">
        <v>137</v>
      </c>
      <c r="BA9" s="93" t="s">
        <v>136</v>
      </c>
      <c r="BB9" s="93" t="s">
        <v>1</v>
      </c>
      <c r="BC9" s="93" t="s">
        <v>138</v>
      </c>
      <c r="BD9" s="93" t="s">
        <v>118</v>
      </c>
    </row>
    <row r="10" spans="1:56" s="2" customFormat="1" ht="12" customHeight="1">
      <c r="A10" s="32"/>
      <c r="B10" s="33"/>
      <c r="C10" s="32"/>
      <c r="D10" s="27" t="s">
        <v>20</v>
      </c>
      <c r="E10" s="32"/>
      <c r="F10" s="25" t="s">
        <v>21</v>
      </c>
      <c r="G10" s="32"/>
      <c r="H10" s="32"/>
      <c r="I10" s="97" t="s">
        <v>22</v>
      </c>
      <c r="J10" s="55" t="str">
        <f>'Rekapitulace stavby'!AN8</f>
        <v>8. 2. 2021</v>
      </c>
      <c r="K10" s="32"/>
      <c r="L10" s="42"/>
      <c r="S10" s="32"/>
      <c r="T10" s="32"/>
      <c r="U10" s="32"/>
      <c r="V10" s="32"/>
      <c r="W10" s="32"/>
      <c r="X10" s="32"/>
      <c r="Y10" s="32"/>
      <c r="Z10" s="32"/>
      <c r="AA10" s="32"/>
      <c r="AB10" s="32"/>
      <c r="AC10" s="32"/>
      <c r="AD10" s="32"/>
      <c r="AE10" s="32"/>
      <c r="AZ10" s="93" t="s">
        <v>139</v>
      </c>
      <c r="BA10" s="93" t="s">
        <v>136</v>
      </c>
      <c r="BB10" s="93" t="s">
        <v>1</v>
      </c>
      <c r="BC10" s="93" t="s">
        <v>140</v>
      </c>
      <c r="BD10" s="93" t="s">
        <v>118</v>
      </c>
    </row>
    <row r="11" spans="1:56" s="2" customFormat="1" ht="10.9" customHeight="1">
      <c r="A11" s="32"/>
      <c r="B11" s="33"/>
      <c r="C11" s="32"/>
      <c r="D11" s="32"/>
      <c r="E11" s="32"/>
      <c r="F11" s="32"/>
      <c r="G11" s="32"/>
      <c r="H11" s="32"/>
      <c r="I11" s="96"/>
      <c r="J11" s="32"/>
      <c r="K11" s="32"/>
      <c r="L11" s="42"/>
      <c r="S11" s="32"/>
      <c r="T11" s="32"/>
      <c r="U11" s="32"/>
      <c r="V11" s="32"/>
      <c r="W11" s="32"/>
      <c r="X11" s="32"/>
      <c r="Y11" s="32"/>
      <c r="Z11" s="32"/>
      <c r="AA11" s="32"/>
      <c r="AB11" s="32"/>
      <c r="AC11" s="32"/>
      <c r="AD11" s="32"/>
      <c r="AE11" s="32"/>
      <c r="AZ11" s="93" t="s">
        <v>141</v>
      </c>
      <c r="BA11" s="93" t="s">
        <v>136</v>
      </c>
      <c r="BB11" s="93" t="s">
        <v>1</v>
      </c>
      <c r="BC11" s="93" t="s">
        <v>142</v>
      </c>
      <c r="BD11" s="93" t="s">
        <v>118</v>
      </c>
    </row>
    <row r="12" spans="1:56" s="2" customFormat="1" ht="12" customHeight="1">
      <c r="A12" s="32"/>
      <c r="B12" s="33"/>
      <c r="C12" s="32"/>
      <c r="D12" s="27" t="s">
        <v>24</v>
      </c>
      <c r="E12" s="32"/>
      <c r="F12" s="32"/>
      <c r="G12" s="32"/>
      <c r="H12" s="32"/>
      <c r="I12" s="97" t="s">
        <v>25</v>
      </c>
      <c r="J12" s="25" t="str">
        <f>IF('Rekapitulace stavby'!AN10="","",'Rekapitulace stavby'!AN10)</f>
        <v/>
      </c>
      <c r="K12" s="32"/>
      <c r="L12" s="42"/>
      <c r="S12" s="32"/>
      <c r="T12" s="32"/>
      <c r="U12" s="32"/>
      <c r="V12" s="32"/>
      <c r="W12" s="32"/>
      <c r="X12" s="32"/>
      <c r="Y12" s="32"/>
      <c r="Z12" s="32"/>
      <c r="AA12" s="32"/>
      <c r="AB12" s="32"/>
      <c r="AC12" s="32"/>
      <c r="AD12" s="32"/>
      <c r="AE12" s="32"/>
      <c r="AZ12" s="93" t="s">
        <v>143</v>
      </c>
      <c r="BA12" s="93" t="s">
        <v>144</v>
      </c>
      <c r="BB12" s="93" t="s">
        <v>1</v>
      </c>
      <c r="BC12" s="93" t="s">
        <v>145</v>
      </c>
      <c r="BD12" s="93" t="s">
        <v>118</v>
      </c>
    </row>
    <row r="13" spans="1:56" s="2" customFormat="1" ht="18" customHeight="1">
      <c r="A13" s="32"/>
      <c r="B13" s="33"/>
      <c r="C13" s="32"/>
      <c r="D13" s="32"/>
      <c r="E13" s="25" t="str">
        <f>IF('Rekapitulace stavby'!E11="","",'Rekapitulace stavby'!E11)</f>
        <v xml:space="preserve"> </v>
      </c>
      <c r="F13" s="32"/>
      <c r="G13" s="32"/>
      <c r="H13" s="32"/>
      <c r="I13" s="97" t="s">
        <v>27</v>
      </c>
      <c r="J13" s="25" t="str">
        <f>IF('Rekapitulace stavby'!AN11="","",'Rekapitulace stavby'!AN11)</f>
        <v/>
      </c>
      <c r="K13" s="32"/>
      <c r="L13" s="42"/>
      <c r="S13" s="32"/>
      <c r="T13" s="32"/>
      <c r="U13" s="32"/>
      <c r="V13" s="32"/>
      <c r="W13" s="32"/>
      <c r="X13" s="32"/>
      <c r="Y13" s="32"/>
      <c r="Z13" s="32"/>
      <c r="AA13" s="32"/>
      <c r="AB13" s="32"/>
      <c r="AC13" s="32"/>
      <c r="AD13" s="32"/>
      <c r="AE13" s="32"/>
    </row>
    <row r="14" spans="1:56" s="2" customFormat="1" ht="6.95" customHeight="1">
      <c r="A14" s="32"/>
      <c r="B14" s="33"/>
      <c r="C14" s="32"/>
      <c r="D14" s="32"/>
      <c r="E14" s="32"/>
      <c r="F14" s="32"/>
      <c r="G14" s="32"/>
      <c r="H14" s="32"/>
      <c r="I14" s="96"/>
      <c r="J14" s="32"/>
      <c r="K14" s="32"/>
      <c r="L14" s="42"/>
      <c r="S14" s="32"/>
      <c r="T14" s="32"/>
      <c r="U14" s="32"/>
      <c r="V14" s="32"/>
      <c r="W14" s="32"/>
      <c r="X14" s="32"/>
      <c r="Y14" s="32"/>
      <c r="Z14" s="32"/>
      <c r="AA14" s="32"/>
      <c r="AB14" s="32"/>
      <c r="AC14" s="32"/>
      <c r="AD14" s="32"/>
      <c r="AE14" s="32"/>
    </row>
    <row r="15" spans="1:56" s="2" customFormat="1" ht="12" customHeight="1">
      <c r="A15" s="32"/>
      <c r="B15" s="33"/>
      <c r="C15" s="32"/>
      <c r="D15" s="27" t="s">
        <v>28</v>
      </c>
      <c r="E15" s="32"/>
      <c r="F15" s="32"/>
      <c r="G15" s="32"/>
      <c r="H15" s="32"/>
      <c r="I15" s="97" t="s">
        <v>25</v>
      </c>
      <c r="J15" s="28" t="str">
        <f>'Rekapitulace stavby'!AN13</f>
        <v>Vyplň údaj</v>
      </c>
      <c r="K15" s="32"/>
      <c r="L15" s="42"/>
      <c r="S15" s="32"/>
      <c r="T15" s="32"/>
      <c r="U15" s="32"/>
      <c r="V15" s="32"/>
      <c r="W15" s="32"/>
      <c r="X15" s="32"/>
      <c r="Y15" s="32"/>
      <c r="Z15" s="32"/>
      <c r="AA15" s="32"/>
      <c r="AB15" s="32"/>
      <c r="AC15" s="32"/>
      <c r="AD15" s="32"/>
      <c r="AE15" s="32"/>
    </row>
    <row r="16" spans="1:56" s="2" customFormat="1" ht="18" customHeight="1">
      <c r="A16" s="32"/>
      <c r="B16" s="33"/>
      <c r="C16" s="32"/>
      <c r="D16" s="32"/>
      <c r="E16" s="263" t="str">
        <f>'Rekapitulace stavby'!E14</f>
        <v>Vyplň údaj</v>
      </c>
      <c r="F16" s="247"/>
      <c r="G16" s="247"/>
      <c r="H16" s="247"/>
      <c r="I16" s="97" t="s">
        <v>27</v>
      </c>
      <c r="J16" s="28" t="str">
        <f>'Rekapitulace stavby'!AN14</f>
        <v>Vyplň údaj</v>
      </c>
      <c r="K16" s="32"/>
      <c r="L16" s="42"/>
      <c r="S16" s="32"/>
      <c r="T16" s="32"/>
      <c r="U16" s="32"/>
      <c r="V16" s="32"/>
      <c r="W16" s="32"/>
      <c r="X16" s="32"/>
      <c r="Y16" s="32"/>
      <c r="Z16" s="32"/>
      <c r="AA16" s="32"/>
      <c r="AB16" s="32"/>
      <c r="AC16" s="32"/>
      <c r="AD16" s="32"/>
      <c r="AE16" s="32"/>
    </row>
    <row r="17" spans="1:31" s="2" customFormat="1" ht="6.95" customHeight="1">
      <c r="A17" s="32"/>
      <c r="B17" s="33"/>
      <c r="C17" s="32"/>
      <c r="D17" s="32"/>
      <c r="E17" s="32"/>
      <c r="F17" s="32"/>
      <c r="G17" s="32"/>
      <c r="H17" s="32"/>
      <c r="I17" s="96"/>
      <c r="J17" s="32"/>
      <c r="K17" s="32"/>
      <c r="L17" s="42"/>
      <c r="S17" s="32"/>
      <c r="T17" s="32"/>
      <c r="U17" s="32"/>
      <c r="V17" s="32"/>
      <c r="W17" s="32"/>
      <c r="X17" s="32"/>
      <c r="Y17" s="32"/>
      <c r="Z17" s="32"/>
      <c r="AA17" s="32"/>
      <c r="AB17" s="32"/>
      <c r="AC17" s="32"/>
      <c r="AD17" s="32"/>
      <c r="AE17" s="32"/>
    </row>
    <row r="18" spans="1:31" s="2" customFormat="1" ht="12" customHeight="1">
      <c r="A18" s="32"/>
      <c r="B18" s="33"/>
      <c r="C18" s="32"/>
      <c r="D18" s="27" t="s">
        <v>30</v>
      </c>
      <c r="E18" s="32"/>
      <c r="F18" s="32"/>
      <c r="G18" s="32"/>
      <c r="H18" s="32"/>
      <c r="I18" s="97" t="s">
        <v>25</v>
      </c>
      <c r="J18" s="25" t="str">
        <f>IF('Rekapitulace stavby'!AN16="","",'Rekapitulace stavby'!AN16)</f>
        <v/>
      </c>
      <c r="K18" s="32"/>
      <c r="L18" s="42"/>
      <c r="S18" s="32"/>
      <c r="T18" s="32"/>
      <c r="U18" s="32"/>
      <c r="V18" s="32"/>
      <c r="W18" s="32"/>
      <c r="X18" s="32"/>
      <c r="Y18" s="32"/>
      <c r="Z18" s="32"/>
      <c r="AA18" s="32"/>
      <c r="AB18" s="32"/>
      <c r="AC18" s="32"/>
      <c r="AD18" s="32"/>
      <c r="AE18" s="32"/>
    </row>
    <row r="19" spans="1:31" s="2" customFormat="1" ht="18" customHeight="1">
      <c r="A19" s="32"/>
      <c r="B19" s="33"/>
      <c r="C19" s="32"/>
      <c r="D19" s="32"/>
      <c r="E19" s="25" t="str">
        <f>IF('Rekapitulace stavby'!E17="","",'Rekapitulace stavby'!E17)</f>
        <v xml:space="preserve"> </v>
      </c>
      <c r="F19" s="32"/>
      <c r="G19" s="32"/>
      <c r="H19" s="32"/>
      <c r="I19" s="97" t="s">
        <v>27</v>
      </c>
      <c r="J19" s="25" t="str">
        <f>IF('Rekapitulace stavby'!AN17="","",'Rekapitulace stavby'!AN17)</f>
        <v/>
      </c>
      <c r="K19" s="32"/>
      <c r="L19" s="42"/>
      <c r="S19" s="32"/>
      <c r="T19" s="32"/>
      <c r="U19" s="32"/>
      <c r="V19" s="32"/>
      <c r="W19" s="32"/>
      <c r="X19" s="32"/>
      <c r="Y19" s="32"/>
      <c r="Z19" s="32"/>
      <c r="AA19" s="32"/>
      <c r="AB19" s="32"/>
      <c r="AC19" s="32"/>
      <c r="AD19" s="32"/>
      <c r="AE19" s="32"/>
    </row>
    <row r="20" spans="1:31" s="2" customFormat="1" ht="6.95" customHeight="1">
      <c r="A20" s="32"/>
      <c r="B20" s="33"/>
      <c r="C20" s="32"/>
      <c r="D20" s="32"/>
      <c r="E20" s="32"/>
      <c r="F20" s="32"/>
      <c r="G20" s="32"/>
      <c r="H20" s="32"/>
      <c r="I20" s="96"/>
      <c r="J20" s="32"/>
      <c r="K20" s="32"/>
      <c r="L20" s="42"/>
      <c r="S20" s="32"/>
      <c r="T20" s="32"/>
      <c r="U20" s="32"/>
      <c r="V20" s="32"/>
      <c r="W20" s="32"/>
      <c r="X20" s="32"/>
      <c r="Y20" s="32"/>
      <c r="Z20" s="32"/>
      <c r="AA20" s="32"/>
      <c r="AB20" s="32"/>
      <c r="AC20" s="32"/>
      <c r="AD20" s="32"/>
      <c r="AE20" s="32"/>
    </row>
    <row r="21" spans="1:31" s="2" customFormat="1" ht="12" customHeight="1">
      <c r="A21" s="32"/>
      <c r="B21" s="33"/>
      <c r="C21" s="32"/>
      <c r="D21" s="27" t="s">
        <v>32</v>
      </c>
      <c r="E21" s="32"/>
      <c r="F21" s="32"/>
      <c r="G21" s="32"/>
      <c r="H21" s="32"/>
      <c r="I21" s="97" t="s">
        <v>25</v>
      </c>
      <c r="J21" s="25" t="str">
        <f>IF('Rekapitulace stavby'!AN19="","",'Rekapitulace stavby'!AN19)</f>
        <v/>
      </c>
      <c r="K21" s="32"/>
      <c r="L21" s="42"/>
      <c r="S21" s="32"/>
      <c r="T21" s="32"/>
      <c r="U21" s="32"/>
      <c r="V21" s="32"/>
      <c r="W21" s="32"/>
      <c r="X21" s="32"/>
      <c r="Y21" s="32"/>
      <c r="Z21" s="32"/>
      <c r="AA21" s="32"/>
      <c r="AB21" s="32"/>
      <c r="AC21" s="32"/>
      <c r="AD21" s="32"/>
      <c r="AE21" s="32"/>
    </row>
    <row r="22" spans="1:31" s="2" customFormat="1" ht="18" customHeight="1">
      <c r="A22" s="32"/>
      <c r="B22" s="33"/>
      <c r="C22" s="32"/>
      <c r="D22" s="32"/>
      <c r="E22" s="25" t="str">
        <f>IF('Rekapitulace stavby'!E20="","",'Rekapitulace stavby'!E20)</f>
        <v xml:space="preserve"> </v>
      </c>
      <c r="F22" s="32"/>
      <c r="G22" s="32"/>
      <c r="H22" s="32"/>
      <c r="I22" s="97" t="s">
        <v>27</v>
      </c>
      <c r="J22" s="25" t="str">
        <f>IF('Rekapitulace stavby'!AN20="","",'Rekapitulace stavby'!AN20)</f>
        <v/>
      </c>
      <c r="K22" s="32"/>
      <c r="L22" s="42"/>
      <c r="S22" s="32"/>
      <c r="T22" s="32"/>
      <c r="U22" s="32"/>
      <c r="V22" s="32"/>
      <c r="W22" s="32"/>
      <c r="X22" s="32"/>
      <c r="Y22" s="32"/>
      <c r="Z22" s="32"/>
      <c r="AA22" s="32"/>
      <c r="AB22" s="32"/>
      <c r="AC22" s="32"/>
      <c r="AD22" s="32"/>
      <c r="AE22" s="32"/>
    </row>
    <row r="23" spans="1:31" s="2" customFormat="1" ht="6.95" customHeight="1">
      <c r="A23" s="32"/>
      <c r="B23" s="33"/>
      <c r="C23" s="32"/>
      <c r="D23" s="32"/>
      <c r="E23" s="32"/>
      <c r="F23" s="32"/>
      <c r="G23" s="32"/>
      <c r="H23" s="32"/>
      <c r="I23" s="96"/>
      <c r="J23" s="32"/>
      <c r="K23" s="32"/>
      <c r="L23" s="42"/>
      <c r="S23" s="32"/>
      <c r="T23" s="32"/>
      <c r="U23" s="32"/>
      <c r="V23" s="32"/>
      <c r="W23" s="32"/>
      <c r="X23" s="32"/>
      <c r="Y23" s="32"/>
      <c r="Z23" s="32"/>
      <c r="AA23" s="32"/>
      <c r="AB23" s="32"/>
      <c r="AC23" s="32"/>
      <c r="AD23" s="32"/>
      <c r="AE23" s="32"/>
    </row>
    <row r="24" spans="1:31" s="2" customFormat="1" ht="12" customHeight="1">
      <c r="A24" s="32"/>
      <c r="B24" s="33"/>
      <c r="C24" s="32"/>
      <c r="D24" s="27" t="s">
        <v>33</v>
      </c>
      <c r="E24" s="32"/>
      <c r="F24" s="32"/>
      <c r="G24" s="32"/>
      <c r="H24" s="32"/>
      <c r="I24" s="96"/>
      <c r="J24" s="32"/>
      <c r="K24" s="32"/>
      <c r="L24" s="42"/>
      <c r="S24" s="32"/>
      <c r="T24" s="32"/>
      <c r="U24" s="32"/>
      <c r="V24" s="32"/>
      <c r="W24" s="32"/>
      <c r="X24" s="32"/>
      <c r="Y24" s="32"/>
      <c r="Z24" s="32"/>
      <c r="AA24" s="32"/>
      <c r="AB24" s="32"/>
      <c r="AC24" s="32"/>
      <c r="AD24" s="32"/>
      <c r="AE24" s="32"/>
    </row>
    <row r="25" spans="1:31" s="8" customFormat="1" ht="298.5" customHeight="1">
      <c r="A25" s="98"/>
      <c r="B25" s="99"/>
      <c r="C25" s="98"/>
      <c r="D25" s="98"/>
      <c r="E25" s="251" t="s">
        <v>146</v>
      </c>
      <c r="F25" s="251"/>
      <c r="G25" s="251"/>
      <c r="H25" s="251"/>
      <c r="I25" s="100"/>
      <c r="J25" s="98"/>
      <c r="K25" s="98"/>
      <c r="L25" s="101"/>
      <c r="S25" s="98"/>
      <c r="T25" s="98"/>
      <c r="U25" s="98"/>
      <c r="V25" s="98"/>
      <c r="W25" s="98"/>
      <c r="X25" s="98"/>
      <c r="Y25" s="98"/>
      <c r="Z25" s="98"/>
      <c r="AA25" s="98"/>
      <c r="AB25" s="98"/>
      <c r="AC25" s="98"/>
      <c r="AD25" s="98"/>
      <c r="AE25" s="98"/>
    </row>
    <row r="26" spans="1:31" s="2" customFormat="1" ht="6.95" customHeight="1">
      <c r="A26" s="32"/>
      <c r="B26" s="33"/>
      <c r="C26" s="32"/>
      <c r="D26" s="32"/>
      <c r="E26" s="32"/>
      <c r="F26" s="32"/>
      <c r="G26" s="32"/>
      <c r="H26" s="32"/>
      <c r="I26" s="96"/>
      <c r="J26" s="32"/>
      <c r="K26" s="32"/>
      <c r="L26" s="42"/>
      <c r="S26" s="32"/>
      <c r="T26" s="32"/>
      <c r="U26" s="32"/>
      <c r="V26" s="32"/>
      <c r="W26" s="32"/>
      <c r="X26" s="32"/>
      <c r="Y26" s="32"/>
      <c r="Z26" s="32"/>
      <c r="AA26" s="32"/>
      <c r="AB26" s="32"/>
      <c r="AC26" s="32"/>
      <c r="AD26" s="32"/>
      <c r="AE26" s="32"/>
    </row>
    <row r="27" spans="1:31" s="2" customFormat="1" ht="6.95" customHeight="1">
      <c r="A27" s="32"/>
      <c r="B27" s="33"/>
      <c r="C27" s="32"/>
      <c r="D27" s="66"/>
      <c r="E27" s="66"/>
      <c r="F27" s="66"/>
      <c r="G27" s="66"/>
      <c r="H27" s="66"/>
      <c r="I27" s="102"/>
      <c r="J27" s="66"/>
      <c r="K27" s="66"/>
      <c r="L27" s="42"/>
      <c r="S27" s="32"/>
      <c r="T27" s="32"/>
      <c r="U27" s="32"/>
      <c r="V27" s="32"/>
      <c r="W27" s="32"/>
      <c r="X27" s="32"/>
      <c r="Y27" s="32"/>
      <c r="Z27" s="32"/>
      <c r="AA27" s="32"/>
      <c r="AB27" s="32"/>
      <c r="AC27" s="32"/>
      <c r="AD27" s="32"/>
      <c r="AE27" s="32"/>
    </row>
    <row r="28" spans="1:31" s="2" customFormat="1" ht="25.35" customHeight="1">
      <c r="A28" s="32"/>
      <c r="B28" s="33"/>
      <c r="C28" s="32"/>
      <c r="D28" s="103" t="s">
        <v>35</v>
      </c>
      <c r="E28" s="32"/>
      <c r="F28" s="32"/>
      <c r="G28" s="32"/>
      <c r="H28" s="32"/>
      <c r="I28" s="96"/>
      <c r="J28" s="71">
        <f>ROUND(J126, 2)</f>
        <v>0</v>
      </c>
      <c r="K28" s="32"/>
      <c r="L28" s="42"/>
      <c r="S28" s="32"/>
      <c r="T28" s="32"/>
      <c r="U28" s="32"/>
      <c r="V28" s="32"/>
      <c r="W28" s="32"/>
      <c r="X28" s="32"/>
      <c r="Y28" s="32"/>
      <c r="Z28" s="32"/>
      <c r="AA28" s="32"/>
      <c r="AB28" s="32"/>
      <c r="AC28" s="32"/>
      <c r="AD28" s="32"/>
      <c r="AE28" s="32"/>
    </row>
    <row r="29" spans="1:31" s="2" customFormat="1" ht="6.95" customHeight="1">
      <c r="A29" s="32"/>
      <c r="B29" s="33"/>
      <c r="C29" s="32"/>
      <c r="D29" s="66"/>
      <c r="E29" s="66"/>
      <c r="F29" s="66"/>
      <c r="G29" s="66"/>
      <c r="H29" s="66"/>
      <c r="I29" s="102"/>
      <c r="J29" s="66"/>
      <c r="K29" s="66"/>
      <c r="L29" s="42"/>
      <c r="S29" s="32"/>
      <c r="T29" s="32"/>
      <c r="U29" s="32"/>
      <c r="V29" s="32"/>
      <c r="W29" s="32"/>
      <c r="X29" s="32"/>
      <c r="Y29" s="32"/>
      <c r="Z29" s="32"/>
      <c r="AA29" s="32"/>
      <c r="AB29" s="32"/>
      <c r="AC29" s="32"/>
      <c r="AD29" s="32"/>
      <c r="AE29" s="32"/>
    </row>
    <row r="30" spans="1:31" s="2" customFormat="1" ht="14.45" customHeight="1">
      <c r="A30" s="32"/>
      <c r="B30" s="33"/>
      <c r="C30" s="32"/>
      <c r="D30" s="32"/>
      <c r="E30" s="32"/>
      <c r="F30" s="36" t="s">
        <v>37</v>
      </c>
      <c r="G30" s="32"/>
      <c r="H30" s="32"/>
      <c r="I30" s="104" t="s">
        <v>36</v>
      </c>
      <c r="J30" s="36" t="s">
        <v>38</v>
      </c>
      <c r="K30" s="32"/>
      <c r="L30" s="42"/>
      <c r="S30" s="32"/>
      <c r="T30" s="32"/>
      <c r="U30" s="32"/>
      <c r="V30" s="32"/>
      <c r="W30" s="32"/>
      <c r="X30" s="32"/>
      <c r="Y30" s="32"/>
      <c r="Z30" s="32"/>
      <c r="AA30" s="32"/>
      <c r="AB30" s="32"/>
      <c r="AC30" s="32"/>
      <c r="AD30" s="32"/>
      <c r="AE30" s="32"/>
    </row>
    <row r="31" spans="1:31" s="2" customFormat="1" ht="14.45" customHeight="1">
      <c r="A31" s="32"/>
      <c r="B31" s="33"/>
      <c r="C31" s="32"/>
      <c r="D31" s="105" t="s">
        <v>39</v>
      </c>
      <c r="E31" s="27" t="s">
        <v>40</v>
      </c>
      <c r="F31" s="106">
        <f>ROUND((SUM(BE126:BE576)),  2)</f>
        <v>0</v>
      </c>
      <c r="G31" s="32"/>
      <c r="H31" s="32"/>
      <c r="I31" s="107">
        <v>0.21</v>
      </c>
      <c r="J31" s="106">
        <f>ROUND(((SUM(BE126:BE576))*I31),  2)</f>
        <v>0</v>
      </c>
      <c r="K31" s="32"/>
      <c r="L31" s="42"/>
      <c r="S31" s="32"/>
      <c r="T31" s="32"/>
      <c r="U31" s="32"/>
      <c r="V31" s="32"/>
      <c r="W31" s="32"/>
      <c r="X31" s="32"/>
      <c r="Y31" s="32"/>
      <c r="Z31" s="32"/>
      <c r="AA31" s="32"/>
      <c r="AB31" s="32"/>
      <c r="AC31" s="32"/>
      <c r="AD31" s="32"/>
      <c r="AE31" s="32"/>
    </row>
    <row r="32" spans="1:31" s="2" customFormat="1" ht="14.45" customHeight="1">
      <c r="A32" s="32"/>
      <c r="B32" s="33"/>
      <c r="C32" s="32"/>
      <c r="D32" s="32"/>
      <c r="E32" s="27" t="s">
        <v>41</v>
      </c>
      <c r="F32" s="106">
        <f>ROUND((SUM(BF126:BF576)),  2)</f>
        <v>0</v>
      </c>
      <c r="G32" s="32"/>
      <c r="H32" s="32"/>
      <c r="I32" s="107">
        <v>0.15</v>
      </c>
      <c r="J32" s="106">
        <f>ROUND(((SUM(BF126:BF576))*I32),  2)</f>
        <v>0</v>
      </c>
      <c r="K32" s="32"/>
      <c r="L32" s="42"/>
      <c r="S32" s="32"/>
      <c r="T32" s="32"/>
      <c r="U32" s="32"/>
      <c r="V32" s="32"/>
      <c r="W32" s="32"/>
      <c r="X32" s="32"/>
      <c r="Y32" s="32"/>
      <c r="Z32" s="32"/>
      <c r="AA32" s="32"/>
      <c r="AB32" s="32"/>
      <c r="AC32" s="32"/>
      <c r="AD32" s="32"/>
      <c r="AE32" s="32"/>
    </row>
    <row r="33" spans="1:31" s="2" customFormat="1" ht="14.45" hidden="1" customHeight="1">
      <c r="A33" s="32"/>
      <c r="B33" s="33"/>
      <c r="C33" s="32"/>
      <c r="D33" s="32"/>
      <c r="E33" s="27" t="s">
        <v>42</v>
      </c>
      <c r="F33" s="106">
        <f>ROUND((SUM(BG126:BG576)),  2)</f>
        <v>0</v>
      </c>
      <c r="G33" s="32"/>
      <c r="H33" s="32"/>
      <c r="I33" s="107">
        <v>0.21</v>
      </c>
      <c r="J33" s="106">
        <f>0</f>
        <v>0</v>
      </c>
      <c r="K33" s="32"/>
      <c r="L33" s="42"/>
      <c r="S33" s="32"/>
      <c r="T33" s="32"/>
      <c r="U33" s="32"/>
      <c r="V33" s="32"/>
      <c r="W33" s="32"/>
      <c r="X33" s="32"/>
      <c r="Y33" s="32"/>
      <c r="Z33" s="32"/>
      <c r="AA33" s="32"/>
      <c r="AB33" s="32"/>
      <c r="AC33" s="32"/>
      <c r="AD33" s="32"/>
      <c r="AE33" s="32"/>
    </row>
    <row r="34" spans="1:31" s="2" customFormat="1" ht="14.45" hidden="1" customHeight="1">
      <c r="A34" s="32"/>
      <c r="B34" s="33"/>
      <c r="C34" s="32"/>
      <c r="D34" s="32"/>
      <c r="E34" s="27" t="s">
        <v>43</v>
      </c>
      <c r="F34" s="106">
        <f>ROUND((SUM(BH126:BH576)),  2)</f>
        <v>0</v>
      </c>
      <c r="G34" s="32"/>
      <c r="H34" s="32"/>
      <c r="I34" s="107">
        <v>0.15</v>
      </c>
      <c r="J34" s="106">
        <f>0</f>
        <v>0</v>
      </c>
      <c r="K34" s="32"/>
      <c r="L34" s="42"/>
      <c r="S34" s="32"/>
      <c r="T34" s="32"/>
      <c r="U34" s="32"/>
      <c r="V34" s="32"/>
      <c r="W34" s="32"/>
      <c r="X34" s="32"/>
      <c r="Y34" s="32"/>
      <c r="Z34" s="32"/>
      <c r="AA34" s="32"/>
      <c r="AB34" s="32"/>
      <c r="AC34" s="32"/>
      <c r="AD34" s="32"/>
      <c r="AE34" s="32"/>
    </row>
    <row r="35" spans="1:31" s="2" customFormat="1" ht="14.45" hidden="1" customHeight="1">
      <c r="A35" s="32"/>
      <c r="B35" s="33"/>
      <c r="C35" s="32"/>
      <c r="D35" s="32"/>
      <c r="E35" s="27" t="s">
        <v>44</v>
      </c>
      <c r="F35" s="106">
        <f>ROUND((SUM(BI126:BI576)),  2)</f>
        <v>0</v>
      </c>
      <c r="G35" s="32"/>
      <c r="H35" s="32"/>
      <c r="I35" s="107">
        <v>0</v>
      </c>
      <c r="J35" s="106">
        <f>0</f>
        <v>0</v>
      </c>
      <c r="K35" s="32"/>
      <c r="L35" s="42"/>
      <c r="S35" s="32"/>
      <c r="T35" s="32"/>
      <c r="U35" s="32"/>
      <c r="V35" s="32"/>
      <c r="W35" s="32"/>
      <c r="X35" s="32"/>
      <c r="Y35" s="32"/>
      <c r="Z35" s="32"/>
      <c r="AA35" s="32"/>
      <c r="AB35" s="32"/>
      <c r="AC35" s="32"/>
      <c r="AD35" s="32"/>
      <c r="AE35" s="32"/>
    </row>
    <row r="36" spans="1:31" s="2" customFormat="1" ht="6.95" customHeight="1">
      <c r="A36" s="32"/>
      <c r="B36" s="33"/>
      <c r="C36" s="32"/>
      <c r="D36" s="32"/>
      <c r="E36" s="32"/>
      <c r="F36" s="32"/>
      <c r="G36" s="32"/>
      <c r="H36" s="32"/>
      <c r="I36" s="96"/>
      <c r="J36" s="32"/>
      <c r="K36" s="32"/>
      <c r="L36" s="42"/>
      <c r="S36" s="32"/>
      <c r="T36" s="32"/>
      <c r="U36" s="32"/>
      <c r="V36" s="32"/>
      <c r="W36" s="32"/>
      <c r="X36" s="32"/>
      <c r="Y36" s="32"/>
      <c r="Z36" s="32"/>
      <c r="AA36" s="32"/>
      <c r="AB36" s="32"/>
      <c r="AC36" s="32"/>
      <c r="AD36" s="32"/>
      <c r="AE36" s="32"/>
    </row>
    <row r="37" spans="1:31" s="2" customFormat="1" ht="25.35" customHeight="1">
      <c r="A37" s="32"/>
      <c r="B37" s="33"/>
      <c r="C37" s="108"/>
      <c r="D37" s="109" t="s">
        <v>45</v>
      </c>
      <c r="E37" s="60"/>
      <c r="F37" s="60"/>
      <c r="G37" s="110" t="s">
        <v>46</v>
      </c>
      <c r="H37" s="111" t="s">
        <v>47</v>
      </c>
      <c r="I37" s="112"/>
      <c r="J37" s="113">
        <f>SUM(J28:J35)</f>
        <v>0</v>
      </c>
      <c r="K37" s="114"/>
      <c r="L37" s="42"/>
      <c r="S37" s="32"/>
      <c r="T37" s="32"/>
      <c r="U37" s="32"/>
      <c r="V37" s="32"/>
      <c r="W37" s="32"/>
      <c r="X37" s="32"/>
      <c r="Y37" s="32"/>
      <c r="Z37" s="32"/>
      <c r="AA37" s="32"/>
      <c r="AB37" s="32"/>
      <c r="AC37" s="32"/>
      <c r="AD37" s="32"/>
      <c r="AE37" s="32"/>
    </row>
    <row r="38" spans="1:31" s="2" customFormat="1" ht="14.45" customHeight="1">
      <c r="A38" s="32"/>
      <c r="B38" s="33"/>
      <c r="C38" s="32"/>
      <c r="D38" s="32"/>
      <c r="E38" s="32"/>
      <c r="F38" s="32"/>
      <c r="G38" s="32"/>
      <c r="H38" s="32"/>
      <c r="I38" s="96"/>
      <c r="J38" s="32"/>
      <c r="K38" s="32"/>
      <c r="L38" s="42"/>
      <c r="S38" s="32"/>
      <c r="T38" s="32"/>
      <c r="U38" s="32"/>
      <c r="V38" s="32"/>
      <c r="W38" s="32"/>
      <c r="X38" s="32"/>
      <c r="Y38" s="32"/>
      <c r="Z38" s="32"/>
      <c r="AA38" s="32"/>
      <c r="AB38" s="32"/>
      <c r="AC38" s="32"/>
      <c r="AD38" s="32"/>
      <c r="AE38" s="32"/>
    </row>
    <row r="39" spans="1:31" s="1" customFormat="1" ht="14.45" customHeight="1">
      <c r="B39" s="20"/>
      <c r="I39" s="92"/>
      <c r="L39" s="20"/>
    </row>
    <row r="40" spans="1:31" s="1" customFormat="1" ht="14.45" customHeight="1">
      <c r="B40" s="20"/>
      <c r="I40" s="92"/>
      <c r="L40" s="20"/>
    </row>
    <row r="41" spans="1:31" s="1" customFormat="1" ht="14.45" customHeight="1">
      <c r="B41" s="20"/>
      <c r="I41" s="92"/>
      <c r="L41" s="20"/>
    </row>
    <row r="42" spans="1:31" s="1" customFormat="1" ht="14.45" customHeight="1">
      <c r="B42" s="20"/>
      <c r="I42" s="92"/>
      <c r="L42" s="20"/>
    </row>
    <row r="43" spans="1:31" s="1" customFormat="1" ht="14.45" customHeight="1">
      <c r="B43" s="20"/>
      <c r="I43" s="92"/>
      <c r="L43" s="20"/>
    </row>
    <row r="44" spans="1:31" s="1" customFormat="1" ht="14.45" customHeight="1">
      <c r="B44" s="20"/>
      <c r="I44" s="92"/>
      <c r="L44" s="20"/>
    </row>
    <row r="45" spans="1:31" s="1" customFormat="1" ht="14.45" customHeight="1">
      <c r="B45" s="20"/>
      <c r="I45" s="92"/>
      <c r="L45" s="20"/>
    </row>
    <row r="46" spans="1:31" s="1" customFormat="1" ht="14.45" customHeight="1">
      <c r="B46" s="20"/>
      <c r="I46" s="92"/>
      <c r="L46" s="20"/>
    </row>
    <row r="47" spans="1:31" s="1" customFormat="1" ht="14.45" customHeight="1">
      <c r="B47" s="20"/>
      <c r="I47" s="92"/>
      <c r="L47" s="20"/>
    </row>
    <row r="48" spans="1:31" s="1" customFormat="1" ht="14.45" customHeight="1">
      <c r="B48" s="20"/>
      <c r="I48" s="92"/>
      <c r="L48" s="20"/>
    </row>
    <row r="49" spans="1:31" s="1" customFormat="1" ht="14.45" customHeight="1">
      <c r="B49" s="20"/>
      <c r="I49" s="92"/>
      <c r="L49" s="20"/>
    </row>
    <row r="50" spans="1:31" s="2" customFormat="1" ht="14.45" customHeight="1">
      <c r="B50" s="42"/>
      <c r="D50" s="43" t="s">
        <v>48</v>
      </c>
      <c r="E50" s="44"/>
      <c r="F50" s="44"/>
      <c r="G50" s="43" t="s">
        <v>49</v>
      </c>
      <c r="H50" s="44"/>
      <c r="I50" s="115"/>
      <c r="J50" s="44"/>
      <c r="K50" s="44"/>
      <c r="L50" s="42"/>
    </row>
    <row r="51" spans="1:31">
      <c r="B51" s="20"/>
      <c r="L51" s="20"/>
    </row>
    <row r="52" spans="1:31">
      <c r="B52" s="20"/>
      <c r="L52" s="20"/>
    </row>
    <row r="53" spans="1:31">
      <c r="B53" s="20"/>
      <c r="L53" s="20"/>
    </row>
    <row r="54" spans="1:31">
      <c r="B54" s="20"/>
      <c r="L54" s="20"/>
    </row>
    <row r="55" spans="1:31">
      <c r="B55" s="20"/>
      <c r="L55" s="20"/>
    </row>
    <row r="56" spans="1:31">
      <c r="B56" s="20"/>
      <c r="L56" s="20"/>
    </row>
    <row r="57" spans="1:31">
      <c r="B57" s="20"/>
      <c r="L57" s="20"/>
    </row>
    <row r="58" spans="1:31">
      <c r="B58" s="20"/>
      <c r="L58" s="20"/>
    </row>
    <row r="59" spans="1:31">
      <c r="B59" s="20"/>
      <c r="L59" s="20"/>
    </row>
    <row r="60" spans="1:31">
      <c r="B60" s="20"/>
      <c r="L60" s="20"/>
    </row>
    <row r="61" spans="1:31" s="2" customFormat="1" ht="12.75">
      <c r="A61" s="32"/>
      <c r="B61" s="33"/>
      <c r="C61" s="32"/>
      <c r="D61" s="45" t="s">
        <v>50</v>
      </c>
      <c r="E61" s="35"/>
      <c r="F61" s="116" t="s">
        <v>51</v>
      </c>
      <c r="G61" s="45" t="s">
        <v>50</v>
      </c>
      <c r="H61" s="35"/>
      <c r="I61" s="117"/>
      <c r="J61" s="118" t="s">
        <v>51</v>
      </c>
      <c r="K61" s="35"/>
      <c r="L61" s="42"/>
      <c r="S61" s="32"/>
      <c r="T61" s="32"/>
      <c r="U61" s="32"/>
      <c r="V61" s="32"/>
      <c r="W61" s="32"/>
      <c r="X61" s="32"/>
      <c r="Y61" s="32"/>
      <c r="Z61" s="32"/>
      <c r="AA61" s="32"/>
      <c r="AB61" s="32"/>
      <c r="AC61" s="32"/>
      <c r="AD61" s="32"/>
      <c r="AE61" s="32"/>
    </row>
    <row r="62" spans="1:31">
      <c r="B62" s="20"/>
      <c r="L62" s="20"/>
    </row>
    <row r="63" spans="1:31">
      <c r="B63" s="20"/>
      <c r="L63" s="20"/>
    </row>
    <row r="64" spans="1:31">
      <c r="B64" s="20"/>
      <c r="L64" s="20"/>
    </row>
    <row r="65" spans="1:31" s="2" customFormat="1" ht="12.75">
      <c r="A65" s="32"/>
      <c r="B65" s="33"/>
      <c r="C65" s="32"/>
      <c r="D65" s="43" t="s">
        <v>52</v>
      </c>
      <c r="E65" s="46"/>
      <c r="F65" s="46"/>
      <c r="G65" s="43" t="s">
        <v>53</v>
      </c>
      <c r="H65" s="46"/>
      <c r="I65" s="119"/>
      <c r="J65" s="46"/>
      <c r="K65" s="46"/>
      <c r="L65" s="42"/>
      <c r="S65" s="32"/>
      <c r="T65" s="32"/>
      <c r="U65" s="32"/>
      <c r="V65" s="32"/>
      <c r="W65" s="32"/>
      <c r="X65" s="32"/>
      <c r="Y65" s="32"/>
      <c r="Z65" s="32"/>
      <c r="AA65" s="32"/>
      <c r="AB65" s="32"/>
      <c r="AC65" s="32"/>
      <c r="AD65" s="32"/>
      <c r="AE65" s="32"/>
    </row>
    <row r="66" spans="1:31">
      <c r="B66" s="20"/>
      <c r="L66" s="20"/>
    </row>
    <row r="67" spans="1:31">
      <c r="B67" s="20"/>
      <c r="L67" s="20"/>
    </row>
    <row r="68" spans="1:31">
      <c r="B68" s="20"/>
      <c r="L68" s="20"/>
    </row>
    <row r="69" spans="1:31">
      <c r="B69" s="20"/>
      <c r="L69" s="20"/>
    </row>
    <row r="70" spans="1:31">
      <c r="B70" s="20"/>
      <c r="L70" s="20"/>
    </row>
    <row r="71" spans="1:31">
      <c r="B71" s="20"/>
      <c r="L71" s="20"/>
    </row>
    <row r="72" spans="1:31">
      <c r="B72" s="20"/>
      <c r="L72" s="20"/>
    </row>
    <row r="73" spans="1:31">
      <c r="B73" s="20"/>
      <c r="L73" s="20"/>
    </row>
    <row r="74" spans="1:31">
      <c r="B74" s="20"/>
      <c r="L74" s="20"/>
    </row>
    <row r="75" spans="1:31">
      <c r="B75" s="20"/>
      <c r="L75" s="20"/>
    </row>
    <row r="76" spans="1:31" s="2" customFormat="1" ht="12.75">
      <c r="A76" s="32"/>
      <c r="B76" s="33"/>
      <c r="C76" s="32"/>
      <c r="D76" s="45" t="s">
        <v>50</v>
      </c>
      <c r="E76" s="35"/>
      <c r="F76" s="116" t="s">
        <v>51</v>
      </c>
      <c r="G76" s="45" t="s">
        <v>50</v>
      </c>
      <c r="H76" s="35"/>
      <c r="I76" s="117"/>
      <c r="J76" s="118" t="s">
        <v>51</v>
      </c>
      <c r="K76" s="35"/>
      <c r="L76" s="42"/>
      <c r="S76" s="32"/>
      <c r="T76" s="32"/>
      <c r="U76" s="32"/>
      <c r="V76" s="32"/>
      <c r="W76" s="32"/>
      <c r="X76" s="32"/>
      <c r="Y76" s="32"/>
      <c r="Z76" s="32"/>
      <c r="AA76" s="32"/>
      <c r="AB76" s="32"/>
      <c r="AC76" s="32"/>
      <c r="AD76" s="32"/>
      <c r="AE76" s="32"/>
    </row>
    <row r="77" spans="1:31" s="2" customFormat="1" ht="14.45" customHeight="1">
      <c r="A77" s="32"/>
      <c r="B77" s="47"/>
      <c r="C77" s="48"/>
      <c r="D77" s="48"/>
      <c r="E77" s="48"/>
      <c r="F77" s="48"/>
      <c r="G77" s="48"/>
      <c r="H77" s="48"/>
      <c r="I77" s="120"/>
      <c r="J77" s="48"/>
      <c r="K77" s="48"/>
      <c r="L77" s="42"/>
      <c r="S77" s="32"/>
      <c r="T77" s="32"/>
      <c r="U77" s="32"/>
      <c r="V77" s="32"/>
      <c r="W77" s="32"/>
      <c r="X77" s="32"/>
      <c r="Y77" s="32"/>
      <c r="Z77" s="32"/>
      <c r="AA77" s="32"/>
      <c r="AB77" s="32"/>
      <c r="AC77" s="32"/>
      <c r="AD77" s="32"/>
      <c r="AE77" s="32"/>
    </row>
    <row r="81" spans="1:47" s="2" customFormat="1" ht="6.95" customHeight="1">
      <c r="A81" s="32"/>
      <c r="B81" s="49"/>
      <c r="C81" s="50"/>
      <c r="D81" s="50"/>
      <c r="E81" s="50"/>
      <c r="F81" s="50"/>
      <c r="G81" s="50"/>
      <c r="H81" s="50"/>
      <c r="I81" s="121"/>
      <c r="J81" s="50"/>
      <c r="K81" s="50"/>
      <c r="L81" s="42"/>
      <c r="S81" s="32"/>
      <c r="T81" s="32"/>
      <c r="U81" s="32"/>
      <c r="V81" s="32"/>
      <c r="W81" s="32"/>
      <c r="X81" s="32"/>
      <c r="Y81" s="32"/>
      <c r="Z81" s="32"/>
      <c r="AA81" s="32"/>
      <c r="AB81" s="32"/>
      <c r="AC81" s="32"/>
      <c r="AD81" s="32"/>
      <c r="AE81" s="32"/>
    </row>
    <row r="82" spans="1:47" s="2" customFormat="1" ht="24.95" customHeight="1">
      <c r="A82" s="32"/>
      <c r="B82" s="33"/>
      <c r="C82" s="21" t="s">
        <v>147</v>
      </c>
      <c r="D82" s="32"/>
      <c r="E82" s="32"/>
      <c r="F82" s="32"/>
      <c r="G82" s="32"/>
      <c r="H82" s="32"/>
      <c r="I82" s="96"/>
      <c r="J82" s="32"/>
      <c r="K82" s="32"/>
      <c r="L82" s="42"/>
      <c r="S82" s="32"/>
      <c r="T82" s="32"/>
      <c r="U82" s="32"/>
      <c r="V82" s="32"/>
      <c r="W82" s="32"/>
      <c r="X82" s="32"/>
      <c r="Y82" s="32"/>
      <c r="Z82" s="32"/>
      <c r="AA82" s="32"/>
      <c r="AB82" s="32"/>
      <c r="AC82" s="32"/>
      <c r="AD82" s="32"/>
      <c r="AE82" s="32"/>
    </row>
    <row r="83" spans="1:47" s="2" customFormat="1" ht="6.95" customHeight="1">
      <c r="A83" s="32"/>
      <c r="B83" s="33"/>
      <c r="C83" s="32"/>
      <c r="D83" s="32"/>
      <c r="E83" s="32"/>
      <c r="F83" s="32"/>
      <c r="G83" s="32"/>
      <c r="H83" s="32"/>
      <c r="I83" s="96"/>
      <c r="J83" s="32"/>
      <c r="K83" s="32"/>
      <c r="L83" s="42"/>
      <c r="S83" s="32"/>
      <c r="T83" s="32"/>
      <c r="U83" s="32"/>
      <c r="V83" s="32"/>
      <c r="W83" s="32"/>
      <c r="X83" s="32"/>
      <c r="Y83" s="32"/>
      <c r="Z83" s="32"/>
      <c r="AA83" s="32"/>
      <c r="AB83" s="32"/>
      <c r="AC83" s="32"/>
      <c r="AD83" s="32"/>
      <c r="AE83" s="32"/>
    </row>
    <row r="84" spans="1:47" s="2" customFormat="1" ht="12" customHeight="1">
      <c r="A84" s="32"/>
      <c r="B84" s="33"/>
      <c r="C84" s="27" t="s">
        <v>16</v>
      </c>
      <c r="D84" s="32"/>
      <c r="E84" s="32"/>
      <c r="F84" s="32"/>
      <c r="G84" s="32"/>
      <c r="H84" s="32"/>
      <c r="I84" s="96"/>
      <c r="J84" s="32"/>
      <c r="K84" s="32"/>
      <c r="L84" s="42"/>
      <c r="S84" s="32"/>
      <c r="T84" s="32"/>
      <c r="U84" s="32"/>
      <c r="V84" s="32"/>
      <c r="W84" s="32"/>
      <c r="X84" s="32"/>
      <c r="Y84" s="32"/>
      <c r="Z84" s="32"/>
      <c r="AA84" s="32"/>
      <c r="AB84" s="32"/>
      <c r="AC84" s="32"/>
      <c r="AD84" s="32"/>
      <c r="AE84" s="32"/>
    </row>
    <row r="85" spans="1:47" s="2" customFormat="1" ht="16.5" customHeight="1">
      <c r="A85" s="32"/>
      <c r="B85" s="33"/>
      <c r="C85" s="32"/>
      <c r="D85" s="32"/>
      <c r="E85" s="255" t="str">
        <f>E7</f>
        <v>Stavební úpravy brownfieldu v Mělčanech</v>
      </c>
      <c r="F85" s="262"/>
      <c r="G85" s="262"/>
      <c r="H85" s="262"/>
      <c r="I85" s="96"/>
      <c r="J85" s="32"/>
      <c r="K85" s="32"/>
      <c r="L85" s="42"/>
      <c r="S85" s="32"/>
      <c r="T85" s="32"/>
      <c r="U85" s="32"/>
      <c r="V85" s="32"/>
      <c r="W85" s="32"/>
      <c r="X85" s="32"/>
      <c r="Y85" s="32"/>
      <c r="Z85" s="32"/>
      <c r="AA85" s="32"/>
      <c r="AB85" s="32"/>
      <c r="AC85" s="32"/>
      <c r="AD85" s="32"/>
      <c r="AE85" s="32"/>
    </row>
    <row r="86" spans="1:47" s="2" customFormat="1" ht="6.95" customHeight="1">
      <c r="A86" s="32"/>
      <c r="B86" s="33"/>
      <c r="C86" s="32"/>
      <c r="D86" s="32"/>
      <c r="E86" s="32"/>
      <c r="F86" s="32"/>
      <c r="G86" s="32"/>
      <c r="H86" s="32"/>
      <c r="I86" s="96"/>
      <c r="J86" s="32"/>
      <c r="K86" s="32"/>
      <c r="L86" s="42"/>
      <c r="S86" s="32"/>
      <c r="T86" s="32"/>
      <c r="U86" s="32"/>
      <c r="V86" s="32"/>
      <c r="W86" s="32"/>
      <c r="X86" s="32"/>
      <c r="Y86" s="32"/>
      <c r="Z86" s="32"/>
      <c r="AA86" s="32"/>
      <c r="AB86" s="32"/>
      <c r="AC86" s="32"/>
      <c r="AD86" s="32"/>
      <c r="AE86" s="32"/>
    </row>
    <row r="87" spans="1:47" s="2" customFormat="1" ht="12" customHeight="1">
      <c r="A87" s="32"/>
      <c r="B87" s="33"/>
      <c r="C87" s="27" t="s">
        <v>20</v>
      </c>
      <c r="D87" s="32"/>
      <c r="E87" s="32"/>
      <c r="F87" s="25" t="str">
        <f>F10</f>
        <v>Mělčany</v>
      </c>
      <c r="G87" s="32"/>
      <c r="H87" s="32"/>
      <c r="I87" s="97" t="s">
        <v>22</v>
      </c>
      <c r="J87" s="55" t="str">
        <f>IF(J10="","",J10)</f>
        <v>8. 2. 2021</v>
      </c>
      <c r="K87" s="32"/>
      <c r="L87" s="42"/>
      <c r="S87" s="32"/>
      <c r="T87" s="32"/>
      <c r="U87" s="32"/>
      <c r="V87" s="32"/>
      <c r="W87" s="32"/>
      <c r="X87" s="32"/>
      <c r="Y87" s="32"/>
      <c r="Z87" s="32"/>
      <c r="AA87" s="32"/>
      <c r="AB87" s="32"/>
      <c r="AC87" s="32"/>
      <c r="AD87" s="32"/>
      <c r="AE87" s="32"/>
    </row>
    <row r="88" spans="1:47" s="2" customFormat="1" ht="6.95" customHeight="1">
      <c r="A88" s="32"/>
      <c r="B88" s="33"/>
      <c r="C88" s="32"/>
      <c r="D88" s="32"/>
      <c r="E88" s="32"/>
      <c r="F88" s="32"/>
      <c r="G88" s="32"/>
      <c r="H88" s="32"/>
      <c r="I88" s="96"/>
      <c r="J88" s="32"/>
      <c r="K88" s="32"/>
      <c r="L88" s="42"/>
      <c r="S88" s="32"/>
      <c r="T88" s="32"/>
      <c r="U88" s="32"/>
      <c r="V88" s="32"/>
      <c r="W88" s="32"/>
      <c r="X88" s="32"/>
      <c r="Y88" s="32"/>
      <c r="Z88" s="32"/>
      <c r="AA88" s="32"/>
      <c r="AB88" s="32"/>
      <c r="AC88" s="32"/>
      <c r="AD88" s="32"/>
      <c r="AE88" s="32"/>
    </row>
    <row r="89" spans="1:47" s="2" customFormat="1" ht="15.2" customHeight="1">
      <c r="A89" s="32"/>
      <c r="B89" s="33"/>
      <c r="C89" s="27" t="s">
        <v>24</v>
      </c>
      <c r="D89" s="32"/>
      <c r="E89" s="32"/>
      <c r="F89" s="25" t="str">
        <f>E13</f>
        <v xml:space="preserve"> </v>
      </c>
      <c r="G89" s="32"/>
      <c r="H89" s="32"/>
      <c r="I89" s="97" t="s">
        <v>30</v>
      </c>
      <c r="J89" s="30" t="str">
        <f>E19</f>
        <v xml:space="preserve"> </v>
      </c>
      <c r="K89" s="32"/>
      <c r="L89" s="42"/>
      <c r="S89" s="32"/>
      <c r="T89" s="32"/>
      <c r="U89" s="32"/>
      <c r="V89" s="32"/>
      <c r="W89" s="32"/>
      <c r="X89" s="32"/>
      <c r="Y89" s="32"/>
      <c r="Z89" s="32"/>
      <c r="AA89" s="32"/>
      <c r="AB89" s="32"/>
      <c r="AC89" s="32"/>
      <c r="AD89" s="32"/>
      <c r="AE89" s="32"/>
    </row>
    <row r="90" spans="1:47" s="2" customFormat="1" ht="15.2" customHeight="1">
      <c r="A90" s="32"/>
      <c r="B90" s="33"/>
      <c r="C90" s="27" t="s">
        <v>28</v>
      </c>
      <c r="D90" s="32"/>
      <c r="E90" s="32"/>
      <c r="F90" s="25" t="str">
        <f>IF(E16="","",E16)</f>
        <v>Vyplň údaj</v>
      </c>
      <c r="G90" s="32"/>
      <c r="H90" s="32"/>
      <c r="I90" s="97" t="s">
        <v>32</v>
      </c>
      <c r="J90" s="30" t="str">
        <f>E22</f>
        <v xml:space="preserve"> </v>
      </c>
      <c r="K90" s="32"/>
      <c r="L90" s="42"/>
      <c r="S90" s="32"/>
      <c r="T90" s="32"/>
      <c r="U90" s="32"/>
      <c r="V90" s="32"/>
      <c r="W90" s="32"/>
      <c r="X90" s="32"/>
      <c r="Y90" s="32"/>
      <c r="Z90" s="32"/>
      <c r="AA90" s="32"/>
      <c r="AB90" s="32"/>
      <c r="AC90" s="32"/>
      <c r="AD90" s="32"/>
      <c r="AE90" s="32"/>
    </row>
    <row r="91" spans="1:47" s="2" customFormat="1" ht="10.35" customHeight="1">
      <c r="A91" s="32"/>
      <c r="B91" s="33"/>
      <c r="C91" s="32"/>
      <c r="D91" s="32"/>
      <c r="E91" s="32"/>
      <c r="F91" s="32"/>
      <c r="G91" s="32"/>
      <c r="H91" s="32"/>
      <c r="I91" s="96"/>
      <c r="J91" s="32"/>
      <c r="K91" s="32"/>
      <c r="L91" s="42"/>
      <c r="S91" s="32"/>
      <c r="T91" s="32"/>
      <c r="U91" s="32"/>
      <c r="V91" s="32"/>
      <c r="W91" s="32"/>
      <c r="X91" s="32"/>
      <c r="Y91" s="32"/>
      <c r="Z91" s="32"/>
      <c r="AA91" s="32"/>
      <c r="AB91" s="32"/>
      <c r="AC91" s="32"/>
      <c r="AD91" s="32"/>
      <c r="AE91" s="32"/>
    </row>
    <row r="92" spans="1:47" s="2" customFormat="1" ht="29.25" customHeight="1">
      <c r="A92" s="32"/>
      <c r="B92" s="33"/>
      <c r="C92" s="122" t="s">
        <v>148</v>
      </c>
      <c r="D92" s="108"/>
      <c r="E92" s="108"/>
      <c r="F92" s="108"/>
      <c r="G92" s="108"/>
      <c r="H92" s="108"/>
      <c r="I92" s="123"/>
      <c r="J92" s="124" t="s">
        <v>149</v>
      </c>
      <c r="K92" s="108"/>
      <c r="L92" s="42"/>
      <c r="S92" s="32"/>
      <c r="T92" s="32"/>
      <c r="U92" s="32"/>
      <c r="V92" s="32"/>
      <c r="W92" s="32"/>
      <c r="X92" s="32"/>
      <c r="Y92" s="32"/>
      <c r="Z92" s="32"/>
      <c r="AA92" s="32"/>
      <c r="AB92" s="32"/>
      <c r="AC92" s="32"/>
      <c r="AD92" s="32"/>
      <c r="AE92" s="32"/>
    </row>
    <row r="93" spans="1:47" s="2" customFormat="1" ht="10.35" customHeight="1">
      <c r="A93" s="32"/>
      <c r="B93" s="33"/>
      <c r="C93" s="32"/>
      <c r="D93" s="32"/>
      <c r="E93" s="32"/>
      <c r="F93" s="32"/>
      <c r="G93" s="32"/>
      <c r="H93" s="32"/>
      <c r="I93" s="96"/>
      <c r="J93" s="32"/>
      <c r="K93" s="32"/>
      <c r="L93" s="42"/>
      <c r="S93" s="32"/>
      <c r="T93" s="32"/>
      <c r="U93" s="32"/>
      <c r="V93" s="32"/>
      <c r="W93" s="32"/>
      <c r="X93" s="32"/>
      <c r="Y93" s="32"/>
      <c r="Z93" s="32"/>
      <c r="AA93" s="32"/>
      <c r="AB93" s="32"/>
      <c r="AC93" s="32"/>
      <c r="AD93" s="32"/>
      <c r="AE93" s="32"/>
    </row>
    <row r="94" spans="1:47" s="2" customFormat="1" ht="22.9" customHeight="1">
      <c r="A94" s="32"/>
      <c r="B94" s="33"/>
      <c r="C94" s="125" t="s">
        <v>150</v>
      </c>
      <c r="D94" s="32"/>
      <c r="E94" s="32"/>
      <c r="F94" s="32"/>
      <c r="G94" s="32"/>
      <c r="H94" s="32"/>
      <c r="I94" s="96"/>
      <c r="J94" s="71">
        <f>J126</f>
        <v>0</v>
      </c>
      <c r="K94" s="32"/>
      <c r="L94" s="42"/>
      <c r="S94" s="32"/>
      <c r="T94" s="32"/>
      <c r="U94" s="32"/>
      <c r="V94" s="32"/>
      <c r="W94" s="32"/>
      <c r="X94" s="32"/>
      <c r="Y94" s="32"/>
      <c r="Z94" s="32"/>
      <c r="AA94" s="32"/>
      <c r="AB94" s="32"/>
      <c r="AC94" s="32"/>
      <c r="AD94" s="32"/>
      <c r="AE94" s="32"/>
      <c r="AU94" s="17" t="s">
        <v>151</v>
      </c>
    </row>
    <row r="95" spans="1:47" s="9" customFormat="1" ht="24.95" customHeight="1">
      <c r="B95" s="126"/>
      <c r="D95" s="127" t="s">
        <v>152</v>
      </c>
      <c r="E95" s="128"/>
      <c r="F95" s="128"/>
      <c r="G95" s="128"/>
      <c r="H95" s="128"/>
      <c r="I95" s="129"/>
      <c r="J95" s="130">
        <f>J127</f>
        <v>0</v>
      </c>
      <c r="L95" s="126"/>
    </row>
    <row r="96" spans="1:47" s="10" customFormat="1" ht="19.899999999999999" customHeight="1">
      <c r="B96" s="131"/>
      <c r="D96" s="132" t="s">
        <v>153</v>
      </c>
      <c r="E96" s="133"/>
      <c r="F96" s="133"/>
      <c r="G96" s="133"/>
      <c r="H96" s="133"/>
      <c r="I96" s="134"/>
      <c r="J96" s="135">
        <f>J128</f>
        <v>0</v>
      </c>
      <c r="L96" s="131"/>
    </row>
    <row r="97" spans="1:31" s="10" customFormat="1" ht="19.899999999999999" customHeight="1">
      <c r="B97" s="131"/>
      <c r="D97" s="132" t="s">
        <v>154</v>
      </c>
      <c r="E97" s="133"/>
      <c r="F97" s="133"/>
      <c r="G97" s="133"/>
      <c r="H97" s="133"/>
      <c r="I97" s="134"/>
      <c r="J97" s="135">
        <f>J173</f>
        <v>0</v>
      </c>
      <c r="L97" s="131"/>
    </row>
    <row r="98" spans="1:31" s="10" customFormat="1" ht="19.899999999999999" customHeight="1">
      <c r="B98" s="131"/>
      <c r="D98" s="132" t="s">
        <v>155</v>
      </c>
      <c r="E98" s="133"/>
      <c r="F98" s="133"/>
      <c r="G98" s="133"/>
      <c r="H98" s="133"/>
      <c r="I98" s="134"/>
      <c r="J98" s="135">
        <f>J177</f>
        <v>0</v>
      </c>
      <c r="L98" s="131"/>
    </row>
    <row r="99" spans="1:31" s="10" customFormat="1" ht="19.899999999999999" customHeight="1">
      <c r="B99" s="131"/>
      <c r="D99" s="132" t="s">
        <v>156</v>
      </c>
      <c r="E99" s="133"/>
      <c r="F99" s="133"/>
      <c r="G99" s="133"/>
      <c r="H99" s="133"/>
      <c r="I99" s="134"/>
      <c r="J99" s="135">
        <f>J211</f>
        <v>0</v>
      </c>
      <c r="L99" s="131"/>
    </row>
    <row r="100" spans="1:31" s="10" customFormat="1" ht="19.899999999999999" customHeight="1">
      <c r="B100" s="131"/>
      <c r="D100" s="132" t="s">
        <v>157</v>
      </c>
      <c r="E100" s="133"/>
      <c r="F100" s="133"/>
      <c r="G100" s="133"/>
      <c r="H100" s="133"/>
      <c r="I100" s="134"/>
      <c r="J100" s="135">
        <f>J216</f>
        <v>0</v>
      </c>
      <c r="L100" s="131"/>
    </row>
    <row r="101" spans="1:31" s="10" customFormat="1" ht="19.899999999999999" customHeight="1">
      <c r="B101" s="131"/>
      <c r="D101" s="132" t="s">
        <v>158</v>
      </c>
      <c r="E101" s="133"/>
      <c r="F101" s="133"/>
      <c r="G101" s="133"/>
      <c r="H101" s="133"/>
      <c r="I101" s="134"/>
      <c r="J101" s="135">
        <f>J385</f>
        <v>0</v>
      </c>
      <c r="L101" s="131"/>
    </row>
    <row r="102" spans="1:31" s="10" customFormat="1" ht="19.899999999999999" customHeight="1">
      <c r="B102" s="131"/>
      <c r="D102" s="132" t="s">
        <v>159</v>
      </c>
      <c r="E102" s="133"/>
      <c r="F102" s="133"/>
      <c r="G102" s="133"/>
      <c r="H102" s="133"/>
      <c r="I102" s="134"/>
      <c r="J102" s="135">
        <f>J420</f>
        <v>0</v>
      </c>
      <c r="L102" s="131"/>
    </row>
    <row r="103" spans="1:31" s="9" customFormat="1" ht="24.95" customHeight="1">
      <c r="B103" s="126"/>
      <c r="D103" s="127" t="s">
        <v>160</v>
      </c>
      <c r="E103" s="128"/>
      <c r="F103" s="128"/>
      <c r="G103" s="128"/>
      <c r="H103" s="128"/>
      <c r="I103" s="129"/>
      <c r="J103" s="130">
        <f>J422</f>
        <v>0</v>
      </c>
      <c r="L103" s="126"/>
    </row>
    <row r="104" spans="1:31" s="10" customFormat="1" ht="19.899999999999999" customHeight="1">
      <c r="B104" s="131"/>
      <c r="D104" s="132" t="s">
        <v>161</v>
      </c>
      <c r="E104" s="133"/>
      <c r="F104" s="133"/>
      <c r="G104" s="133"/>
      <c r="H104" s="133"/>
      <c r="I104" s="134"/>
      <c r="J104" s="135">
        <f>J423</f>
        <v>0</v>
      </c>
      <c r="L104" s="131"/>
    </row>
    <row r="105" spans="1:31" s="10" customFormat="1" ht="19.899999999999999" customHeight="1">
      <c r="B105" s="131"/>
      <c r="D105" s="132" t="s">
        <v>162</v>
      </c>
      <c r="E105" s="133"/>
      <c r="F105" s="133"/>
      <c r="G105" s="133"/>
      <c r="H105" s="133"/>
      <c r="I105" s="134"/>
      <c r="J105" s="135">
        <f>J430</f>
        <v>0</v>
      </c>
      <c r="L105" s="131"/>
    </row>
    <row r="106" spans="1:31" s="10" customFormat="1" ht="19.899999999999999" customHeight="1">
      <c r="B106" s="131"/>
      <c r="D106" s="132" t="s">
        <v>163</v>
      </c>
      <c r="E106" s="133"/>
      <c r="F106" s="133"/>
      <c r="G106" s="133"/>
      <c r="H106" s="133"/>
      <c r="I106" s="134"/>
      <c r="J106" s="135">
        <f>J521</f>
        <v>0</v>
      </c>
      <c r="L106" s="131"/>
    </row>
    <row r="107" spans="1:31" s="10" customFormat="1" ht="19.899999999999999" customHeight="1">
      <c r="B107" s="131"/>
      <c r="D107" s="132" t="s">
        <v>164</v>
      </c>
      <c r="E107" s="133"/>
      <c r="F107" s="133"/>
      <c r="G107" s="133"/>
      <c r="H107" s="133"/>
      <c r="I107" s="134"/>
      <c r="J107" s="135">
        <f>J539</f>
        <v>0</v>
      </c>
      <c r="L107" s="131"/>
    </row>
    <row r="108" spans="1:31" s="10" customFormat="1" ht="19.899999999999999" customHeight="1">
      <c r="B108" s="131"/>
      <c r="D108" s="132" t="s">
        <v>165</v>
      </c>
      <c r="E108" s="133"/>
      <c r="F108" s="133"/>
      <c r="G108" s="133"/>
      <c r="H108" s="133"/>
      <c r="I108" s="134"/>
      <c r="J108" s="135">
        <f>J567</f>
        <v>0</v>
      </c>
      <c r="L108" s="131"/>
    </row>
    <row r="109" spans="1:31" s="2" customFormat="1" ht="21.75" customHeight="1">
      <c r="A109" s="32"/>
      <c r="B109" s="33"/>
      <c r="C109" s="32"/>
      <c r="D109" s="32"/>
      <c r="E109" s="32"/>
      <c r="F109" s="32"/>
      <c r="G109" s="32"/>
      <c r="H109" s="32"/>
      <c r="I109" s="96"/>
      <c r="J109" s="32"/>
      <c r="K109" s="32"/>
      <c r="L109" s="42"/>
      <c r="S109" s="32"/>
      <c r="T109" s="32"/>
      <c r="U109" s="32"/>
      <c r="V109" s="32"/>
      <c r="W109" s="32"/>
      <c r="X109" s="32"/>
      <c r="Y109" s="32"/>
      <c r="Z109" s="32"/>
      <c r="AA109" s="32"/>
      <c r="AB109" s="32"/>
      <c r="AC109" s="32"/>
      <c r="AD109" s="32"/>
      <c r="AE109" s="32"/>
    </row>
    <row r="110" spans="1:31" s="2" customFormat="1" ht="6.95" customHeight="1">
      <c r="A110" s="32"/>
      <c r="B110" s="47"/>
      <c r="C110" s="48"/>
      <c r="D110" s="48"/>
      <c r="E110" s="48"/>
      <c r="F110" s="48"/>
      <c r="G110" s="48"/>
      <c r="H110" s="48"/>
      <c r="I110" s="120"/>
      <c r="J110" s="48"/>
      <c r="K110" s="48"/>
      <c r="L110" s="42"/>
      <c r="S110" s="32"/>
      <c r="T110" s="32"/>
      <c r="U110" s="32"/>
      <c r="V110" s="32"/>
      <c r="W110" s="32"/>
      <c r="X110" s="32"/>
      <c r="Y110" s="32"/>
      <c r="Z110" s="32"/>
      <c r="AA110" s="32"/>
      <c r="AB110" s="32"/>
      <c r="AC110" s="32"/>
      <c r="AD110" s="32"/>
      <c r="AE110" s="32"/>
    </row>
    <row r="114" spans="1:63" s="2" customFormat="1" ht="6.95" customHeight="1">
      <c r="A114" s="32"/>
      <c r="B114" s="49"/>
      <c r="C114" s="50"/>
      <c r="D114" s="50"/>
      <c r="E114" s="50"/>
      <c r="F114" s="50"/>
      <c r="G114" s="50"/>
      <c r="H114" s="50"/>
      <c r="I114" s="121"/>
      <c r="J114" s="50"/>
      <c r="K114" s="50"/>
      <c r="L114" s="42"/>
      <c r="S114" s="32"/>
      <c r="T114" s="32"/>
      <c r="U114" s="32"/>
      <c r="V114" s="32"/>
      <c r="W114" s="32"/>
      <c r="X114" s="32"/>
      <c r="Y114" s="32"/>
      <c r="Z114" s="32"/>
      <c r="AA114" s="32"/>
      <c r="AB114" s="32"/>
      <c r="AC114" s="32"/>
      <c r="AD114" s="32"/>
      <c r="AE114" s="32"/>
    </row>
    <row r="115" spans="1:63" s="2" customFormat="1" ht="24.95" customHeight="1">
      <c r="A115" s="32"/>
      <c r="B115" s="33"/>
      <c r="C115" s="21" t="s">
        <v>166</v>
      </c>
      <c r="D115" s="32"/>
      <c r="E115" s="32"/>
      <c r="F115" s="32"/>
      <c r="G115" s="32"/>
      <c r="H115" s="32"/>
      <c r="I115" s="96"/>
      <c r="J115" s="32"/>
      <c r="K115" s="32"/>
      <c r="L115" s="42"/>
      <c r="S115" s="32"/>
      <c r="T115" s="32"/>
      <c r="U115" s="32"/>
      <c r="V115" s="32"/>
      <c r="W115" s="32"/>
      <c r="X115" s="32"/>
      <c r="Y115" s="32"/>
      <c r="Z115" s="32"/>
      <c r="AA115" s="32"/>
      <c r="AB115" s="32"/>
      <c r="AC115" s="32"/>
      <c r="AD115" s="32"/>
      <c r="AE115" s="32"/>
    </row>
    <row r="116" spans="1:63" s="2" customFormat="1" ht="6.95" customHeight="1">
      <c r="A116" s="32"/>
      <c r="B116" s="33"/>
      <c r="C116" s="32"/>
      <c r="D116" s="32"/>
      <c r="E116" s="32"/>
      <c r="F116" s="32"/>
      <c r="G116" s="32"/>
      <c r="H116" s="32"/>
      <c r="I116" s="96"/>
      <c r="J116" s="32"/>
      <c r="K116" s="32"/>
      <c r="L116" s="42"/>
      <c r="S116" s="32"/>
      <c r="T116" s="32"/>
      <c r="U116" s="32"/>
      <c r="V116" s="32"/>
      <c r="W116" s="32"/>
      <c r="X116" s="32"/>
      <c r="Y116" s="32"/>
      <c r="Z116" s="32"/>
      <c r="AA116" s="32"/>
      <c r="AB116" s="32"/>
      <c r="AC116" s="32"/>
      <c r="AD116" s="32"/>
      <c r="AE116" s="32"/>
    </row>
    <row r="117" spans="1:63" s="2" customFormat="1" ht="12" customHeight="1">
      <c r="A117" s="32"/>
      <c r="B117" s="33"/>
      <c r="C117" s="27" t="s">
        <v>16</v>
      </c>
      <c r="D117" s="32"/>
      <c r="E117" s="32"/>
      <c r="F117" s="32"/>
      <c r="G117" s="32"/>
      <c r="H117" s="32"/>
      <c r="I117" s="96"/>
      <c r="J117" s="32"/>
      <c r="K117" s="32"/>
      <c r="L117" s="42"/>
      <c r="S117" s="32"/>
      <c r="T117" s="32"/>
      <c r="U117" s="32"/>
      <c r="V117" s="32"/>
      <c r="W117" s="32"/>
      <c r="X117" s="32"/>
      <c r="Y117" s="32"/>
      <c r="Z117" s="32"/>
      <c r="AA117" s="32"/>
      <c r="AB117" s="32"/>
      <c r="AC117" s="32"/>
      <c r="AD117" s="32"/>
      <c r="AE117" s="32"/>
    </row>
    <row r="118" spans="1:63" s="2" customFormat="1" ht="16.5" customHeight="1">
      <c r="A118" s="32"/>
      <c r="B118" s="33"/>
      <c r="C118" s="32"/>
      <c r="D118" s="32"/>
      <c r="E118" s="255" t="str">
        <f>E7</f>
        <v>Stavební úpravy brownfieldu v Mělčanech</v>
      </c>
      <c r="F118" s="262"/>
      <c r="G118" s="262"/>
      <c r="H118" s="262"/>
      <c r="I118" s="96"/>
      <c r="J118" s="32"/>
      <c r="K118" s="32"/>
      <c r="L118" s="42"/>
      <c r="S118" s="32"/>
      <c r="T118" s="32"/>
      <c r="U118" s="32"/>
      <c r="V118" s="32"/>
      <c r="W118" s="32"/>
      <c r="X118" s="32"/>
      <c r="Y118" s="32"/>
      <c r="Z118" s="32"/>
      <c r="AA118" s="32"/>
      <c r="AB118" s="32"/>
      <c r="AC118" s="32"/>
      <c r="AD118" s="32"/>
      <c r="AE118" s="32"/>
    </row>
    <row r="119" spans="1:63" s="2" customFormat="1" ht="6.95" customHeight="1">
      <c r="A119" s="32"/>
      <c r="B119" s="33"/>
      <c r="C119" s="32"/>
      <c r="D119" s="32"/>
      <c r="E119" s="32"/>
      <c r="F119" s="32"/>
      <c r="G119" s="32"/>
      <c r="H119" s="32"/>
      <c r="I119" s="96"/>
      <c r="J119" s="32"/>
      <c r="K119" s="32"/>
      <c r="L119" s="42"/>
      <c r="S119" s="32"/>
      <c r="T119" s="32"/>
      <c r="U119" s="32"/>
      <c r="V119" s="32"/>
      <c r="W119" s="32"/>
      <c r="X119" s="32"/>
      <c r="Y119" s="32"/>
      <c r="Z119" s="32"/>
      <c r="AA119" s="32"/>
      <c r="AB119" s="32"/>
      <c r="AC119" s="32"/>
      <c r="AD119" s="32"/>
      <c r="AE119" s="32"/>
    </row>
    <row r="120" spans="1:63" s="2" customFormat="1" ht="12" customHeight="1">
      <c r="A120" s="32"/>
      <c r="B120" s="33"/>
      <c r="C120" s="27" t="s">
        <v>20</v>
      </c>
      <c r="D120" s="32"/>
      <c r="E120" s="32"/>
      <c r="F120" s="25" t="str">
        <f>F10</f>
        <v>Mělčany</v>
      </c>
      <c r="G120" s="32"/>
      <c r="H120" s="32"/>
      <c r="I120" s="97" t="s">
        <v>22</v>
      </c>
      <c r="J120" s="55" t="str">
        <f>IF(J10="","",J10)</f>
        <v>8. 2. 2021</v>
      </c>
      <c r="K120" s="32"/>
      <c r="L120" s="42"/>
      <c r="S120" s="32"/>
      <c r="T120" s="32"/>
      <c r="U120" s="32"/>
      <c r="V120" s="32"/>
      <c r="W120" s="32"/>
      <c r="X120" s="32"/>
      <c r="Y120" s="32"/>
      <c r="Z120" s="32"/>
      <c r="AA120" s="32"/>
      <c r="AB120" s="32"/>
      <c r="AC120" s="32"/>
      <c r="AD120" s="32"/>
      <c r="AE120" s="32"/>
    </row>
    <row r="121" spans="1:63" s="2" customFormat="1" ht="6.95" customHeight="1">
      <c r="A121" s="32"/>
      <c r="B121" s="33"/>
      <c r="C121" s="32"/>
      <c r="D121" s="32"/>
      <c r="E121" s="32"/>
      <c r="F121" s="32"/>
      <c r="G121" s="32"/>
      <c r="H121" s="32"/>
      <c r="I121" s="96"/>
      <c r="J121" s="32"/>
      <c r="K121" s="32"/>
      <c r="L121" s="42"/>
      <c r="S121" s="32"/>
      <c r="T121" s="32"/>
      <c r="U121" s="32"/>
      <c r="V121" s="32"/>
      <c r="W121" s="32"/>
      <c r="X121" s="32"/>
      <c r="Y121" s="32"/>
      <c r="Z121" s="32"/>
      <c r="AA121" s="32"/>
      <c r="AB121" s="32"/>
      <c r="AC121" s="32"/>
      <c r="AD121" s="32"/>
      <c r="AE121" s="32"/>
    </row>
    <row r="122" spans="1:63" s="2" customFormat="1" ht="15.2" customHeight="1">
      <c r="A122" s="32"/>
      <c r="B122" s="33"/>
      <c r="C122" s="27" t="s">
        <v>24</v>
      </c>
      <c r="D122" s="32"/>
      <c r="E122" s="32"/>
      <c r="F122" s="25" t="str">
        <f>E13</f>
        <v xml:space="preserve"> </v>
      </c>
      <c r="G122" s="32"/>
      <c r="H122" s="32"/>
      <c r="I122" s="97" t="s">
        <v>30</v>
      </c>
      <c r="J122" s="30" t="str">
        <f>E19</f>
        <v xml:space="preserve"> </v>
      </c>
      <c r="K122" s="32"/>
      <c r="L122" s="42"/>
      <c r="S122" s="32"/>
      <c r="T122" s="32"/>
      <c r="U122" s="32"/>
      <c r="V122" s="32"/>
      <c r="W122" s="32"/>
      <c r="X122" s="32"/>
      <c r="Y122" s="32"/>
      <c r="Z122" s="32"/>
      <c r="AA122" s="32"/>
      <c r="AB122" s="32"/>
      <c r="AC122" s="32"/>
      <c r="AD122" s="32"/>
      <c r="AE122" s="32"/>
    </row>
    <row r="123" spans="1:63" s="2" customFormat="1" ht="15.2" customHeight="1">
      <c r="A123" s="32"/>
      <c r="B123" s="33"/>
      <c r="C123" s="27" t="s">
        <v>28</v>
      </c>
      <c r="D123" s="32"/>
      <c r="E123" s="32"/>
      <c r="F123" s="25" t="str">
        <f>IF(E16="","",E16)</f>
        <v>Vyplň údaj</v>
      </c>
      <c r="G123" s="32"/>
      <c r="H123" s="32"/>
      <c r="I123" s="97" t="s">
        <v>32</v>
      </c>
      <c r="J123" s="30" t="str">
        <f>E22</f>
        <v xml:space="preserve"> </v>
      </c>
      <c r="K123" s="32"/>
      <c r="L123" s="42"/>
      <c r="S123" s="32"/>
      <c r="T123" s="32"/>
      <c r="U123" s="32"/>
      <c r="V123" s="32"/>
      <c r="W123" s="32"/>
      <c r="X123" s="32"/>
      <c r="Y123" s="32"/>
      <c r="Z123" s="32"/>
      <c r="AA123" s="32"/>
      <c r="AB123" s="32"/>
      <c r="AC123" s="32"/>
      <c r="AD123" s="32"/>
      <c r="AE123" s="32"/>
    </row>
    <row r="124" spans="1:63" s="2" customFormat="1" ht="10.35" customHeight="1">
      <c r="A124" s="32"/>
      <c r="B124" s="33"/>
      <c r="C124" s="32"/>
      <c r="D124" s="32"/>
      <c r="E124" s="32"/>
      <c r="F124" s="32"/>
      <c r="G124" s="32"/>
      <c r="H124" s="32"/>
      <c r="I124" s="96"/>
      <c r="J124" s="32"/>
      <c r="K124" s="32"/>
      <c r="L124" s="42"/>
      <c r="S124" s="32"/>
      <c r="T124" s="32"/>
      <c r="U124" s="32"/>
      <c r="V124" s="32"/>
      <c r="W124" s="32"/>
      <c r="X124" s="32"/>
      <c r="Y124" s="32"/>
      <c r="Z124" s="32"/>
      <c r="AA124" s="32"/>
      <c r="AB124" s="32"/>
      <c r="AC124" s="32"/>
      <c r="AD124" s="32"/>
      <c r="AE124" s="32"/>
    </row>
    <row r="125" spans="1:63" s="11" customFormat="1" ht="29.25" customHeight="1">
      <c r="A125" s="136"/>
      <c r="B125" s="137"/>
      <c r="C125" s="138" t="s">
        <v>167</v>
      </c>
      <c r="D125" s="139" t="s">
        <v>60</v>
      </c>
      <c r="E125" s="139" t="s">
        <v>56</v>
      </c>
      <c r="F125" s="139" t="s">
        <v>57</v>
      </c>
      <c r="G125" s="139" t="s">
        <v>168</v>
      </c>
      <c r="H125" s="139" t="s">
        <v>169</v>
      </c>
      <c r="I125" s="140" t="s">
        <v>170</v>
      </c>
      <c r="J125" s="141" t="s">
        <v>149</v>
      </c>
      <c r="K125" s="142" t="s">
        <v>171</v>
      </c>
      <c r="L125" s="143"/>
      <c r="M125" s="62" t="s">
        <v>1</v>
      </c>
      <c r="N125" s="63" t="s">
        <v>39</v>
      </c>
      <c r="O125" s="63" t="s">
        <v>172</v>
      </c>
      <c r="P125" s="63" t="s">
        <v>173</v>
      </c>
      <c r="Q125" s="63" t="s">
        <v>174</v>
      </c>
      <c r="R125" s="63" t="s">
        <v>175</v>
      </c>
      <c r="S125" s="63" t="s">
        <v>176</v>
      </c>
      <c r="T125" s="64" t="s">
        <v>177</v>
      </c>
      <c r="U125" s="136"/>
      <c r="V125" s="136"/>
      <c r="W125" s="136"/>
      <c r="X125" s="136"/>
      <c r="Y125" s="136"/>
      <c r="Z125" s="136"/>
      <c r="AA125" s="136"/>
      <c r="AB125" s="136"/>
      <c r="AC125" s="136"/>
      <c r="AD125" s="136"/>
      <c r="AE125" s="136"/>
    </row>
    <row r="126" spans="1:63" s="2" customFormat="1" ht="22.9" customHeight="1">
      <c r="A126" s="32"/>
      <c r="B126" s="33"/>
      <c r="C126" s="69" t="s">
        <v>178</v>
      </c>
      <c r="D126" s="32"/>
      <c r="E126" s="32"/>
      <c r="F126" s="32"/>
      <c r="G126" s="32"/>
      <c r="H126" s="32"/>
      <c r="I126" s="96"/>
      <c r="J126" s="144">
        <f>BK126</f>
        <v>0</v>
      </c>
      <c r="K126" s="32"/>
      <c r="L126" s="33"/>
      <c r="M126" s="65"/>
      <c r="N126" s="56"/>
      <c r="O126" s="66"/>
      <c r="P126" s="145">
        <f>P127+P422</f>
        <v>0</v>
      </c>
      <c r="Q126" s="66"/>
      <c r="R126" s="145">
        <f>R127+R422</f>
        <v>163.02370574</v>
      </c>
      <c r="S126" s="66"/>
      <c r="T126" s="146">
        <f>T127+T422</f>
        <v>2109.5492051000006</v>
      </c>
      <c r="U126" s="32"/>
      <c r="V126" s="32"/>
      <c r="W126" s="32"/>
      <c r="X126" s="32"/>
      <c r="Y126" s="32"/>
      <c r="Z126" s="32"/>
      <c r="AA126" s="32"/>
      <c r="AB126" s="32"/>
      <c r="AC126" s="32"/>
      <c r="AD126" s="32"/>
      <c r="AE126" s="32"/>
      <c r="AT126" s="17" t="s">
        <v>74</v>
      </c>
      <c r="AU126" s="17" t="s">
        <v>151</v>
      </c>
      <c r="BK126" s="147">
        <f>BK127+BK422</f>
        <v>0</v>
      </c>
    </row>
    <row r="127" spans="1:63" s="12" customFormat="1" ht="25.9" customHeight="1">
      <c r="B127" s="148"/>
      <c r="D127" s="149" t="s">
        <v>74</v>
      </c>
      <c r="E127" s="150" t="s">
        <v>179</v>
      </c>
      <c r="F127" s="150" t="s">
        <v>180</v>
      </c>
      <c r="I127" s="151"/>
      <c r="J127" s="152">
        <f>BK127</f>
        <v>0</v>
      </c>
      <c r="L127" s="148"/>
      <c r="M127" s="153"/>
      <c r="N127" s="154"/>
      <c r="O127" s="154"/>
      <c r="P127" s="155">
        <f>P128+P173+P177+P211+P216+P385+P420</f>
        <v>0</v>
      </c>
      <c r="Q127" s="154"/>
      <c r="R127" s="155">
        <f>R128+R173+R177+R211+R216+R385+R420</f>
        <v>163.02370574</v>
      </c>
      <c r="S127" s="154"/>
      <c r="T127" s="156">
        <f>T128+T173+T177+T211+T216+T385+T420</f>
        <v>1928.1007395000006</v>
      </c>
      <c r="AR127" s="149" t="s">
        <v>80</v>
      </c>
      <c r="AT127" s="157" t="s">
        <v>74</v>
      </c>
      <c r="AU127" s="157" t="s">
        <v>75</v>
      </c>
      <c r="AY127" s="149" t="s">
        <v>181</v>
      </c>
      <c r="BK127" s="158">
        <f>BK128+BK173+BK177+BK211+BK216+BK385+BK420</f>
        <v>0</v>
      </c>
    </row>
    <row r="128" spans="1:63" s="12" customFormat="1" ht="22.9" customHeight="1">
      <c r="B128" s="148"/>
      <c r="D128" s="149" t="s">
        <v>74</v>
      </c>
      <c r="E128" s="159" t="s">
        <v>80</v>
      </c>
      <c r="F128" s="159" t="s">
        <v>182</v>
      </c>
      <c r="I128" s="151"/>
      <c r="J128" s="160">
        <f>BK128</f>
        <v>0</v>
      </c>
      <c r="L128" s="148"/>
      <c r="M128" s="153"/>
      <c r="N128" s="154"/>
      <c r="O128" s="154"/>
      <c r="P128" s="155">
        <f>SUM(P129:P172)</f>
        <v>0</v>
      </c>
      <c r="Q128" s="154"/>
      <c r="R128" s="155">
        <f>SUM(R129:R172)</f>
        <v>0.11908800000000001</v>
      </c>
      <c r="S128" s="154"/>
      <c r="T128" s="156">
        <f>SUM(T129:T172)</f>
        <v>515.2591000000001</v>
      </c>
      <c r="AR128" s="149" t="s">
        <v>80</v>
      </c>
      <c r="AT128" s="157" t="s">
        <v>74</v>
      </c>
      <c r="AU128" s="157" t="s">
        <v>80</v>
      </c>
      <c r="AY128" s="149" t="s">
        <v>181</v>
      </c>
      <c r="BK128" s="158">
        <f>SUM(BK129:BK172)</f>
        <v>0</v>
      </c>
    </row>
    <row r="129" spans="1:65" s="2" customFormat="1" ht="21.75" customHeight="1">
      <c r="A129" s="32"/>
      <c r="B129" s="161"/>
      <c r="C129" s="162" t="s">
        <v>80</v>
      </c>
      <c r="D129" s="162" t="s">
        <v>183</v>
      </c>
      <c r="E129" s="163" t="s">
        <v>184</v>
      </c>
      <c r="F129" s="164" t="s">
        <v>185</v>
      </c>
      <c r="G129" s="165" t="s">
        <v>186</v>
      </c>
      <c r="H129" s="166">
        <v>10</v>
      </c>
      <c r="I129" s="167"/>
      <c r="J129" s="168">
        <f>ROUND(I129*H129,2)</f>
        <v>0</v>
      </c>
      <c r="K129" s="169"/>
      <c r="L129" s="33"/>
      <c r="M129" s="170" t="s">
        <v>1</v>
      </c>
      <c r="N129" s="171" t="s">
        <v>40</v>
      </c>
      <c r="O129" s="58"/>
      <c r="P129" s="172">
        <f>O129*H129</f>
        <v>0</v>
      </c>
      <c r="Q129" s="172">
        <v>0</v>
      </c>
      <c r="R129" s="172">
        <f>Q129*H129</f>
        <v>0</v>
      </c>
      <c r="S129" s="172">
        <v>0</v>
      </c>
      <c r="T129" s="173">
        <f>S129*H129</f>
        <v>0</v>
      </c>
      <c r="U129" s="32"/>
      <c r="V129" s="32"/>
      <c r="W129" s="32"/>
      <c r="X129" s="32"/>
      <c r="Y129" s="32"/>
      <c r="Z129" s="32"/>
      <c r="AA129" s="32"/>
      <c r="AB129" s="32"/>
      <c r="AC129" s="32"/>
      <c r="AD129" s="32"/>
      <c r="AE129" s="32"/>
      <c r="AR129" s="174" t="s">
        <v>187</v>
      </c>
      <c r="AT129" s="174" t="s">
        <v>183</v>
      </c>
      <c r="AU129" s="174" t="s">
        <v>85</v>
      </c>
      <c r="AY129" s="17" t="s">
        <v>181</v>
      </c>
      <c r="BE129" s="175">
        <f>IF(N129="základní",J129,0)</f>
        <v>0</v>
      </c>
      <c r="BF129" s="175">
        <f>IF(N129="snížená",J129,0)</f>
        <v>0</v>
      </c>
      <c r="BG129" s="175">
        <f>IF(N129="zákl. přenesená",J129,0)</f>
        <v>0</v>
      </c>
      <c r="BH129" s="175">
        <f>IF(N129="sníž. přenesená",J129,0)</f>
        <v>0</v>
      </c>
      <c r="BI129" s="175">
        <f>IF(N129="nulová",J129,0)</f>
        <v>0</v>
      </c>
      <c r="BJ129" s="17" t="s">
        <v>80</v>
      </c>
      <c r="BK129" s="175">
        <f>ROUND(I129*H129,2)</f>
        <v>0</v>
      </c>
      <c r="BL129" s="17" t="s">
        <v>187</v>
      </c>
      <c r="BM129" s="174" t="s">
        <v>188</v>
      </c>
    </row>
    <row r="130" spans="1:65" s="13" customFormat="1">
      <c r="B130" s="176"/>
      <c r="D130" s="177" t="s">
        <v>189</v>
      </c>
      <c r="E130" s="178" t="s">
        <v>1</v>
      </c>
      <c r="F130" s="179" t="s">
        <v>190</v>
      </c>
      <c r="H130" s="180">
        <v>10</v>
      </c>
      <c r="I130" s="181"/>
      <c r="L130" s="176"/>
      <c r="M130" s="182"/>
      <c r="N130" s="183"/>
      <c r="O130" s="183"/>
      <c r="P130" s="183"/>
      <c r="Q130" s="183"/>
      <c r="R130" s="183"/>
      <c r="S130" s="183"/>
      <c r="T130" s="184"/>
      <c r="AT130" s="178" t="s">
        <v>189</v>
      </c>
      <c r="AU130" s="178" t="s">
        <v>85</v>
      </c>
      <c r="AV130" s="13" t="s">
        <v>85</v>
      </c>
      <c r="AW130" s="13" t="s">
        <v>31</v>
      </c>
      <c r="AX130" s="13" t="s">
        <v>80</v>
      </c>
      <c r="AY130" s="178" t="s">
        <v>181</v>
      </c>
    </row>
    <row r="131" spans="1:65" s="2" customFormat="1" ht="21.75" customHeight="1">
      <c r="A131" s="32"/>
      <c r="B131" s="161"/>
      <c r="C131" s="162" t="s">
        <v>85</v>
      </c>
      <c r="D131" s="162" t="s">
        <v>183</v>
      </c>
      <c r="E131" s="163" t="s">
        <v>191</v>
      </c>
      <c r="F131" s="164" t="s">
        <v>192</v>
      </c>
      <c r="G131" s="165" t="s">
        <v>186</v>
      </c>
      <c r="H131" s="166">
        <v>2</v>
      </c>
      <c r="I131" s="167"/>
      <c r="J131" s="168">
        <f>ROUND(I131*H131,2)</f>
        <v>0</v>
      </c>
      <c r="K131" s="169"/>
      <c r="L131" s="33"/>
      <c r="M131" s="170" t="s">
        <v>1</v>
      </c>
      <c r="N131" s="171" t="s">
        <v>40</v>
      </c>
      <c r="O131" s="58"/>
      <c r="P131" s="172">
        <f>O131*H131</f>
        <v>0</v>
      </c>
      <c r="Q131" s="172">
        <v>0</v>
      </c>
      <c r="R131" s="172">
        <f>Q131*H131</f>
        <v>0</v>
      </c>
      <c r="S131" s="172">
        <v>0</v>
      </c>
      <c r="T131" s="173">
        <f>S131*H131</f>
        <v>0</v>
      </c>
      <c r="U131" s="32"/>
      <c r="V131" s="32"/>
      <c r="W131" s="32"/>
      <c r="X131" s="32"/>
      <c r="Y131" s="32"/>
      <c r="Z131" s="32"/>
      <c r="AA131" s="32"/>
      <c r="AB131" s="32"/>
      <c r="AC131" s="32"/>
      <c r="AD131" s="32"/>
      <c r="AE131" s="32"/>
      <c r="AR131" s="174" t="s">
        <v>187</v>
      </c>
      <c r="AT131" s="174" t="s">
        <v>183</v>
      </c>
      <c r="AU131" s="174" t="s">
        <v>85</v>
      </c>
      <c r="AY131" s="17" t="s">
        <v>181</v>
      </c>
      <c r="BE131" s="175">
        <f>IF(N131="základní",J131,0)</f>
        <v>0</v>
      </c>
      <c r="BF131" s="175">
        <f>IF(N131="snížená",J131,0)</f>
        <v>0</v>
      </c>
      <c r="BG131" s="175">
        <f>IF(N131="zákl. přenesená",J131,0)</f>
        <v>0</v>
      </c>
      <c r="BH131" s="175">
        <f>IF(N131="sníž. přenesená",J131,0)</f>
        <v>0</v>
      </c>
      <c r="BI131" s="175">
        <f>IF(N131="nulová",J131,0)</f>
        <v>0</v>
      </c>
      <c r="BJ131" s="17" t="s">
        <v>80</v>
      </c>
      <c r="BK131" s="175">
        <f>ROUND(I131*H131,2)</f>
        <v>0</v>
      </c>
      <c r="BL131" s="17" t="s">
        <v>187</v>
      </c>
      <c r="BM131" s="174" t="s">
        <v>193</v>
      </c>
    </row>
    <row r="132" spans="1:65" s="13" customFormat="1">
      <c r="B132" s="176"/>
      <c r="D132" s="177" t="s">
        <v>189</v>
      </c>
      <c r="E132" s="178" t="s">
        <v>1</v>
      </c>
      <c r="F132" s="179" t="s">
        <v>85</v>
      </c>
      <c r="H132" s="180">
        <v>2</v>
      </c>
      <c r="I132" s="181"/>
      <c r="L132" s="176"/>
      <c r="M132" s="182"/>
      <c r="N132" s="183"/>
      <c r="O132" s="183"/>
      <c r="P132" s="183"/>
      <c r="Q132" s="183"/>
      <c r="R132" s="183"/>
      <c r="S132" s="183"/>
      <c r="T132" s="184"/>
      <c r="AT132" s="178" t="s">
        <v>189</v>
      </c>
      <c r="AU132" s="178" t="s">
        <v>85</v>
      </c>
      <c r="AV132" s="13" t="s">
        <v>85</v>
      </c>
      <c r="AW132" s="13" t="s">
        <v>31</v>
      </c>
      <c r="AX132" s="13" t="s">
        <v>80</v>
      </c>
      <c r="AY132" s="178" t="s">
        <v>181</v>
      </c>
    </row>
    <row r="133" spans="1:65" s="2" customFormat="1" ht="16.5" customHeight="1">
      <c r="A133" s="32"/>
      <c r="B133" s="161"/>
      <c r="C133" s="162" t="s">
        <v>118</v>
      </c>
      <c r="D133" s="162" t="s">
        <v>183</v>
      </c>
      <c r="E133" s="163" t="s">
        <v>194</v>
      </c>
      <c r="F133" s="164" t="s">
        <v>195</v>
      </c>
      <c r="G133" s="165" t="s">
        <v>186</v>
      </c>
      <c r="H133" s="166">
        <v>11</v>
      </c>
      <c r="I133" s="167"/>
      <c r="J133" s="168">
        <f>ROUND(I133*H133,2)</f>
        <v>0</v>
      </c>
      <c r="K133" s="169"/>
      <c r="L133" s="33"/>
      <c r="M133" s="170" t="s">
        <v>1</v>
      </c>
      <c r="N133" s="171" t="s">
        <v>40</v>
      </c>
      <c r="O133" s="58"/>
      <c r="P133" s="172">
        <f>O133*H133</f>
        <v>0</v>
      </c>
      <c r="Q133" s="172">
        <v>0</v>
      </c>
      <c r="R133" s="172">
        <f>Q133*H133</f>
        <v>0</v>
      </c>
      <c r="S133" s="172">
        <v>0</v>
      </c>
      <c r="T133" s="173">
        <f>S133*H133</f>
        <v>0</v>
      </c>
      <c r="U133" s="32"/>
      <c r="V133" s="32"/>
      <c r="W133" s="32"/>
      <c r="X133" s="32"/>
      <c r="Y133" s="32"/>
      <c r="Z133" s="32"/>
      <c r="AA133" s="32"/>
      <c r="AB133" s="32"/>
      <c r="AC133" s="32"/>
      <c r="AD133" s="32"/>
      <c r="AE133" s="32"/>
      <c r="AR133" s="174" t="s">
        <v>187</v>
      </c>
      <c r="AT133" s="174" t="s">
        <v>183</v>
      </c>
      <c r="AU133" s="174" t="s">
        <v>85</v>
      </c>
      <c r="AY133" s="17" t="s">
        <v>181</v>
      </c>
      <c r="BE133" s="175">
        <f>IF(N133="základní",J133,0)</f>
        <v>0</v>
      </c>
      <c r="BF133" s="175">
        <f>IF(N133="snížená",J133,0)</f>
        <v>0</v>
      </c>
      <c r="BG133" s="175">
        <f>IF(N133="zákl. přenesená",J133,0)</f>
        <v>0</v>
      </c>
      <c r="BH133" s="175">
        <f>IF(N133="sníž. přenesená",J133,0)</f>
        <v>0</v>
      </c>
      <c r="BI133" s="175">
        <f>IF(N133="nulová",J133,0)</f>
        <v>0</v>
      </c>
      <c r="BJ133" s="17" t="s">
        <v>80</v>
      </c>
      <c r="BK133" s="175">
        <f>ROUND(I133*H133,2)</f>
        <v>0</v>
      </c>
      <c r="BL133" s="17" t="s">
        <v>187</v>
      </c>
      <c r="BM133" s="174" t="s">
        <v>196</v>
      </c>
    </row>
    <row r="134" spans="1:65" s="13" customFormat="1">
      <c r="B134" s="176"/>
      <c r="D134" s="177" t="s">
        <v>189</v>
      </c>
      <c r="E134" s="178" t="s">
        <v>1</v>
      </c>
      <c r="F134" s="179" t="s">
        <v>197</v>
      </c>
      <c r="H134" s="180">
        <v>11</v>
      </c>
      <c r="I134" s="181"/>
      <c r="L134" s="176"/>
      <c r="M134" s="182"/>
      <c r="N134" s="183"/>
      <c r="O134" s="183"/>
      <c r="P134" s="183"/>
      <c r="Q134" s="183"/>
      <c r="R134" s="183"/>
      <c r="S134" s="183"/>
      <c r="T134" s="184"/>
      <c r="AT134" s="178" t="s">
        <v>189</v>
      </c>
      <c r="AU134" s="178" t="s">
        <v>85</v>
      </c>
      <c r="AV134" s="13" t="s">
        <v>85</v>
      </c>
      <c r="AW134" s="13" t="s">
        <v>31</v>
      </c>
      <c r="AX134" s="13" t="s">
        <v>80</v>
      </c>
      <c r="AY134" s="178" t="s">
        <v>181</v>
      </c>
    </row>
    <row r="135" spans="1:65" s="2" customFormat="1" ht="21.75" customHeight="1">
      <c r="A135" s="32"/>
      <c r="B135" s="161"/>
      <c r="C135" s="162" t="s">
        <v>187</v>
      </c>
      <c r="D135" s="162" t="s">
        <v>183</v>
      </c>
      <c r="E135" s="163" t="s">
        <v>198</v>
      </c>
      <c r="F135" s="164" t="s">
        <v>199</v>
      </c>
      <c r="G135" s="165" t="s">
        <v>200</v>
      </c>
      <c r="H135" s="166">
        <v>49.4</v>
      </c>
      <c r="I135" s="167"/>
      <c r="J135" s="168">
        <f>ROUND(I135*H135,2)</f>
        <v>0</v>
      </c>
      <c r="K135" s="169"/>
      <c r="L135" s="33"/>
      <c r="M135" s="170" t="s">
        <v>1</v>
      </c>
      <c r="N135" s="171" t="s">
        <v>40</v>
      </c>
      <c r="O135" s="58"/>
      <c r="P135" s="172">
        <f>O135*H135</f>
        <v>0</v>
      </c>
      <c r="Q135" s="172">
        <v>0</v>
      </c>
      <c r="R135" s="172">
        <f>Q135*H135</f>
        <v>0</v>
      </c>
      <c r="S135" s="172">
        <v>0.26</v>
      </c>
      <c r="T135" s="173">
        <f>S135*H135</f>
        <v>12.843999999999999</v>
      </c>
      <c r="U135" s="32"/>
      <c r="V135" s="32"/>
      <c r="W135" s="32"/>
      <c r="X135" s="32"/>
      <c r="Y135" s="32"/>
      <c r="Z135" s="32"/>
      <c r="AA135" s="32"/>
      <c r="AB135" s="32"/>
      <c r="AC135" s="32"/>
      <c r="AD135" s="32"/>
      <c r="AE135" s="32"/>
      <c r="AR135" s="174" t="s">
        <v>187</v>
      </c>
      <c r="AT135" s="174" t="s">
        <v>183</v>
      </c>
      <c r="AU135" s="174" t="s">
        <v>85</v>
      </c>
      <c r="AY135" s="17" t="s">
        <v>181</v>
      </c>
      <c r="BE135" s="175">
        <f>IF(N135="základní",J135,0)</f>
        <v>0</v>
      </c>
      <c r="BF135" s="175">
        <f>IF(N135="snížená",J135,0)</f>
        <v>0</v>
      </c>
      <c r="BG135" s="175">
        <f>IF(N135="zákl. přenesená",J135,0)</f>
        <v>0</v>
      </c>
      <c r="BH135" s="175">
        <f>IF(N135="sníž. přenesená",J135,0)</f>
        <v>0</v>
      </c>
      <c r="BI135" s="175">
        <f>IF(N135="nulová",J135,0)</f>
        <v>0</v>
      </c>
      <c r="BJ135" s="17" t="s">
        <v>80</v>
      </c>
      <c r="BK135" s="175">
        <f>ROUND(I135*H135,2)</f>
        <v>0</v>
      </c>
      <c r="BL135" s="17" t="s">
        <v>187</v>
      </c>
      <c r="BM135" s="174" t="s">
        <v>201</v>
      </c>
    </row>
    <row r="136" spans="1:65" s="14" customFormat="1">
      <c r="B136" s="185"/>
      <c r="D136" s="177" t="s">
        <v>189</v>
      </c>
      <c r="E136" s="186" t="s">
        <v>1</v>
      </c>
      <c r="F136" s="187" t="s">
        <v>202</v>
      </c>
      <c r="H136" s="186" t="s">
        <v>1</v>
      </c>
      <c r="I136" s="188"/>
      <c r="L136" s="185"/>
      <c r="M136" s="189"/>
      <c r="N136" s="190"/>
      <c r="O136" s="190"/>
      <c r="P136" s="190"/>
      <c r="Q136" s="190"/>
      <c r="R136" s="190"/>
      <c r="S136" s="190"/>
      <c r="T136" s="191"/>
      <c r="AT136" s="186" t="s">
        <v>189</v>
      </c>
      <c r="AU136" s="186" t="s">
        <v>85</v>
      </c>
      <c r="AV136" s="14" t="s">
        <v>80</v>
      </c>
      <c r="AW136" s="14" t="s">
        <v>31</v>
      </c>
      <c r="AX136" s="14" t="s">
        <v>75</v>
      </c>
      <c r="AY136" s="186" t="s">
        <v>181</v>
      </c>
    </row>
    <row r="137" spans="1:65" s="13" customFormat="1">
      <c r="B137" s="176"/>
      <c r="D137" s="177" t="s">
        <v>189</v>
      </c>
      <c r="E137" s="178" t="s">
        <v>1</v>
      </c>
      <c r="F137" s="179" t="s">
        <v>203</v>
      </c>
      <c r="H137" s="180">
        <v>6.25</v>
      </c>
      <c r="I137" s="181"/>
      <c r="L137" s="176"/>
      <c r="M137" s="182"/>
      <c r="N137" s="183"/>
      <c r="O137" s="183"/>
      <c r="P137" s="183"/>
      <c r="Q137" s="183"/>
      <c r="R137" s="183"/>
      <c r="S137" s="183"/>
      <c r="T137" s="184"/>
      <c r="AT137" s="178" t="s">
        <v>189</v>
      </c>
      <c r="AU137" s="178" t="s">
        <v>85</v>
      </c>
      <c r="AV137" s="13" t="s">
        <v>85</v>
      </c>
      <c r="AW137" s="13" t="s">
        <v>31</v>
      </c>
      <c r="AX137" s="13" t="s">
        <v>75</v>
      </c>
      <c r="AY137" s="178" t="s">
        <v>181</v>
      </c>
    </row>
    <row r="138" spans="1:65" s="13" customFormat="1">
      <c r="B138" s="176"/>
      <c r="D138" s="177" t="s">
        <v>189</v>
      </c>
      <c r="E138" s="178" t="s">
        <v>1</v>
      </c>
      <c r="F138" s="179" t="s">
        <v>143</v>
      </c>
      <c r="H138" s="180">
        <v>43.15</v>
      </c>
      <c r="I138" s="181"/>
      <c r="L138" s="176"/>
      <c r="M138" s="182"/>
      <c r="N138" s="183"/>
      <c r="O138" s="183"/>
      <c r="P138" s="183"/>
      <c r="Q138" s="183"/>
      <c r="R138" s="183"/>
      <c r="S138" s="183"/>
      <c r="T138" s="184"/>
      <c r="AT138" s="178" t="s">
        <v>189</v>
      </c>
      <c r="AU138" s="178" t="s">
        <v>85</v>
      </c>
      <c r="AV138" s="13" t="s">
        <v>85</v>
      </c>
      <c r="AW138" s="13" t="s">
        <v>31</v>
      </c>
      <c r="AX138" s="13" t="s">
        <v>75</v>
      </c>
      <c r="AY138" s="178" t="s">
        <v>181</v>
      </c>
    </row>
    <row r="139" spans="1:65" s="15" customFormat="1">
      <c r="B139" s="192"/>
      <c r="D139" s="177" t="s">
        <v>189</v>
      </c>
      <c r="E139" s="193" t="s">
        <v>1</v>
      </c>
      <c r="F139" s="194" t="s">
        <v>204</v>
      </c>
      <c r="H139" s="195">
        <v>49.4</v>
      </c>
      <c r="I139" s="196"/>
      <c r="L139" s="192"/>
      <c r="M139" s="197"/>
      <c r="N139" s="198"/>
      <c r="O139" s="198"/>
      <c r="P139" s="198"/>
      <c r="Q139" s="198"/>
      <c r="R139" s="198"/>
      <c r="S139" s="198"/>
      <c r="T139" s="199"/>
      <c r="AT139" s="193" t="s">
        <v>189</v>
      </c>
      <c r="AU139" s="193" t="s">
        <v>85</v>
      </c>
      <c r="AV139" s="15" t="s">
        <v>187</v>
      </c>
      <c r="AW139" s="15" t="s">
        <v>31</v>
      </c>
      <c r="AX139" s="15" t="s">
        <v>80</v>
      </c>
      <c r="AY139" s="193" t="s">
        <v>181</v>
      </c>
    </row>
    <row r="140" spans="1:65" s="2" customFormat="1" ht="16.5" customHeight="1">
      <c r="A140" s="32"/>
      <c r="B140" s="161"/>
      <c r="C140" s="162" t="s">
        <v>205</v>
      </c>
      <c r="D140" s="162" t="s">
        <v>183</v>
      </c>
      <c r="E140" s="163" t="s">
        <v>206</v>
      </c>
      <c r="F140" s="164" t="s">
        <v>207</v>
      </c>
      <c r="G140" s="165" t="s">
        <v>200</v>
      </c>
      <c r="H140" s="166">
        <v>16</v>
      </c>
      <c r="I140" s="167"/>
      <c r="J140" s="168">
        <f>ROUND(I140*H140,2)</f>
        <v>0</v>
      </c>
      <c r="K140" s="169"/>
      <c r="L140" s="33"/>
      <c r="M140" s="170" t="s">
        <v>1</v>
      </c>
      <c r="N140" s="171" t="s">
        <v>40</v>
      </c>
      <c r="O140" s="58"/>
      <c r="P140" s="172">
        <f>O140*H140</f>
        <v>0</v>
      </c>
      <c r="Q140" s="172">
        <v>0</v>
      </c>
      <c r="R140" s="172">
        <f>Q140*H140</f>
        <v>0</v>
      </c>
      <c r="S140" s="172">
        <v>0.35499999999999998</v>
      </c>
      <c r="T140" s="173">
        <f>S140*H140</f>
        <v>5.68</v>
      </c>
      <c r="U140" s="32"/>
      <c r="V140" s="32"/>
      <c r="W140" s="32"/>
      <c r="X140" s="32"/>
      <c r="Y140" s="32"/>
      <c r="Z140" s="32"/>
      <c r="AA140" s="32"/>
      <c r="AB140" s="32"/>
      <c r="AC140" s="32"/>
      <c r="AD140" s="32"/>
      <c r="AE140" s="32"/>
      <c r="AR140" s="174" t="s">
        <v>187</v>
      </c>
      <c r="AT140" s="174" t="s">
        <v>183</v>
      </c>
      <c r="AU140" s="174" t="s">
        <v>85</v>
      </c>
      <c r="AY140" s="17" t="s">
        <v>181</v>
      </c>
      <c r="BE140" s="175">
        <f>IF(N140="základní",J140,0)</f>
        <v>0</v>
      </c>
      <c r="BF140" s="175">
        <f>IF(N140="snížená",J140,0)</f>
        <v>0</v>
      </c>
      <c r="BG140" s="175">
        <f>IF(N140="zákl. přenesená",J140,0)</f>
        <v>0</v>
      </c>
      <c r="BH140" s="175">
        <f>IF(N140="sníž. přenesená",J140,0)</f>
        <v>0</v>
      </c>
      <c r="BI140" s="175">
        <f>IF(N140="nulová",J140,0)</f>
        <v>0</v>
      </c>
      <c r="BJ140" s="17" t="s">
        <v>80</v>
      </c>
      <c r="BK140" s="175">
        <f>ROUND(I140*H140,2)</f>
        <v>0</v>
      </c>
      <c r="BL140" s="17" t="s">
        <v>187</v>
      </c>
      <c r="BM140" s="174" t="s">
        <v>208</v>
      </c>
    </row>
    <row r="141" spans="1:65" s="14" customFormat="1">
      <c r="B141" s="185"/>
      <c r="D141" s="177" t="s">
        <v>189</v>
      </c>
      <c r="E141" s="186" t="s">
        <v>1</v>
      </c>
      <c r="F141" s="187" t="s">
        <v>209</v>
      </c>
      <c r="H141" s="186" t="s">
        <v>1</v>
      </c>
      <c r="I141" s="188"/>
      <c r="L141" s="185"/>
      <c r="M141" s="189"/>
      <c r="N141" s="190"/>
      <c r="O141" s="190"/>
      <c r="P141" s="190"/>
      <c r="Q141" s="190"/>
      <c r="R141" s="190"/>
      <c r="S141" s="190"/>
      <c r="T141" s="191"/>
      <c r="AT141" s="186" t="s">
        <v>189</v>
      </c>
      <c r="AU141" s="186" t="s">
        <v>85</v>
      </c>
      <c r="AV141" s="14" t="s">
        <v>80</v>
      </c>
      <c r="AW141" s="14" t="s">
        <v>31</v>
      </c>
      <c r="AX141" s="14" t="s">
        <v>75</v>
      </c>
      <c r="AY141" s="186" t="s">
        <v>181</v>
      </c>
    </row>
    <row r="142" spans="1:65" s="13" customFormat="1">
      <c r="B142" s="176"/>
      <c r="D142" s="177" t="s">
        <v>189</v>
      </c>
      <c r="E142" s="178" t="s">
        <v>1</v>
      </c>
      <c r="F142" s="179" t="s">
        <v>210</v>
      </c>
      <c r="H142" s="180">
        <v>16</v>
      </c>
      <c r="I142" s="181"/>
      <c r="L142" s="176"/>
      <c r="M142" s="182"/>
      <c r="N142" s="183"/>
      <c r="O142" s="183"/>
      <c r="P142" s="183"/>
      <c r="Q142" s="183"/>
      <c r="R142" s="183"/>
      <c r="S142" s="183"/>
      <c r="T142" s="184"/>
      <c r="AT142" s="178" t="s">
        <v>189</v>
      </c>
      <c r="AU142" s="178" t="s">
        <v>85</v>
      </c>
      <c r="AV142" s="13" t="s">
        <v>85</v>
      </c>
      <c r="AW142" s="13" t="s">
        <v>31</v>
      </c>
      <c r="AX142" s="13" t="s">
        <v>80</v>
      </c>
      <c r="AY142" s="178" t="s">
        <v>181</v>
      </c>
    </row>
    <row r="143" spans="1:65" s="2" customFormat="1" ht="21.75" customHeight="1">
      <c r="A143" s="32"/>
      <c r="B143" s="161"/>
      <c r="C143" s="162" t="s">
        <v>211</v>
      </c>
      <c r="D143" s="162" t="s">
        <v>183</v>
      </c>
      <c r="E143" s="163" t="s">
        <v>212</v>
      </c>
      <c r="F143" s="164" t="s">
        <v>213</v>
      </c>
      <c r="G143" s="165" t="s">
        <v>214</v>
      </c>
      <c r="H143" s="166">
        <v>86.34</v>
      </c>
      <c r="I143" s="167"/>
      <c r="J143" s="168">
        <f>ROUND(I143*H143,2)</f>
        <v>0</v>
      </c>
      <c r="K143" s="169"/>
      <c r="L143" s="33"/>
      <c r="M143" s="170" t="s">
        <v>1</v>
      </c>
      <c r="N143" s="171" t="s">
        <v>40</v>
      </c>
      <c r="O143" s="58"/>
      <c r="P143" s="172">
        <f>O143*H143</f>
        <v>0</v>
      </c>
      <c r="Q143" s="172">
        <v>0</v>
      </c>
      <c r="R143" s="172">
        <f>Q143*H143</f>
        <v>0</v>
      </c>
      <c r="S143" s="172">
        <v>1.76</v>
      </c>
      <c r="T143" s="173">
        <f>S143*H143</f>
        <v>151.95840000000001</v>
      </c>
      <c r="U143" s="32"/>
      <c r="V143" s="32"/>
      <c r="W143" s="32"/>
      <c r="X143" s="32"/>
      <c r="Y143" s="32"/>
      <c r="Z143" s="32"/>
      <c r="AA143" s="32"/>
      <c r="AB143" s="32"/>
      <c r="AC143" s="32"/>
      <c r="AD143" s="32"/>
      <c r="AE143" s="32"/>
      <c r="AR143" s="174" t="s">
        <v>187</v>
      </c>
      <c r="AT143" s="174" t="s">
        <v>183</v>
      </c>
      <c r="AU143" s="174" t="s">
        <v>85</v>
      </c>
      <c r="AY143" s="17" t="s">
        <v>181</v>
      </c>
      <c r="BE143" s="175">
        <f>IF(N143="základní",J143,0)</f>
        <v>0</v>
      </c>
      <c r="BF143" s="175">
        <f>IF(N143="snížená",J143,0)</f>
        <v>0</v>
      </c>
      <c r="BG143" s="175">
        <f>IF(N143="zákl. přenesená",J143,0)</f>
        <v>0</v>
      </c>
      <c r="BH143" s="175">
        <f>IF(N143="sníž. přenesená",J143,0)</f>
        <v>0</v>
      </c>
      <c r="BI143" s="175">
        <f>IF(N143="nulová",J143,0)</f>
        <v>0</v>
      </c>
      <c r="BJ143" s="17" t="s">
        <v>80</v>
      </c>
      <c r="BK143" s="175">
        <f>ROUND(I143*H143,2)</f>
        <v>0</v>
      </c>
      <c r="BL143" s="17" t="s">
        <v>187</v>
      </c>
      <c r="BM143" s="174" t="s">
        <v>215</v>
      </c>
    </row>
    <row r="144" spans="1:65" s="14" customFormat="1">
      <c r="B144" s="185"/>
      <c r="D144" s="177" t="s">
        <v>189</v>
      </c>
      <c r="E144" s="186" t="s">
        <v>1</v>
      </c>
      <c r="F144" s="187" t="s">
        <v>216</v>
      </c>
      <c r="H144" s="186" t="s">
        <v>1</v>
      </c>
      <c r="I144" s="188"/>
      <c r="L144" s="185"/>
      <c r="M144" s="189"/>
      <c r="N144" s="190"/>
      <c r="O144" s="190"/>
      <c r="P144" s="190"/>
      <c r="Q144" s="190"/>
      <c r="R144" s="190"/>
      <c r="S144" s="190"/>
      <c r="T144" s="191"/>
      <c r="AT144" s="186" t="s">
        <v>189</v>
      </c>
      <c r="AU144" s="186" t="s">
        <v>85</v>
      </c>
      <c r="AV144" s="14" t="s">
        <v>80</v>
      </c>
      <c r="AW144" s="14" t="s">
        <v>31</v>
      </c>
      <c r="AX144" s="14" t="s">
        <v>75</v>
      </c>
      <c r="AY144" s="186" t="s">
        <v>181</v>
      </c>
    </row>
    <row r="145" spans="1:65" s="13" customFormat="1">
      <c r="B145" s="176"/>
      <c r="D145" s="177" t="s">
        <v>189</v>
      </c>
      <c r="E145" s="178" t="s">
        <v>1</v>
      </c>
      <c r="F145" s="179" t="s">
        <v>217</v>
      </c>
      <c r="H145" s="180">
        <v>86.34</v>
      </c>
      <c r="I145" s="181"/>
      <c r="L145" s="176"/>
      <c r="M145" s="182"/>
      <c r="N145" s="183"/>
      <c r="O145" s="183"/>
      <c r="P145" s="183"/>
      <c r="Q145" s="183"/>
      <c r="R145" s="183"/>
      <c r="S145" s="183"/>
      <c r="T145" s="184"/>
      <c r="AT145" s="178" t="s">
        <v>189</v>
      </c>
      <c r="AU145" s="178" t="s">
        <v>85</v>
      </c>
      <c r="AV145" s="13" t="s">
        <v>85</v>
      </c>
      <c r="AW145" s="13" t="s">
        <v>31</v>
      </c>
      <c r="AX145" s="13" t="s">
        <v>80</v>
      </c>
      <c r="AY145" s="178" t="s">
        <v>181</v>
      </c>
    </row>
    <row r="146" spans="1:65" s="2" customFormat="1" ht="21.75" customHeight="1">
      <c r="A146" s="32"/>
      <c r="B146" s="161"/>
      <c r="C146" s="162" t="s">
        <v>218</v>
      </c>
      <c r="D146" s="162" t="s">
        <v>183</v>
      </c>
      <c r="E146" s="163" t="s">
        <v>219</v>
      </c>
      <c r="F146" s="164" t="s">
        <v>220</v>
      </c>
      <c r="G146" s="165" t="s">
        <v>200</v>
      </c>
      <c r="H146" s="166">
        <v>1323.2</v>
      </c>
      <c r="I146" s="167"/>
      <c r="J146" s="168">
        <f>ROUND(I146*H146,2)</f>
        <v>0</v>
      </c>
      <c r="K146" s="169"/>
      <c r="L146" s="33"/>
      <c r="M146" s="170" t="s">
        <v>1</v>
      </c>
      <c r="N146" s="171" t="s">
        <v>40</v>
      </c>
      <c r="O146" s="58"/>
      <c r="P146" s="172">
        <f>O146*H146</f>
        <v>0</v>
      </c>
      <c r="Q146" s="172">
        <v>9.0000000000000006E-5</v>
      </c>
      <c r="R146" s="172">
        <f>Q146*H146</f>
        <v>0.11908800000000001</v>
      </c>
      <c r="S146" s="172">
        <v>0.25600000000000001</v>
      </c>
      <c r="T146" s="173">
        <f>S146*H146</f>
        <v>338.73920000000004</v>
      </c>
      <c r="U146" s="32"/>
      <c r="V146" s="32"/>
      <c r="W146" s="32"/>
      <c r="X146" s="32"/>
      <c r="Y146" s="32"/>
      <c r="Z146" s="32"/>
      <c r="AA146" s="32"/>
      <c r="AB146" s="32"/>
      <c r="AC146" s="32"/>
      <c r="AD146" s="32"/>
      <c r="AE146" s="32"/>
      <c r="AR146" s="174" t="s">
        <v>187</v>
      </c>
      <c r="AT146" s="174" t="s">
        <v>183</v>
      </c>
      <c r="AU146" s="174" t="s">
        <v>85</v>
      </c>
      <c r="AY146" s="17" t="s">
        <v>181</v>
      </c>
      <c r="BE146" s="175">
        <f>IF(N146="základní",J146,0)</f>
        <v>0</v>
      </c>
      <c r="BF146" s="175">
        <f>IF(N146="snížená",J146,0)</f>
        <v>0</v>
      </c>
      <c r="BG146" s="175">
        <f>IF(N146="zákl. přenesená",J146,0)</f>
        <v>0</v>
      </c>
      <c r="BH146" s="175">
        <f>IF(N146="sníž. přenesená",J146,0)</f>
        <v>0</v>
      </c>
      <c r="BI146" s="175">
        <f>IF(N146="nulová",J146,0)</f>
        <v>0</v>
      </c>
      <c r="BJ146" s="17" t="s">
        <v>80</v>
      </c>
      <c r="BK146" s="175">
        <f>ROUND(I146*H146,2)</f>
        <v>0</v>
      </c>
      <c r="BL146" s="17" t="s">
        <v>187</v>
      </c>
      <c r="BM146" s="174" t="s">
        <v>221</v>
      </c>
    </row>
    <row r="147" spans="1:65" s="14" customFormat="1">
      <c r="B147" s="185"/>
      <c r="D147" s="177" t="s">
        <v>189</v>
      </c>
      <c r="E147" s="186" t="s">
        <v>1</v>
      </c>
      <c r="F147" s="187" t="s">
        <v>222</v>
      </c>
      <c r="H147" s="186" t="s">
        <v>1</v>
      </c>
      <c r="I147" s="188"/>
      <c r="L147" s="185"/>
      <c r="M147" s="189"/>
      <c r="N147" s="190"/>
      <c r="O147" s="190"/>
      <c r="P147" s="190"/>
      <c r="Q147" s="190"/>
      <c r="R147" s="190"/>
      <c r="S147" s="190"/>
      <c r="T147" s="191"/>
      <c r="AT147" s="186" t="s">
        <v>189</v>
      </c>
      <c r="AU147" s="186" t="s">
        <v>85</v>
      </c>
      <c r="AV147" s="14" t="s">
        <v>80</v>
      </c>
      <c r="AW147" s="14" t="s">
        <v>31</v>
      </c>
      <c r="AX147" s="14" t="s">
        <v>75</v>
      </c>
      <c r="AY147" s="186" t="s">
        <v>181</v>
      </c>
    </row>
    <row r="148" spans="1:65" s="13" customFormat="1">
      <c r="B148" s="176"/>
      <c r="D148" s="177" t="s">
        <v>189</v>
      </c>
      <c r="E148" s="178" t="s">
        <v>1</v>
      </c>
      <c r="F148" s="179" t="s">
        <v>223</v>
      </c>
      <c r="H148" s="180">
        <v>1179.5</v>
      </c>
      <c r="I148" s="181"/>
      <c r="L148" s="176"/>
      <c r="M148" s="182"/>
      <c r="N148" s="183"/>
      <c r="O148" s="183"/>
      <c r="P148" s="183"/>
      <c r="Q148" s="183"/>
      <c r="R148" s="183"/>
      <c r="S148" s="183"/>
      <c r="T148" s="184"/>
      <c r="AT148" s="178" t="s">
        <v>189</v>
      </c>
      <c r="AU148" s="178" t="s">
        <v>85</v>
      </c>
      <c r="AV148" s="13" t="s">
        <v>85</v>
      </c>
      <c r="AW148" s="13" t="s">
        <v>31</v>
      </c>
      <c r="AX148" s="13" t="s">
        <v>75</v>
      </c>
      <c r="AY148" s="178" t="s">
        <v>181</v>
      </c>
    </row>
    <row r="149" spans="1:65" s="13" customFormat="1">
      <c r="B149" s="176"/>
      <c r="D149" s="177" t="s">
        <v>189</v>
      </c>
      <c r="E149" s="178" t="s">
        <v>1</v>
      </c>
      <c r="F149" s="179" t="s">
        <v>224</v>
      </c>
      <c r="H149" s="180">
        <v>143.69999999999999</v>
      </c>
      <c r="I149" s="181"/>
      <c r="L149" s="176"/>
      <c r="M149" s="182"/>
      <c r="N149" s="183"/>
      <c r="O149" s="183"/>
      <c r="P149" s="183"/>
      <c r="Q149" s="183"/>
      <c r="R149" s="183"/>
      <c r="S149" s="183"/>
      <c r="T149" s="184"/>
      <c r="AT149" s="178" t="s">
        <v>189</v>
      </c>
      <c r="AU149" s="178" t="s">
        <v>85</v>
      </c>
      <c r="AV149" s="13" t="s">
        <v>85</v>
      </c>
      <c r="AW149" s="13" t="s">
        <v>31</v>
      </c>
      <c r="AX149" s="13" t="s">
        <v>75</v>
      </c>
      <c r="AY149" s="178" t="s">
        <v>181</v>
      </c>
    </row>
    <row r="150" spans="1:65" s="15" customFormat="1">
      <c r="B150" s="192"/>
      <c r="D150" s="177" t="s">
        <v>189</v>
      </c>
      <c r="E150" s="193" t="s">
        <v>1</v>
      </c>
      <c r="F150" s="194" t="s">
        <v>204</v>
      </c>
      <c r="H150" s="195">
        <v>1323.2</v>
      </c>
      <c r="I150" s="196"/>
      <c r="L150" s="192"/>
      <c r="M150" s="197"/>
      <c r="N150" s="198"/>
      <c r="O150" s="198"/>
      <c r="P150" s="198"/>
      <c r="Q150" s="198"/>
      <c r="R150" s="198"/>
      <c r="S150" s="198"/>
      <c r="T150" s="199"/>
      <c r="AT150" s="193" t="s">
        <v>189</v>
      </c>
      <c r="AU150" s="193" t="s">
        <v>85</v>
      </c>
      <c r="AV150" s="15" t="s">
        <v>187</v>
      </c>
      <c r="AW150" s="15" t="s">
        <v>31</v>
      </c>
      <c r="AX150" s="15" t="s">
        <v>80</v>
      </c>
      <c r="AY150" s="193" t="s">
        <v>181</v>
      </c>
    </row>
    <row r="151" spans="1:65" s="2" customFormat="1" ht="16.5" customHeight="1">
      <c r="A151" s="32"/>
      <c r="B151" s="161"/>
      <c r="C151" s="162" t="s">
        <v>225</v>
      </c>
      <c r="D151" s="162" t="s">
        <v>183</v>
      </c>
      <c r="E151" s="163" t="s">
        <v>226</v>
      </c>
      <c r="F151" s="164" t="s">
        <v>227</v>
      </c>
      <c r="G151" s="165" t="s">
        <v>228</v>
      </c>
      <c r="H151" s="166">
        <v>26.25</v>
      </c>
      <c r="I151" s="167"/>
      <c r="J151" s="168">
        <f>ROUND(I151*H151,2)</f>
        <v>0</v>
      </c>
      <c r="K151" s="169"/>
      <c r="L151" s="33"/>
      <c r="M151" s="170" t="s">
        <v>1</v>
      </c>
      <c r="N151" s="171" t="s">
        <v>40</v>
      </c>
      <c r="O151" s="58"/>
      <c r="P151" s="172">
        <f>O151*H151</f>
        <v>0</v>
      </c>
      <c r="Q151" s="172">
        <v>0</v>
      </c>
      <c r="R151" s="172">
        <f>Q151*H151</f>
        <v>0</v>
      </c>
      <c r="S151" s="172">
        <v>0.23</v>
      </c>
      <c r="T151" s="173">
        <f>S151*H151</f>
        <v>6.0375000000000005</v>
      </c>
      <c r="U151" s="32"/>
      <c r="V151" s="32"/>
      <c r="W151" s="32"/>
      <c r="X151" s="32"/>
      <c r="Y151" s="32"/>
      <c r="Z151" s="32"/>
      <c r="AA151" s="32"/>
      <c r="AB151" s="32"/>
      <c r="AC151" s="32"/>
      <c r="AD151" s="32"/>
      <c r="AE151" s="32"/>
      <c r="AR151" s="174" t="s">
        <v>187</v>
      </c>
      <c r="AT151" s="174" t="s">
        <v>183</v>
      </c>
      <c r="AU151" s="174" t="s">
        <v>85</v>
      </c>
      <c r="AY151" s="17" t="s">
        <v>181</v>
      </c>
      <c r="BE151" s="175">
        <f>IF(N151="základní",J151,0)</f>
        <v>0</v>
      </c>
      <c r="BF151" s="175">
        <f>IF(N151="snížená",J151,0)</f>
        <v>0</v>
      </c>
      <c r="BG151" s="175">
        <f>IF(N151="zákl. přenesená",J151,0)</f>
        <v>0</v>
      </c>
      <c r="BH151" s="175">
        <f>IF(N151="sníž. přenesená",J151,0)</f>
        <v>0</v>
      </c>
      <c r="BI151" s="175">
        <f>IF(N151="nulová",J151,0)</f>
        <v>0</v>
      </c>
      <c r="BJ151" s="17" t="s">
        <v>80</v>
      </c>
      <c r="BK151" s="175">
        <f>ROUND(I151*H151,2)</f>
        <v>0</v>
      </c>
      <c r="BL151" s="17" t="s">
        <v>187</v>
      </c>
      <c r="BM151" s="174" t="s">
        <v>229</v>
      </c>
    </row>
    <row r="152" spans="1:65" s="14" customFormat="1">
      <c r="B152" s="185"/>
      <c r="D152" s="177" t="s">
        <v>189</v>
      </c>
      <c r="E152" s="186" t="s">
        <v>1</v>
      </c>
      <c r="F152" s="187" t="s">
        <v>230</v>
      </c>
      <c r="H152" s="186" t="s">
        <v>1</v>
      </c>
      <c r="I152" s="188"/>
      <c r="L152" s="185"/>
      <c r="M152" s="189"/>
      <c r="N152" s="190"/>
      <c r="O152" s="190"/>
      <c r="P152" s="190"/>
      <c r="Q152" s="190"/>
      <c r="R152" s="190"/>
      <c r="S152" s="190"/>
      <c r="T152" s="191"/>
      <c r="AT152" s="186" t="s">
        <v>189</v>
      </c>
      <c r="AU152" s="186" t="s">
        <v>85</v>
      </c>
      <c r="AV152" s="14" t="s">
        <v>80</v>
      </c>
      <c r="AW152" s="14" t="s">
        <v>31</v>
      </c>
      <c r="AX152" s="14" t="s">
        <v>75</v>
      </c>
      <c r="AY152" s="186" t="s">
        <v>181</v>
      </c>
    </row>
    <row r="153" spans="1:65" s="13" customFormat="1">
      <c r="B153" s="176"/>
      <c r="D153" s="177" t="s">
        <v>189</v>
      </c>
      <c r="E153" s="178" t="s">
        <v>1</v>
      </c>
      <c r="F153" s="179" t="s">
        <v>231</v>
      </c>
      <c r="H153" s="180">
        <v>11.25</v>
      </c>
      <c r="I153" s="181"/>
      <c r="L153" s="176"/>
      <c r="M153" s="182"/>
      <c r="N153" s="183"/>
      <c r="O153" s="183"/>
      <c r="P153" s="183"/>
      <c r="Q153" s="183"/>
      <c r="R153" s="183"/>
      <c r="S153" s="183"/>
      <c r="T153" s="184"/>
      <c r="AT153" s="178" t="s">
        <v>189</v>
      </c>
      <c r="AU153" s="178" t="s">
        <v>85</v>
      </c>
      <c r="AV153" s="13" t="s">
        <v>85</v>
      </c>
      <c r="AW153" s="13" t="s">
        <v>31</v>
      </c>
      <c r="AX153" s="13" t="s">
        <v>75</v>
      </c>
      <c r="AY153" s="178" t="s">
        <v>181</v>
      </c>
    </row>
    <row r="154" spans="1:65" s="14" customFormat="1">
      <c r="B154" s="185"/>
      <c r="D154" s="177" t="s">
        <v>189</v>
      </c>
      <c r="E154" s="186" t="s">
        <v>1</v>
      </c>
      <c r="F154" s="187" t="s">
        <v>232</v>
      </c>
      <c r="H154" s="186" t="s">
        <v>1</v>
      </c>
      <c r="I154" s="188"/>
      <c r="L154" s="185"/>
      <c r="M154" s="189"/>
      <c r="N154" s="190"/>
      <c r="O154" s="190"/>
      <c r="P154" s="190"/>
      <c r="Q154" s="190"/>
      <c r="R154" s="190"/>
      <c r="S154" s="190"/>
      <c r="T154" s="191"/>
      <c r="AT154" s="186" t="s">
        <v>189</v>
      </c>
      <c r="AU154" s="186" t="s">
        <v>85</v>
      </c>
      <c r="AV154" s="14" t="s">
        <v>80</v>
      </c>
      <c r="AW154" s="14" t="s">
        <v>31</v>
      </c>
      <c r="AX154" s="14" t="s">
        <v>75</v>
      </c>
      <c r="AY154" s="186" t="s">
        <v>181</v>
      </c>
    </row>
    <row r="155" spans="1:65" s="13" customFormat="1">
      <c r="B155" s="176"/>
      <c r="D155" s="177" t="s">
        <v>189</v>
      </c>
      <c r="E155" s="178" t="s">
        <v>1</v>
      </c>
      <c r="F155" s="179" t="s">
        <v>8</v>
      </c>
      <c r="H155" s="180">
        <v>15</v>
      </c>
      <c r="I155" s="181"/>
      <c r="L155" s="176"/>
      <c r="M155" s="182"/>
      <c r="N155" s="183"/>
      <c r="O155" s="183"/>
      <c r="P155" s="183"/>
      <c r="Q155" s="183"/>
      <c r="R155" s="183"/>
      <c r="S155" s="183"/>
      <c r="T155" s="184"/>
      <c r="AT155" s="178" t="s">
        <v>189</v>
      </c>
      <c r="AU155" s="178" t="s">
        <v>85</v>
      </c>
      <c r="AV155" s="13" t="s">
        <v>85</v>
      </c>
      <c r="AW155" s="13" t="s">
        <v>31</v>
      </c>
      <c r="AX155" s="13" t="s">
        <v>75</v>
      </c>
      <c r="AY155" s="178" t="s">
        <v>181</v>
      </c>
    </row>
    <row r="156" spans="1:65" s="15" customFormat="1">
      <c r="B156" s="192"/>
      <c r="D156" s="177" t="s">
        <v>189</v>
      </c>
      <c r="E156" s="193" t="s">
        <v>1</v>
      </c>
      <c r="F156" s="194" t="s">
        <v>204</v>
      </c>
      <c r="H156" s="195">
        <v>26.25</v>
      </c>
      <c r="I156" s="196"/>
      <c r="L156" s="192"/>
      <c r="M156" s="197"/>
      <c r="N156" s="198"/>
      <c r="O156" s="198"/>
      <c r="P156" s="198"/>
      <c r="Q156" s="198"/>
      <c r="R156" s="198"/>
      <c r="S156" s="198"/>
      <c r="T156" s="199"/>
      <c r="AT156" s="193" t="s">
        <v>189</v>
      </c>
      <c r="AU156" s="193" t="s">
        <v>85</v>
      </c>
      <c r="AV156" s="15" t="s">
        <v>187</v>
      </c>
      <c r="AW156" s="15" t="s">
        <v>31</v>
      </c>
      <c r="AX156" s="15" t="s">
        <v>80</v>
      </c>
      <c r="AY156" s="193" t="s">
        <v>181</v>
      </c>
    </row>
    <row r="157" spans="1:65" s="2" customFormat="1" ht="21.75" customHeight="1">
      <c r="A157" s="32"/>
      <c r="B157" s="161"/>
      <c r="C157" s="162" t="s">
        <v>233</v>
      </c>
      <c r="D157" s="162" t="s">
        <v>183</v>
      </c>
      <c r="E157" s="163" t="s">
        <v>234</v>
      </c>
      <c r="F157" s="164" t="s">
        <v>235</v>
      </c>
      <c r="G157" s="165" t="s">
        <v>214</v>
      </c>
      <c r="H157" s="166">
        <v>30.841999999999999</v>
      </c>
      <c r="I157" s="167"/>
      <c r="J157" s="168">
        <f>ROUND(I157*H157,2)</f>
        <v>0</v>
      </c>
      <c r="K157" s="169"/>
      <c r="L157" s="33"/>
      <c r="M157" s="170" t="s">
        <v>1</v>
      </c>
      <c r="N157" s="171" t="s">
        <v>40</v>
      </c>
      <c r="O157" s="58"/>
      <c r="P157" s="172">
        <f>O157*H157</f>
        <v>0</v>
      </c>
      <c r="Q157" s="172">
        <v>0</v>
      </c>
      <c r="R157" s="172">
        <f>Q157*H157</f>
        <v>0</v>
      </c>
      <c r="S157" s="172">
        <v>0</v>
      </c>
      <c r="T157" s="173">
        <f>S157*H157</f>
        <v>0</v>
      </c>
      <c r="U157" s="32"/>
      <c r="V157" s="32"/>
      <c r="W157" s="32"/>
      <c r="X157" s="32"/>
      <c r="Y157" s="32"/>
      <c r="Z157" s="32"/>
      <c r="AA157" s="32"/>
      <c r="AB157" s="32"/>
      <c r="AC157" s="32"/>
      <c r="AD157" s="32"/>
      <c r="AE157" s="32"/>
      <c r="AR157" s="174" t="s">
        <v>187</v>
      </c>
      <c r="AT157" s="174" t="s">
        <v>183</v>
      </c>
      <c r="AU157" s="174" t="s">
        <v>85</v>
      </c>
      <c r="AY157" s="17" t="s">
        <v>181</v>
      </c>
      <c r="BE157" s="175">
        <f>IF(N157="základní",J157,0)</f>
        <v>0</v>
      </c>
      <c r="BF157" s="175">
        <f>IF(N157="snížená",J157,0)</f>
        <v>0</v>
      </c>
      <c r="BG157" s="175">
        <f>IF(N157="zákl. přenesená",J157,0)</f>
        <v>0</v>
      </c>
      <c r="BH157" s="175">
        <f>IF(N157="sníž. přenesená",J157,0)</f>
        <v>0</v>
      </c>
      <c r="BI157" s="175">
        <f>IF(N157="nulová",J157,0)</f>
        <v>0</v>
      </c>
      <c r="BJ157" s="17" t="s">
        <v>80</v>
      </c>
      <c r="BK157" s="175">
        <f>ROUND(I157*H157,2)</f>
        <v>0</v>
      </c>
      <c r="BL157" s="17" t="s">
        <v>187</v>
      </c>
      <c r="BM157" s="174" t="s">
        <v>236</v>
      </c>
    </row>
    <row r="158" spans="1:65" s="13" customFormat="1">
      <c r="B158" s="176"/>
      <c r="D158" s="177" t="s">
        <v>189</v>
      </c>
      <c r="E158" s="178" t="s">
        <v>1</v>
      </c>
      <c r="F158" s="179" t="s">
        <v>237</v>
      </c>
      <c r="H158" s="180">
        <v>18.260999999999999</v>
      </c>
      <c r="I158" s="181"/>
      <c r="L158" s="176"/>
      <c r="M158" s="182"/>
      <c r="N158" s="183"/>
      <c r="O158" s="183"/>
      <c r="P158" s="183"/>
      <c r="Q158" s="183"/>
      <c r="R158" s="183"/>
      <c r="S158" s="183"/>
      <c r="T158" s="184"/>
      <c r="AT158" s="178" t="s">
        <v>189</v>
      </c>
      <c r="AU158" s="178" t="s">
        <v>85</v>
      </c>
      <c r="AV158" s="13" t="s">
        <v>85</v>
      </c>
      <c r="AW158" s="13" t="s">
        <v>31</v>
      </c>
      <c r="AX158" s="13" t="s">
        <v>75</v>
      </c>
      <c r="AY158" s="178" t="s">
        <v>181</v>
      </c>
    </row>
    <row r="159" spans="1:65" s="13" customFormat="1">
      <c r="B159" s="176"/>
      <c r="D159" s="177" t="s">
        <v>189</v>
      </c>
      <c r="E159" s="178" t="s">
        <v>1</v>
      </c>
      <c r="F159" s="179" t="s">
        <v>238</v>
      </c>
      <c r="H159" s="180">
        <v>6.274</v>
      </c>
      <c r="I159" s="181"/>
      <c r="L159" s="176"/>
      <c r="M159" s="182"/>
      <c r="N159" s="183"/>
      <c r="O159" s="183"/>
      <c r="P159" s="183"/>
      <c r="Q159" s="183"/>
      <c r="R159" s="183"/>
      <c r="S159" s="183"/>
      <c r="T159" s="184"/>
      <c r="AT159" s="178" t="s">
        <v>189</v>
      </c>
      <c r="AU159" s="178" t="s">
        <v>85</v>
      </c>
      <c r="AV159" s="13" t="s">
        <v>85</v>
      </c>
      <c r="AW159" s="13" t="s">
        <v>31</v>
      </c>
      <c r="AX159" s="13" t="s">
        <v>75</v>
      </c>
      <c r="AY159" s="178" t="s">
        <v>181</v>
      </c>
    </row>
    <row r="160" spans="1:65" s="13" customFormat="1">
      <c r="B160" s="176"/>
      <c r="D160" s="177" t="s">
        <v>189</v>
      </c>
      <c r="E160" s="178" t="s">
        <v>1</v>
      </c>
      <c r="F160" s="179" t="s">
        <v>239</v>
      </c>
      <c r="H160" s="180">
        <v>0.25900000000000001</v>
      </c>
      <c r="I160" s="181"/>
      <c r="L160" s="176"/>
      <c r="M160" s="182"/>
      <c r="N160" s="183"/>
      <c r="O160" s="183"/>
      <c r="P160" s="183"/>
      <c r="Q160" s="183"/>
      <c r="R160" s="183"/>
      <c r="S160" s="183"/>
      <c r="T160" s="184"/>
      <c r="AT160" s="178" t="s">
        <v>189</v>
      </c>
      <c r="AU160" s="178" t="s">
        <v>85</v>
      </c>
      <c r="AV160" s="13" t="s">
        <v>85</v>
      </c>
      <c r="AW160" s="13" t="s">
        <v>31</v>
      </c>
      <c r="AX160" s="13" t="s">
        <v>75</v>
      </c>
      <c r="AY160" s="178" t="s">
        <v>181</v>
      </c>
    </row>
    <row r="161" spans="1:65" s="14" customFormat="1">
      <c r="B161" s="185"/>
      <c r="D161" s="177" t="s">
        <v>189</v>
      </c>
      <c r="E161" s="186" t="s">
        <v>1</v>
      </c>
      <c r="F161" s="187" t="s">
        <v>240</v>
      </c>
      <c r="H161" s="186" t="s">
        <v>1</v>
      </c>
      <c r="I161" s="188"/>
      <c r="L161" s="185"/>
      <c r="M161" s="189"/>
      <c r="N161" s="190"/>
      <c r="O161" s="190"/>
      <c r="P161" s="190"/>
      <c r="Q161" s="190"/>
      <c r="R161" s="190"/>
      <c r="S161" s="190"/>
      <c r="T161" s="191"/>
      <c r="AT161" s="186" t="s">
        <v>189</v>
      </c>
      <c r="AU161" s="186" t="s">
        <v>85</v>
      </c>
      <c r="AV161" s="14" t="s">
        <v>80</v>
      </c>
      <c r="AW161" s="14" t="s">
        <v>31</v>
      </c>
      <c r="AX161" s="14" t="s">
        <v>75</v>
      </c>
      <c r="AY161" s="186" t="s">
        <v>181</v>
      </c>
    </row>
    <row r="162" spans="1:65" s="14" customFormat="1">
      <c r="B162" s="185"/>
      <c r="D162" s="177" t="s">
        <v>189</v>
      </c>
      <c r="E162" s="186" t="s">
        <v>1</v>
      </c>
      <c r="F162" s="187" t="s">
        <v>241</v>
      </c>
      <c r="H162" s="186" t="s">
        <v>1</v>
      </c>
      <c r="I162" s="188"/>
      <c r="L162" s="185"/>
      <c r="M162" s="189"/>
      <c r="N162" s="190"/>
      <c r="O162" s="190"/>
      <c r="P162" s="190"/>
      <c r="Q162" s="190"/>
      <c r="R162" s="190"/>
      <c r="S162" s="190"/>
      <c r="T162" s="191"/>
      <c r="AT162" s="186" t="s">
        <v>189</v>
      </c>
      <c r="AU162" s="186" t="s">
        <v>85</v>
      </c>
      <c r="AV162" s="14" t="s">
        <v>80</v>
      </c>
      <c r="AW162" s="14" t="s">
        <v>31</v>
      </c>
      <c r="AX162" s="14" t="s">
        <v>75</v>
      </c>
      <c r="AY162" s="186" t="s">
        <v>181</v>
      </c>
    </row>
    <row r="163" spans="1:65" s="13" customFormat="1">
      <c r="B163" s="176"/>
      <c r="D163" s="177" t="s">
        <v>189</v>
      </c>
      <c r="E163" s="178" t="s">
        <v>1</v>
      </c>
      <c r="F163" s="179" t="s">
        <v>242</v>
      </c>
      <c r="H163" s="180">
        <v>6.048</v>
      </c>
      <c r="I163" s="181"/>
      <c r="L163" s="176"/>
      <c r="M163" s="182"/>
      <c r="N163" s="183"/>
      <c r="O163" s="183"/>
      <c r="P163" s="183"/>
      <c r="Q163" s="183"/>
      <c r="R163" s="183"/>
      <c r="S163" s="183"/>
      <c r="T163" s="184"/>
      <c r="AT163" s="178" t="s">
        <v>189</v>
      </c>
      <c r="AU163" s="178" t="s">
        <v>85</v>
      </c>
      <c r="AV163" s="13" t="s">
        <v>85</v>
      </c>
      <c r="AW163" s="13" t="s">
        <v>31</v>
      </c>
      <c r="AX163" s="13" t="s">
        <v>75</v>
      </c>
      <c r="AY163" s="178" t="s">
        <v>181</v>
      </c>
    </row>
    <row r="164" spans="1:65" s="15" customFormat="1">
      <c r="B164" s="192"/>
      <c r="D164" s="177" t="s">
        <v>189</v>
      </c>
      <c r="E164" s="193" t="s">
        <v>1</v>
      </c>
      <c r="F164" s="194" t="s">
        <v>204</v>
      </c>
      <c r="H164" s="195">
        <v>30.841999999999999</v>
      </c>
      <c r="I164" s="196"/>
      <c r="L164" s="192"/>
      <c r="M164" s="197"/>
      <c r="N164" s="198"/>
      <c r="O164" s="198"/>
      <c r="P164" s="198"/>
      <c r="Q164" s="198"/>
      <c r="R164" s="198"/>
      <c r="S164" s="198"/>
      <c r="T164" s="199"/>
      <c r="AT164" s="193" t="s">
        <v>189</v>
      </c>
      <c r="AU164" s="193" t="s">
        <v>85</v>
      </c>
      <c r="AV164" s="15" t="s">
        <v>187</v>
      </c>
      <c r="AW164" s="15" t="s">
        <v>31</v>
      </c>
      <c r="AX164" s="15" t="s">
        <v>80</v>
      </c>
      <c r="AY164" s="193" t="s">
        <v>181</v>
      </c>
    </row>
    <row r="165" spans="1:65" s="2" customFormat="1" ht="21.75" customHeight="1">
      <c r="A165" s="32"/>
      <c r="B165" s="161"/>
      <c r="C165" s="162" t="s">
        <v>243</v>
      </c>
      <c r="D165" s="162" t="s">
        <v>183</v>
      </c>
      <c r="E165" s="163" t="s">
        <v>244</v>
      </c>
      <c r="F165" s="164" t="s">
        <v>245</v>
      </c>
      <c r="G165" s="165" t="s">
        <v>214</v>
      </c>
      <c r="H165" s="166">
        <v>24.811</v>
      </c>
      <c r="I165" s="167"/>
      <c r="J165" s="168">
        <f>ROUND(I165*H165,2)</f>
        <v>0</v>
      </c>
      <c r="K165" s="169"/>
      <c r="L165" s="33"/>
      <c r="M165" s="170" t="s">
        <v>1</v>
      </c>
      <c r="N165" s="171" t="s">
        <v>40</v>
      </c>
      <c r="O165" s="58"/>
      <c r="P165" s="172">
        <f>O165*H165</f>
        <v>0</v>
      </c>
      <c r="Q165" s="172">
        <v>0</v>
      </c>
      <c r="R165" s="172">
        <f>Q165*H165</f>
        <v>0</v>
      </c>
      <c r="S165" s="172">
        <v>0</v>
      </c>
      <c r="T165" s="173">
        <f>S165*H165</f>
        <v>0</v>
      </c>
      <c r="U165" s="32"/>
      <c r="V165" s="32"/>
      <c r="W165" s="32"/>
      <c r="X165" s="32"/>
      <c r="Y165" s="32"/>
      <c r="Z165" s="32"/>
      <c r="AA165" s="32"/>
      <c r="AB165" s="32"/>
      <c r="AC165" s="32"/>
      <c r="AD165" s="32"/>
      <c r="AE165" s="32"/>
      <c r="AR165" s="174" t="s">
        <v>187</v>
      </c>
      <c r="AT165" s="174" t="s">
        <v>183</v>
      </c>
      <c r="AU165" s="174" t="s">
        <v>85</v>
      </c>
      <c r="AY165" s="17" t="s">
        <v>181</v>
      </c>
      <c r="BE165" s="175">
        <f>IF(N165="základní",J165,0)</f>
        <v>0</v>
      </c>
      <c r="BF165" s="175">
        <f>IF(N165="snížená",J165,0)</f>
        <v>0</v>
      </c>
      <c r="BG165" s="175">
        <f>IF(N165="zákl. přenesená",J165,0)</f>
        <v>0</v>
      </c>
      <c r="BH165" s="175">
        <f>IF(N165="sníž. přenesená",J165,0)</f>
        <v>0</v>
      </c>
      <c r="BI165" s="175">
        <f>IF(N165="nulová",J165,0)</f>
        <v>0</v>
      </c>
      <c r="BJ165" s="17" t="s">
        <v>80</v>
      </c>
      <c r="BK165" s="175">
        <f>ROUND(I165*H165,2)</f>
        <v>0</v>
      </c>
      <c r="BL165" s="17" t="s">
        <v>187</v>
      </c>
      <c r="BM165" s="174" t="s">
        <v>246</v>
      </c>
    </row>
    <row r="166" spans="1:65" s="14" customFormat="1">
      <c r="B166" s="185"/>
      <c r="D166" s="177" t="s">
        <v>189</v>
      </c>
      <c r="E166" s="186" t="s">
        <v>1</v>
      </c>
      <c r="F166" s="187" t="s">
        <v>247</v>
      </c>
      <c r="H166" s="186" t="s">
        <v>1</v>
      </c>
      <c r="I166" s="188"/>
      <c r="L166" s="185"/>
      <c r="M166" s="189"/>
      <c r="N166" s="190"/>
      <c r="O166" s="190"/>
      <c r="P166" s="190"/>
      <c r="Q166" s="190"/>
      <c r="R166" s="190"/>
      <c r="S166" s="190"/>
      <c r="T166" s="191"/>
      <c r="AT166" s="186" t="s">
        <v>189</v>
      </c>
      <c r="AU166" s="186" t="s">
        <v>85</v>
      </c>
      <c r="AV166" s="14" t="s">
        <v>80</v>
      </c>
      <c r="AW166" s="14" t="s">
        <v>31</v>
      </c>
      <c r="AX166" s="14" t="s">
        <v>75</v>
      </c>
      <c r="AY166" s="186" t="s">
        <v>181</v>
      </c>
    </row>
    <row r="167" spans="1:65" s="13" customFormat="1">
      <c r="B167" s="176"/>
      <c r="D167" s="177" t="s">
        <v>189</v>
      </c>
      <c r="E167" s="178" t="s">
        <v>1</v>
      </c>
      <c r="F167" s="179" t="s">
        <v>248</v>
      </c>
      <c r="H167" s="180">
        <v>24.811</v>
      </c>
      <c r="I167" s="181"/>
      <c r="L167" s="176"/>
      <c r="M167" s="182"/>
      <c r="N167" s="183"/>
      <c r="O167" s="183"/>
      <c r="P167" s="183"/>
      <c r="Q167" s="183"/>
      <c r="R167" s="183"/>
      <c r="S167" s="183"/>
      <c r="T167" s="184"/>
      <c r="AT167" s="178" t="s">
        <v>189</v>
      </c>
      <c r="AU167" s="178" t="s">
        <v>85</v>
      </c>
      <c r="AV167" s="13" t="s">
        <v>85</v>
      </c>
      <c r="AW167" s="13" t="s">
        <v>31</v>
      </c>
      <c r="AX167" s="13" t="s">
        <v>80</v>
      </c>
      <c r="AY167" s="178" t="s">
        <v>181</v>
      </c>
    </row>
    <row r="168" spans="1:65" s="2" customFormat="1" ht="21.75" customHeight="1">
      <c r="A168" s="32"/>
      <c r="B168" s="161"/>
      <c r="C168" s="162" t="s">
        <v>249</v>
      </c>
      <c r="D168" s="162" t="s">
        <v>183</v>
      </c>
      <c r="E168" s="163" t="s">
        <v>250</v>
      </c>
      <c r="F168" s="164" t="s">
        <v>251</v>
      </c>
      <c r="G168" s="165" t="s">
        <v>214</v>
      </c>
      <c r="H168" s="166">
        <v>15</v>
      </c>
      <c r="I168" s="167"/>
      <c r="J168" s="168">
        <f>ROUND(I168*H168,2)</f>
        <v>0</v>
      </c>
      <c r="K168" s="169"/>
      <c r="L168" s="33"/>
      <c r="M168" s="170" t="s">
        <v>1</v>
      </c>
      <c r="N168" s="171" t="s">
        <v>40</v>
      </c>
      <c r="O168" s="58"/>
      <c r="P168" s="172">
        <f>O168*H168</f>
        <v>0</v>
      </c>
      <c r="Q168" s="172">
        <v>0</v>
      </c>
      <c r="R168" s="172">
        <f>Q168*H168</f>
        <v>0</v>
      </c>
      <c r="S168" s="172">
        <v>0</v>
      </c>
      <c r="T168" s="173">
        <f>S168*H168</f>
        <v>0</v>
      </c>
      <c r="U168" s="32"/>
      <c r="V168" s="32"/>
      <c r="W168" s="32"/>
      <c r="X168" s="32"/>
      <c r="Y168" s="32"/>
      <c r="Z168" s="32"/>
      <c r="AA168" s="32"/>
      <c r="AB168" s="32"/>
      <c r="AC168" s="32"/>
      <c r="AD168" s="32"/>
      <c r="AE168" s="32"/>
      <c r="AR168" s="174" t="s">
        <v>187</v>
      </c>
      <c r="AT168" s="174" t="s">
        <v>183</v>
      </c>
      <c r="AU168" s="174" t="s">
        <v>85</v>
      </c>
      <c r="AY168" s="17" t="s">
        <v>181</v>
      </c>
      <c r="BE168" s="175">
        <f>IF(N168="základní",J168,0)</f>
        <v>0</v>
      </c>
      <c r="BF168" s="175">
        <f>IF(N168="snížená",J168,0)</f>
        <v>0</v>
      </c>
      <c r="BG168" s="175">
        <f>IF(N168="zákl. přenesená",J168,0)</f>
        <v>0</v>
      </c>
      <c r="BH168" s="175">
        <f>IF(N168="sníž. přenesená",J168,0)</f>
        <v>0</v>
      </c>
      <c r="BI168" s="175">
        <f>IF(N168="nulová",J168,0)</f>
        <v>0</v>
      </c>
      <c r="BJ168" s="17" t="s">
        <v>80</v>
      </c>
      <c r="BK168" s="175">
        <f>ROUND(I168*H168,2)</f>
        <v>0</v>
      </c>
      <c r="BL168" s="17" t="s">
        <v>187</v>
      </c>
      <c r="BM168" s="174" t="s">
        <v>252</v>
      </c>
    </row>
    <row r="169" spans="1:65" s="14" customFormat="1">
      <c r="B169" s="185"/>
      <c r="D169" s="177" t="s">
        <v>189</v>
      </c>
      <c r="E169" s="186" t="s">
        <v>1</v>
      </c>
      <c r="F169" s="187" t="s">
        <v>253</v>
      </c>
      <c r="H169" s="186" t="s">
        <v>1</v>
      </c>
      <c r="I169" s="188"/>
      <c r="L169" s="185"/>
      <c r="M169" s="189"/>
      <c r="N169" s="190"/>
      <c r="O169" s="190"/>
      <c r="P169" s="190"/>
      <c r="Q169" s="190"/>
      <c r="R169" s="190"/>
      <c r="S169" s="190"/>
      <c r="T169" s="191"/>
      <c r="AT169" s="186" t="s">
        <v>189</v>
      </c>
      <c r="AU169" s="186" t="s">
        <v>85</v>
      </c>
      <c r="AV169" s="14" t="s">
        <v>80</v>
      </c>
      <c r="AW169" s="14" t="s">
        <v>31</v>
      </c>
      <c r="AX169" s="14" t="s">
        <v>75</v>
      </c>
      <c r="AY169" s="186" t="s">
        <v>181</v>
      </c>
    </row>
    <row r="170" spans="1:65" s="13" customFormat="1">
      <c r="B170" s="176"/>
      <c r="D170" s="177" t="s">
        <v>189</v>
      </c>
      <c r="E170" s="178" t="s">
        <v>1</v>
      </c>
      <c r="F170" s="179" t="s">
        <v>8</v>
      </c>
      <c r="H170" s="180">
        <v>15</v>
      </c>
      <c r="I170" s="181"/>
      <c r="L170" s="176"/>
      <c r="M170" s="182"/>
      <c r="N170" s="183"/>
      <c r="O170" s="183"/>
      <c r="P170" s="183"/>
      <c r="Q170" s="183"/>
      <c r="R170" s="183"/>
      <c r="S170" s="183"/>
      <c r="T170" s="184"/>
      <c r="AT170" s="178" t="s">
        <v>189</v>
      </c>
      <c r="AU170" s="178" t="s">
        <v>85</v>
      </c>
      <c r="AV170" s="13" t="s">
        <v>85</v>
      </c>
      <c r="AW170" s="13" t="s">
        <v>31</v>
      </c>
      <c r="AX170" s="13" t="s">
        <v>80</v>
      </c>
      <c r="AY170" s="178" t="s">
        <v>181</v>
      </c>
    </row>
    <row r="171" spans="1:65" s="2" customFormat="1" ht="21.75" customHeight="1">
      <c r="A171" s="32"/>
      <c r="B171" s="161"/>
      <c r="C171" s="162" t="s">
        <v>254</v>
      </c>
      <c r="D171" s="162" t="s">
        <v>183</v>
      </c>
      <c r="E171" s="163" t="s">
        <v>255</v>
      </c>
      <c r="F171" s="164" t="s">
        <v>256</v>
      </c>
      <c r="G171" s="165" t="s">
        <v>214</v>
      </c>
      <c r="H171" s="166">
        <v>70.656000000000006</v>
      </c>
      <c r="I171" s="167"/>
      <c r="J171" s="168">
        <f>ROUND(I171*H171,2)</f>
        <v>0</v>
      </c>
      <c r="K171" s="169"/>
      <c r="L171" s="33"/>
      <c r="M171" s="170" t="s">
        <v>1</v>
      </c>
      <c r="N171" s="171" t="s">
        <v>40</v>
      </c>
      <c r="O171" s="58"/>
      <c r="P171" s="172">
        <f>O171*H171</f>
        <v>0</v>
      </c>
      <c r="Q171" s="172">
        <v>0</v>
      </c>
      <c r="R171" s="172">
        <f>Q171*H171</f>
        <v>0</v>
      </c>
      <c r="S171" s="172">
        <v>0</v>
      </c>
      <c r="T171" s="173">
        <f>S171*H171</f>
        <v>0</v>
      </c>
      <c r="U171" s="32"/>
      <c r="V171" s="32"/>
      <c r="W171" s="32"/>
      <c r="X171" s="32"/>
      <c r="Y171" s="32"/>
      <c r="Z171" s="32"/>
      <c r="AA171" s="32"/>
      <c r="AB171" s="32"/>
      <c r="AC171" s="32"/>
      <c r="AD171" s="32"/>
      <c r="AE171" s="32"/>
      <c r="AR171" s="174" t="s">
        <v>187</v>
      </c>
      <c r="AT171" s="174" t="s">
        <v>183</v>
      </c>
      <c r="AU171" s="174" t="s">
        <v>85</v>
      </c>
      <c r="AY171" s="17" t="s">
        <v>181</v>
      </c>
      <c r="BE171" s="175">
        <f>IF(N171="základní",J171,0)</f>
        <v>0</v>
      </c>
      <c r="BF171" s="175">
        <f>IF(N171="snížená",J171,0)</f>
        <v>0</v>
      </c>
      <c r="BG171" s="175">
        <f>IF(N171="zákl. přenesená",J171,0)</f>
        <v>0</v>
      </c>
      <c r="BH171" s="175">
        <f>IF(N171="sníž. přenesená",J171,0)</f>
        <v>0</v>
      </c>
      <c r="BI171" s="175">
        <f>IF(N171="nulová",J171,0)</f>
        <v>0</v>
      </c>
      <c r="BJ171" s="17" t="s">
        <v>80</v>
      </c>
      <c r="BK171" s="175">
        <f>ROUND(I171*H171,2)</f>
        <v>0</v>
      </c>
      <c r="BL171" s="17" t="s">
        <v>187</v>
      </c>
      <c r="BM171" s="174" t="s">
        <v>257</v>
      </c>
    </row>
    <row r="172" spans="1:65" s="13" customFormat="1">
      <c r="B172" s="176"/>
      <c r="D172" s="177" t="s">
        <v>189</v>
      </c>
      <c r="E172" s="178" t="s">
        <v>1</v>
      </c>
      <c r="F172" s="179" t="s">
        <v>258</v>
      </c>
      <c r="H172" s="180">
        <v>70.656000000000006</v>
      </c>
      <c r="I172" s="181"/>
      <c r="L172" s="176"/>
      <c r="M172" s="182"/>
      <c r="N172" s="183"/>
      <c r="O172" s="183"/>
      <c r="P172" s="183"/>
      <c r="Q172" s="183"/>
      <c r="R172" s="183"/>
      <c r="S172" s="183"/>
      <c r="T172" s="184"/>
      <c r="AT172" s="178" t="s">
        <v>189</v>
      </c>
      <c r="AU172" s="178" t="s">
        <v>85</v>
      </c>
      <c r="AV172" s="13" t="s">
        <v>85</v>
      </c>
      <c r="AW172" s="13" t="s">
        <v>31</v>
      </c>
      <c r="AX172" s="13" t="s">
        <v>80</v>
      </c>
      <c r="AY172" s="178" t="s">
        <v>181</v>
      </c>
    </row>
    <row r="173" spans="1:65" s="12" customFormat="1" ht="22.9" customHeight="1">
      <c r="B173" s="148"/>
      <c r="D173" s="149" t="s">
        <v>74</v>
      </c>
      <c r="E173" s="159" t="s">
        <v>85</v>
      </c>
      <c r="F173" s="159" t="s">
        <v>260</v>
      </c>
      <c r="I173" s="151"/>
      <c r="J173" s="160">
        <f>BK173</f>
        <v>0</v>
      </c>
      <c r="L173" s="148"/>
      <c r="M173" s="153"/>
      <c r="N173" s="154"/>
      <c r="O173" s="154"/>
      <c r="P173" s="155">
        <f>SUM(P174:P176)</f>
        <v>0</v>
      </c>
      <c r="Q173" s="154"/>
      <c r="R173" s="155">
        <f>SUM(R174:R176)</f>
        <v>33.845099999999995</v>
      </c>
      <c r="S173" s="154"/>
      <c r="T173" s="156">
        <f>SUM(T174:T176)</f>
        <v>0</v>
      </c>
      <c r="AR173" s="149" t="s">
        <v>80</v>
      </c>
      <c r="AT173" s="157" t="s">
        <v>74</v>
      </c>
      <c r="AU173" s="157" t="s">
        <v>80</v>
      </c>
      <c r="AY173" s="149" t="s">
        <v>181</v>
      </c>
      <c r="BK173" s="158">
        <f>SUM(BK174:BK176)</f>
        <v>0</v>
      </c>
    </row>
    <row r="174" spans="1:65" s="2" customFormat="1" ht="16.5" customHeight="1">
      <c r="A174" s="32"/>
      <c r="B174" s="161"/>
      <c r="C174" s="162" t="s">
        <v>261</v>
      </c>
      <c r="D174" s="162" t="s">
        <v>183</v>
      </c>
      <c r="E174" s="163" t="s">
        <v>262</v>
      </c>
      <c r="F174" s="164" t="s">
        <v>263</v>
      </c>
      <c r="G174" s="165" t="s">
        <v>214</v>
      </c>
      <c r="H174" s="166">
        <v>15</v>
      </c>
      <c r="I174" s="167"/>
      <c r="J174" s="168">
        <f>ROUND(I174*H174,2)</f>
        <v>0</v>
      </c>
      <c r="K174" s="169"/>
      <c r="L174" s="33"/>
      <c r="M174" s="170" t="s">
        <v>1</v>
      </c>
      <c r="N174" s="171" t="s">
        <v>40</v>
      </c>
      <c r="O174" s="58"/>
      <c r="P174" s="172">
        <f>O174*H174</f>
        <v>0</v>
      </c>
      <c r="Q174" s="172">
        <v>2.2563399999999998</v>
      </c>
      <c r="R174" s="172">
        <f>Q174*H174</f>
        <v>33.845099999999995</v>
      </c>
      <c r="S174" s="172">
        <v>0</v>
      </c>
      <c r="T174" s="173">
        <f>S174*H174</f>
        <v>0</v>
      </c>
      <c r="U174" s="32"/>
      <c r="V174" s="32"/>
      <c r="W174" s="32"/>
      <c r="X174" s="32"/>
      <c r="Y174" s="32"/>
      <c r="Z174" s="32"/>
      <c r="AA174" s="32"/>
      <c r="AB174" s="32"/>
      <c r="AC174" s="32"/>
      <c r="AD174" s="32"/>
      <c r="AE174" s="32"/>
      <c r="AR174" s="174" t="s">
        <v>187</v>
      </c>
      <c r="AT174" s="174" t="s">
        <v>183</v>
      </c>
      <c r="AU174" s="174" t="s">
        <v>85</v>
      </c>
      <c r="AY174" s="17" t="s">
        <v>181</v>
      </c>
      <c r="BE174" s="175">
        <f>IF(N174="základní",J174,0)</f>
        <v>0</v>
      </c>
      <c r="BF174" s="175">
        <f>IF(N174="snížená",J174,0)</f>
        <v>0</v>
      </c>
      <c r="BG174" s="175">
        <f>IF(N174="zákl. přenesená",J174,0)</f>
        <v>0</v>
      </c>
      <c r="BH174" s="175">
        <f>IF(N174="sníž. přenesená",J174,0)</f>
        <v>0</v>
      </c>
      <c r="BI174" s="175">
        <f>IF(N174="nulová",J174,0)</f>
        <v>0</v>
      </c>
      <c r="BJ174" s="17" t="s">
        <v>80</v>
      </c>
      <c r="BK174" s="175">
        <f>ROUND(I174*H174,2)</f>
        <v>0</v>
      </c>
      <c r="BL174" s="17" t="s">
        <v>187</v>
      </c>
      <c r="BM174" s="174" t="s">
        <v>264</v>
      </c>
    </row>
    <row r="175" spans="1:65" s="14" customFormat="1">
      <c r="B175" s="185"/>
      <c r="D175" s="177" t="s">
        <v>189</v>
      </c>
      <c r="E175" s="186" t="s">
        <v>1</v>
      </c>
      <c r="F175" s="187" t="s">
        <v>265</v>
      </c>
      <c r="H175" s="186" t="s">
        <v>1</v>
      </c>
      <c r="I175" s="188"/>
      <c r="L175" s="185"/>
      <c r="M175" s="189"/>
      <c r="N175" s="190"/>
      <c r="O175" s="190"/>
      <c r="P175" s="190"/>
      <c r="Q175" s="190"/>
      <c r="R175" s="190"/>
      <c r="S175" s="190"/>
      <c r="T175" s="191"/>
      <c r="AT175" s="186" t="s">
        <v>189</v>
      </c>
      <c r="AU175" s="186" t="s">
        <v>85</v>
      </c>
      <c r="AV175" s="14" t="s">
        <v>80</v>
      </c>
      <c r="AW175" s="14" t="s">
        <v>31</v>
      </c>
      <c r="AX175" s="14" t="s">
        <v>75</v>
      </c>
      <c r="AY175" s="186" t="s">
        <v>181</v>
      </c>
    </row>
    <row r="176" spans="1:65" s="13" customFormat="1">
      <c r="B176" s="176"/>
      <c r="D176" s="177" t="s">
        <v>189</v>
      </c>
      <c r="E176" s="178" t="s">
        <v>1</v>
      </c>
      <c r="F176" s="179" t="s">
        <v>8</v>
      </c>
      <c r="H176" s="180">
        <v>15</v>
      </c>
      <c r="I176" s="181"/>
      <c r="L176" s="176"/>
      <c r="M176" s="182"/>
      <c r="N176" s="183"/>
      <c r="O176" s="183"/>
      <c r="P176" s="183"/>
      <c r="Q176" s="183"/>
      <c r="R176" s="183"/>
      <c r="S176" s="183"/>
      <c r="T176" s="184"/>
      <c r="AT176" s="178" t="s">
        <v>189</v>
      </c>
      <c r="AU176" s="178" t="s">
        <v>85</v>
      </c>
      <c r="AV176" s="13" t="s">
        <v>85</v>
      </c>
      <c r="AW176" s="13" t="s">
        <v>31</v>
      </c>
      <c r="AX176" s="13" t="s">
        <v>80</v>
      </c>
      <c r="AY176" s="178" t="s">
        <v>181</v>
      </c>
    </row>
    <row r="177" spans="1:65" s="12" customFormat="1" ht="22.9" customHeight="1">
      <c r="B177" s="148"/>
      <c r="D177" s="149" t="s">
        <v>74</v>
      </c>
      <c r="E177" s="159" t="s">
        <v>118</v>
      </c>
      <c r="F177" s="159" t="s">
        <v>266</v>
      </c>
      <c r="I177" s="151"/>
      <c r="J177" s="160">
        <f>BK177</f>
        <v>0</v>
      </c>
      <c r="L177" s="148"/>
      <c r="M177" s="153"/>
      <c r="N177" s="154"/>
      <c r="O177" s="154"/>
      <c r="P177" s="155">
        <f>SUM(P178:P210)</f>
        <v>0</v>
      </c>
      <c r="Q177" s="154"/>
      <c r="R177" s="155">
        <f>SUM(R178:R210)</f>
        <v>5.77547166</v>
      </c>
      <c r="S177" s="154"/>
      <c r="T177" s="156">
        <f>SUM(T178:T210)</f>
        <v>0</v>
      </c>
      <c r="AR177" s="149" t="s">
        <v>80</v>
      </c>
      <c r="AT177" s="157" t="s">
        <v>74</v>
      </c>
      <c r="AU177" s="157" t="s">
        <v>80</v>
      </c>
      <c r="AY177" s="149" t="s">
        <v>181</v>
      </c>
      <c r="BK177" s="158">
        <f>SUM(BK178:BK210)</f>
        <v>0</v>
      </c>
    </row>
    <row r="178" spans="1:65" s="2" customFormat="1" ht="21.75" customHeight="1">
      <c r="A178" s="32"/>
      <c r="B178" s="161"/>
      <c r="C178" s="162" t="s">
        <v>8</v>
      </c>
      <c r="D178" s="162" t="s">
        <v>183</v>
      </c>
      <c r="E178" s="163" t="s">
        <v>267</v>
      </c>
      <c r="F178" s="164" t="s">
        <v>268</v>
      </c>
      <c r="G178" s="165" t="s">
        <v>200</v>
      </c>
      <c r="H178" s="166">
        <v>228.64099999999999</v>
      </c>
      <c r="I178" s="167"/>
      <c r="J178" s="168">
        <f>ROUND(I178*H178,2)</f>
        <v>0</v>
      </c>
      <c r="K178" s="169"/>
      <c r="L178" s="33"/>
      <c r="M178" s="170" t="s">
        <v>1</v>
      </c>
      <c r="N178" s="171" t="s">
        <v>40</v>
      </c>
      <c r="O178" s="58"/>
      <c r="P178" s="172">
        <f>O178*H178</f>
        <v>0</v>
      </c>
      <c r="Q178" s="172">
        <v>2.5260000000000001E-2</v>
      </c>
      <c r="R178" s="172">
        <f>Q178*H178</f>
        <v>5.77547166</v>
      </c>
      <c r="S178" s="172">
        <v>0</v>
      </c>
      <c r="T178" s="173">
        <f>S178*H178</f>
        <v>0</v>
      </c>
      <c r="U178" s="32"/>
      <c r="V178" s="32"/>
      <c r="W178" s="32"/>
      <c r="X178" s="32"/>
      <c r="Y178" s="32"/>
      <c r="Z178" s="32"/>
      <c r="AA178" s="32"/>
      <c r="AB178" s="32"/>
      <c r="AC178" s="32"/>
      <c r="AD178" s="32"/>
      <c r="AE178" s="32"/>
      <c r="AR178" s="174" t="s">
        <v>187</v>
      </c>
      <c r="AT178" s="174" t="s">
        <v>183</v>
      </c>
      <c r="AU178" s="174" t="s">
        <v>85</v>
      </c>
      <c r="AY178" s="17" t="s">
        <v>181</v>
      </c>
      <c r="BE178" s="175">
        <f>IF(N178="základní",J178,0)</f>
        <v>0</v>
      </c>
      <c r="BF178" s="175">
        <f>IF(N178="snížená",J178,0)</f>
        <v>0</v>
      </c>
      <c r="BG178" s="175">
        <f>IF(N178="zákl. přenesená",J178,0)</f>
        <v>0</v>
      </c>
      <c r="BH178" s="175">
        <f>IF(N178="sníž. přenesená",J178,0)</f>
        <v>0</v>
      </c>
      <c r="BI178" s="175">
        <f>IF(N178="nulová",J178,0)</f>
        <v>0</v>
      </c>
      <c r="BJ178" s="17" t="s">
        <v>80</v>
      </c>
      <c r="BK178" s="175">
        <f>ROUND(I178*H178,2)</f>
        <v>0</v>
      </c>
      <c r="BL178" s="17" t="s">
        <v>187</v>
      </c>
      <c r="BM178" s="174" t="s">
        <v>269</v>
      </c>
    </row>
    <row r="179" spans="1:65" s="14" customFormat="1">
      <c r="B179" s="185"/>
      <c r="D179" s="177" t="s">
        <v>189</v>
      </c>
      <c r="E179" s="186" t="s">
        <v>1</v>
      </c>
      <c r="F179" s="187" t="s">
        <v>270</v>
      </c>
      <c r="H179" s="186" t="s">
        <v>1</v>
      </c>
      <c r="I179" s="188"/>
      <c r="L179" s="185"/>
      <c r="M179" s="189"/>
      <c r="N179" s="190"/>
      <c r="O179" s="190"/>
      <c r="P179" s="190"/>
      <c r="Q179" s="190"/>
      <c r="R179" s="190"/>
      <c r="S179" s="190"/>
      <c r="T179" s="191"/>
      <c r="AT179" s="186" t="s">
        <v>189</v>
      </c>
      <c r="AU179" s="186" t="s">
        <v>85</v>
      </c>
      <c r="AV179" s="14" t="s">
        <v>80</v>
      </c>
      <c r="AW179" s="14" t="s">
        <v>31</v>
      </c>
      <c r="AX179" s="14" t="s">
        <v>75</v>
      </c>
      <c r="AY179" s="186" t="s">
        <v>181</v>
      </c>
    </row>
    <row r="180" spans="1:65" s="13" customFormat="1">
      <c r="B180" s="176"/>
      <c r="D180" s="177" t="s">
        <v>189</v>
      </c>
      <c r="E180" s="178" t="s">
        <v>1</v>
      </c>
      <c r="F180" s="179" t="s">
        <v>271</v>
      </c>
      <c r="H180" s="180">
        <v>23.132999999999999</v>
      </c>
      <c r="I180" s="181"/>
      <c r="L180" s="176"/>
      <c r="M180" s="182"/>
      <c r="N180" s="183"/>
      <c r="O180" s="183"/>
      <c r="P180" s="183"/>
      <c r="Q180" s="183"/>
      <c r="R180" s="183"/>
      <c r="S180" s="183"/>
      <c r="T180" s="184"/>
      <c r="AT180" s="178" t="s">
        <v>189</v>
      </c>
      <c r="AU180" s="178" t="s">
        <v>85</v>
      </c>
      <c r="AV180" s="13" t="s">
        <v>85</v>
      </c>
      <c r="AW180" s="13" t="s">
        <v>31</v>
      </c>
      <c r="AX180" s="13" t="s">
        <v>75</v>
      </c>
      <c r="AY180" s="178" t="s">
        <v>181</v>
      </c>
    </row>
    <row r="181" spans="1:65" s="13" customFormat="1">
      <c r="B181" s="176"/>
      <c r="D181" s="177" t="s">
        <v>189</v>
      </c>
      <c r="E181" s="178" t="s">
        <v>1</v>
      </c>
      <c r="F181" s="179" t="s">
        <v>272</v>
      </c>
      <c r="H181" s="180">
        <v>9.7889999999999997</v>
      </c>
      <c r="I181" s="181"/>
      <c r="L181" s="176"/>
      <c r="M181" s="182"/>
      <c r="N181" s="183"/>
      <c r="O181" s="183"/>
      <c r="P181" s="183"/>
      <c r="Q181" s="183"/>
      <c r="R181" s="183"/>
      <c r="S181" s="183"/>
      <c r="T181" s="184"/>
      <c r="AT181" s="178" t="s">
        <v>189</v>
      </c>
      <c r="AU181" s="178" t="s">
        <v>85</v>
      </c>
      <c r="AV181" s="13" t="s">
        <v>85</v>
      </c>
      <c r="AW181" s="13" t="s">
        <v>31</v>
      </c>
      <c r="AX181" s="13" t="s">
        <v>75</v>
      </c>
      <c r="AY181" s="178" t="s">
        <v>181</v>
      </c>
    </row>
    <row r="182" spans="1:65" s="13" customFormat="1">
      <c r="B182" s="176"/>
      <c r="D182" s="177" t="s">
        <v>189</v>
      </c>
      <c r="E182" s="178" t="s">
        <v>1</v>
      </c>
      <c r="F182" s="179" t="s">
        <v>273</v>
      </c>
      <c r="H182" s="180">
        <v>17.466999999999999</v>
      </c>
      <c r="I182" s="181"/>
      <c r="L182" s="176"/>
      <c r="M182" s="182"/>
      <c r="N182" s="183"/>
      <c r="O182" s="183"/>
      <c r="P182" s="183"/>
      <c r="Q182" s="183"/>
      <c r="R182" s="183"/>
      <c r="S182" s="183"/>
      <c r="T182" s="184"/>
      <c r="AT182" s="178" t="s">
        <v>189</v>
      </c>
      <c r="AU182" s="178" t="s">
        <v>85</v>
      </c>
      <c r="AV182" s="13" t="s">
        <v>85</v>
      </c>
      <c r="AW182" s="13" t="s">
        <v>31</v>
      </c>
      <c r="AX182" s="13" t="s">
        <v>75</v>
      </c>
      <c r="AY182" s="178" t="s">
        <v>181</v>
      </c>
    </row>
    <row r="183" spans="1:65" s="13" customFormat="1">
      <c r="B183" s="176"/>
      <c r="D183" s="177" t="s">
        <v>189</v>
      </c>
      <c r="E183" s="178" t="s">
        <v>1</v>
      </c>
      <c r="F183" s="179" t="s">
        <v>274</v>
      </c>
      <c r="H183" s="180">
        <v>12.385999999999999</v>
      </c>
      <c r="I183" s="181"/>
      <c r="L183" s="176"/>
      <c r="M183" s="182"/>
      <c r="N183" s="183"/>
      <c r="O183" s="183"/>
      <c r="P183" s="183"/>
      <c r="Q183" s="183"/>
      <c r="R183" s="183"/>
      <c r="S183" s="183"/>
      <c r="T183" s="184"/>
      <c r="AT183" s="178" t="s">
        <v>189</v>
      </c>
      <c r="AU183" s="178" t="s">
        <v>85</v>
      </c>
      <c r="AV183" s="13" t="s">
        <v>85</v>
      </c>
      <c r="AW183" s="13" t="s">
        <v>31</v>
      </c>
      <c r="AX183" s="13" t="s">
        <v>75</v>
      </c>
      <c r="AY183" s="178" t="s">
        <v>181</v>
      </c>
    </row>
    <row r="184" spans="1:65" s="13" customFormat="1">
      <c r="B184" s="176"/>
      <c r="D184" s="177" t="s">
        <v>189</v>
      </c>
      <c r="E184" s="178" t="s">
        <v>1</v>
      </c>
      <c r="F184" s="179" t="s">
        <v>275</v>
      </c>
      <c r="H184" s="180">
        <v>51.776000000000003</v>
      </c>
      <c r="I184" s="181"/>
      <c r="L184" s="176"/>
      <c r="M184" s="182"/>
      <c r="N184" s="183"/>
      <c r="O184" s="183"/>
      <c r="P184" s="183"/>
      <c r="Q184" s="183"/>
      <c r="R184" s="183"/>
      <c r="S184" s="183"/>
      <c r="T184" s="184"/>
      <c r="AT184" s="178" t="s">
        <v>189</v>
      </c>
      <c r="AU184" s="178" t="s">
        <v>85</v>
      </c>
      <c r="AV184" s="13" t="s">
        <v>85</v>
      </c>
      <c r="AW184" s="13" t="s">
        <v>31</v>
      </c>
      <c r="AX184" s="13" t="s">
        <v>75</v>
      </c>
      <c r="AY184" s="178" t="s">
        <v>181</v>
      </c>
    </row>
    <row r="185" spans="1:65" s="13" customFormat="1">
      <c r="B185" s="176"/>
      <c r="D185" s="177" t="s">
        <v>189</v>
      </c>
      <c r="E185" s="178" t="s">
        <v>1</v>
      </c>
      <c r="F185" s="179" t="s">
        <v>276</v>
      </c>
      <c r="H185" s="180">
        <v>11.135999999999999</v>
      </c>
      <c r="I185" s="181"/>
      <c r="L185" s="176"/>
      <c r="M185" s="182"/>
      <c r="N185" s="183"/>
      <c r="O185" s="183"/>
      <c r="P185" s="183"/>
      <c r="Q185" s="183"/>
      <c r="R185" s="183"/>
      <c r="S185" s="183"/>
      <c r="T185" s="184"/>
      <c r="AT185" s="178" t="s">
        <v>189</v>
      </c>
      <c r="AU185" s="178" t="s">
        <v>85</v>
      </c>
      <c r="AV185" s="13" t="s">
        <v>85</v>
      </c>
      <c r="AW185" s="13" t="s">
        <v>31</v>
      </c>
      <c r="AX185" s="13" t="s">
        <v>75</v>
      </c>
      <c r="AY185" s="178" t="s">
        <v>181</v>
      </c>
    </row>
    <row r="186" spans="1:65" s="13" customFormat="1">
      <c r="B186" s="176"/>
      <c r="D186" s="177" t="s">
        <v>189</v>
      </c>
      <c r="E186" s="178" t="s">
        <v>1</v>
      </c>
      <c r="F186" s="179" t="s">
        <v>277</v>
      </c>
      <c r="H186" s="180">
        <v>50.034999999999997</v>
      </c>
      <c r="I186" s="181"/>
      <c r="L186" s="176"/>
      <c r="M186" s="182"/>
      <c r="N186" s="183"/>
      <c r="O186" s="183"/>
      <c r="P186" s="183"/>
      <c r="Q186" s="183"/>
      <c r="R186" s="183"/>
      <c r="S186" s="183"/>
      <c r="T186" s="184"/>
      <c r="AT186" s="178" t="s">
        <v>189</v>
      </c>
      <c r="AU186" s="178" t="s">
        <v>85</v>
      </c>
      <c r="AV186" s="13" t="s">
        <v>85</v>
      </c>
      <c r="AW186" s="13" t="s">
        <v>31</v>
      </c>
      <c r="AX186" s="13" t="s">
        <v>75</v>
      </c>
      <c r="AY186" s="178" t="s">
        <v>181</v>
      </c>
    </row>
    <row r="187" spans="1:65" s="14" customFormat="1">
      <c r="B187" s="185"/>
      <c r="D187" s="177" t="s">
        <v>189</v>
      </c>
      <c r="E187" s="186" t="s">
        <v>1</v>
      </c>
      <c r="F187" s="187" t="s">
        <v>278</v>
      </c>
      <c r="H187" s="186" t="s">
        <v>1</v>
      </c>
      <c r="I187" s="188"/>
      <c r="L187" s="185"/>
      <c r="M187" s="189"/>
      <c r="N187" s="190"/>
      <c r="O187" s="190"/>
      <c r="P187" s="190"/>
      <c r="Q187" s="190"/>
      <c r="R187" s="190"/>
      <c r="S187" s="190"/>
      <c r="T187" s="191"/>
      <c r="AT187" s="186" t="s">
        <v>189</v>
      </c>
      <c r="AU187" s="186" t="s">
        <v>85</v>
      </c>
      <c r="AV187" s="14" t="s">
        <v>80</v>
      </c>
      <c r="AW187" s="14" t="s">
        <v>31</v>
      </c>
      <c r="AX187" s="14" t="s">
        <v>75</v>
      </c>
      <c r="AY187" s="186" t="s">
        <v>181</v>
      </c>
    </row>
    <row r="188" spans="1:65" s="14" customFormat="1">
      <c r="B188" s="185"/>
      <c r="D188" s="177" t="s">
        <v>189</v>
      </c>
      <c r="E188" s="186" t="s">
        <v>1</v>
      </c>
      <c r="F188" s="187" t="s">
        <v>279</v>
      </c>
      <c r="H188" s="186" t="s">
        <v>1</v>
      </c>
      <c r="I188" s="188"/>
      <c r="L188" s="185"/>
      <c r="M188" s="189"/>
      <c r="N188" s="190"/>
      <c r="O188" s="190"/>
      <c r="P188" s="190"/>
      <c r="Q188" s="190"/>
      <c r="R188" s="190"/>
      <c r="S188" s="190"/>
      <c r="T188" s="191"/>
      <c r="AT188" s="186" t="s">
        <v>189</v>
      </c>
      <c r="AU188" s="186" t="s">
        <v>85</v>
      </c>
      <c r="AV188" s="14" t="s">
        <v>80</v>
      </c>
      <c r="AW188" s="14" t="s">
        <v>31</v>
      </c>
      <c r="AX188" s="14" t="s">
        <v>75</v>
      </c>
      <c r="AY188" s="186" t="s">
        <v>181</v>
      </c>
    </row>
    <row r="189" spans="1:65" s="13" customFormat="1">
      <c r="B189" s="176"/>
      <c r="D189" s="177" t="s">
        <v>189</v>
      </c>
      <c r="E189" s="178" t="s">
        <v>1</v>
      </c>
      <c r="F189" s="179" t="s">
        <v>280</v>
      </c>
      <c r="H189" s="180">
        <v>0.6</v>
      </c>
      <c r="I189" s="181"/>
      <c r="L189" s="176"/>
      <c r="M189" s="182"/>
      <c r="N189" s="183"/>
      <c r="O189" s="183"/>
      <c r="P189" s="183"/>
      <c r="Q189" s="183"/>
      <c r="R189" s="183"/>
      <c r="S189" s="183"/>
      <c r="T189" s="184"/>
      <c r="AT189" s="178" t="s">
        <v>189</v>
      </c>
      <c r="AU189" s="178" t="s">
        <v>85</v>
      </c>
      <c r="AV189" s="13" t="s">
        <v>85</v>
      </c>
      <c r="AW189" s="13" t="s">
        <v>31</v>
      </c>
      <c r="AX189" s="13" t="s">
        <v>75</v>
      </c>
      <c r="AY189" s="178" t="s">
        <v>181</v>
      </c>
    </row>
    <row r="190" spans="1:65" s="13" customFormat="1">
      <c r="B190" s="176"/>
      <c r="D190" s="177" t="s">
        <v>189</v>
      </c>
      <c r="E190" s="178" t="s">
        <v>1</v>
      </c>
      <c r="F190" s="179" t="s">
        <v>281</v>
      </c>
      <c r="H190" s="180">
        <v>3.63</v>
      </c>
      <c r="I190" s="181"/>
      <c r="L190" s="176"/>
      <c r="M190" s="182"/>
      <c r="N190" s="183"/>
      <c r="O190" s="183"/>
      <c r="P190" s="183"/>
      <c r="Q190" s="183"/>
      <c r="R190" s="183"/>
      <c r="S190" s="183"/>
      <c r="T190" s="184"/>
      <c r="AT190" s="178" t="s">
        <v>189</v>
      </c>
      <c r="AU190" s="178" t="s">
        <v>85</v>
      </c>
      <c r="AV190" s="13" t="s">
        <v>85</v>
      </c>
      <c r="AW190" s="13" t="s">
        <v>31</v>
      </c>
      <c r="AX190" s="13" t="s">
        <v>75</v>
      </c>
      <c r="AY190" s="178" t="s">
        <v>181</v>
      </c>
    </row>
    <row r="191" spans="1:65" s="13" customFormat="1">
      <c r="B191" s="176"/>
      <c r="D191" s="177" t="s">
        <v>189</v>
      </c>
      <c r="E191" s="178" t="s">
        <v>1</v>
      </c>
      <c r="F191" s="179" t="s">
        <v>282</v>
      </c>
      <c r="H191" s="180">
        <v>0.624</v>
      </c>
      <c r="I191" s="181"/>
      <c r="L191" s="176"/>
      <c r="M191" s="182"/>
      <c r="N191" s="183"/>
      <c r="O191" s="183"/>
      <c r="P191" s="183"/>
      <c r="Q191" s="183"/>
      <c r="R191" s="183"/>
      <c r="S191" s="183"/>
      <c r="T191" s="184"/>
      <c r="AT191" s="178" t="s">
        <v>189</v>
      </c>
      <c r="AU191" s="178" t="s">
        <v>85</v>
      </c>
      <c r="AV191" s="13" t="s">
        <v>85</v>
      </c>
      <c r="AW191" s="13" t="s">
        <v>31</v>
      </c>
      <c r="AX191" s="13" t="s">
        <v>75</v>
      </c>
      <c r="AY191" s="178" t="s">
        <v>181</v>
      </c>
    </row>
    <row r="192" spans="1:65" s="14" customFormat="1">
      <c r="B192" s="185"/>
      <c r="D192" s="177" t="s">
        <v>189</v>
      </c>
      <c r="E192" s="186" t="s">
        <v>1</v>
      </c>
      <c r="F192" s="187" t="s">
        <v>283</v>
      </c>
      <c r="H192" s="186" t="s">
        <v>1</v>
      </c>
      <c r="I192" s="188"/>
      <c r="L192" s="185"/>
      <c r="M192" s="189"/>
      <c r="N192" s="190"/>
      <c r="O192" s="190"/>
      <c r="P192" s="190"/>
      <c r="Q192" s="190"/>
      <c r="R192" s="190"/>
      <c r="S192" s="190"/>
      <c r="T192" s="191"/>
      <c r="AT192" s="186" t="s">
        <v>189</v>
      </c>
      <c r="AU192" s="186" t="s">
        <v>85</v>
      </c>
      <c r="AV192" s="14" t="s">
        <v>80</v>
      </c>
      <c r="AW192" s="14" t="s">
        <v>31</v>
      </c>
      <c r="AX192" s="14" t="s">
        <v>75</v>
      </c>
      <c r="AY192" s="186" t="s">
        <v>181</v>
      </c>
    </row>
    <row r="193" spans="2:51" s="13" customFormat="1">
      <c r="B193" s="176"/>
      <c r="D193" s="177" t="s">
        <v>189</v>
      </c>
      <c r="E193" s="178" t="s">
        <v>1</v>
      </c>
      <c r="F193" s="179" t="s">
        <v>284</v>
      </c>
      <c r="H193" s="180">
        <v>2.7</v>
      </c>
      <c r="I193" s="181"/>
      <c r="L193" s="176"/>
      <c r="M193" s="182"/>
      <c r="N193" s="183"/>
      <c r="O193" s="183"/>
      <c r="P193" s="183"/>
      <c r="Q193" s="183"/>
      <c r="R193" s="183"/>
      <c r="S193" s="183"/>
      <c r="T193" s="184"/>
      <c r="AT193" s="178" t="s">
        <v>189</v>
      </c>
      <c r="AU193" s="178" t="s">
        <v>85</v>
      </c>
      <c r="AV193" s="13" t="s">
        <v>85</v>
      </c>
      <c r="AW193" s="13" t="s">
        <v>31</v>
      </c>
      <c r="AX193" s="13" t="s">
        <v>75</v>
      </c>
      <c r="AY193" s="178" t="s">
        <v>181</v>
      </c>
    </row>
    <row r="194" spans="2:51" s="13" customFormat="1">
      <c r="B194" s="176"/>
      <c r="D194" s="177" t="s">
        <v>189</v>
      </c>
      <c r="E194" s="178" t="s">
        <v>1</v>
      </c>
      <c r="F194" s="179" t="s">
        <v>285</v>
      </c>
      <c r="H194" s="180">
        <v>7.2</v>
      </c>
      <c r="I194" s="181"/>
      <c r="L194" s="176"/>
      <c r="M194" s="182"/>
      <c r="N194" s="183"/>
      <c r="O194" s="183"/>
      <c r="P194" s="183"/>
      <c r="Q194" s="183"/>
      <c r="R194" s="183"/>
      <c r="S194" s="183"/>
      <c r="T194" s="184"/>
      <c r="AT194" s="178" t="s">
        <v>189</v>
      </c>
      <c r="AU194" s="178" t="s">
        <v>85</v>
      </c>
      <c r="AV194" s="13" t="s">
        <v>85</v>
      </c>
      <c r="AW194" s="13" t="s">
        <v>31</v>
      </c>
      <c r="AX194" s="13" t="s">
        <v>75</v>
      </c>
      <c r="AY194" s="178" t="s">
        <v>181</v>
      </c>
    </row>
    <row r="195" spans="2:51" s="14" customFormat="1">
      <c r="B195" s="185"/>
      <c r="D195" s="177" t="s">
        <v>189</v>
      </c>
      <c r="E195" s="186" t="s">
        <v>1</v>
      </c>
      <c r="F195" s="187" t="s">
        <v>286</v>
      </c>
      <c r="H195" s="186" t="s">
        <v>1</v>
      </c>
      <c r="I195" s="188"/>
      <c r="L195" s="185"/>
      <c r="M195" s="189"/>
      <c r="N195" s="190"/>
      <c r="O195" s="190"/>
      <c r="P195" s="190"/>
      <c r="Q195" s="190"/>
      <c r="R195" s="190"/>
      <c r="S195" s="190"/>
      <c r="T195" s="191"/>
      <c r="AT195" s="186" t="s">
        <v>189</v>
      </c>
      <c r="AU195" s="186" t="s">
        <v>85</v>
      </c>
      <c r="AV195" s="14" t="s">
        <v>80</v>
      </c>
      <c r="AW195" s="14" t="s">
        <v>31</v>
      </c>
      <c r="AX195" s="14" t="s">
        <v>75</v>
      </c>
      <c r="AY195" s="186" t="s">
        <v>181</v>
      </c>
    </row>
    <row r="196" spans="2:51" s="13" customFormat="1">
      <c r="B196" s="176"/>
      <c r="D196" s="177" t="s">
        <v>189</v>
      </c>
      <c r="E196" s="178" t="s">
        <v>1</v>
      </c>
      <c r="F196" s="179" t="s">
        <v>285</v>
      </c>
      <c r="H196" s="180">
        <v>7.2</v>
      </c>
      <c r="I196" s="181"/>
      <c r="L196" s="176"/>
      <c r="M196" s="182"/>
      <c r="N196" s="183"/>
      <c r="O196" s="183"/>
      <c r="P196" s="183"/>
      <c r="Q196" s="183"/>
      <c r="R196" s="183"/>
      <c r="S196" s="183"/>
      <c r="T196" s="184"/>
      <c r="AT196" s="178" t="s">
        <v>189</v>
      </c>
      <c r="AU196" s="178" t="s">
        <v>85</v>
      </c>
      <c r="AV196" s="13" t="s">
        <v>85</v>
      </c>
      <c r="AW196" s="13" t="s">
        <v>31</v>
      </c>
      <c r="AX196" s="13" t="s">
        <v>75</v>
      </c>
      <c r="AY196" s="178" t="s">
        <v>181</v>
      </c>
    </row>
    <row r="197" spans="2:51" s="14" customFormat="1">
      <c r="B197" s="185"/>
      <c r="D197" s="177" t="s">
        <v>189</v>
      </c>
      <c r="E197" s="186" t="s">
        <v>1</v>
      </c>
      <c r="F197" s="187" t="s">
        <v>287</v>
      </c>
      <c r="H197" s="186" t="s">
        <v>1</v>
      </c>
      <c r="I197" s="188"/>
      <c r="L197" s="185"/>
      <c r="M197" s="189"/>
      <c r="N197" s="190"/>
      <c r="O197" s="190"/>
      <c r="P197" s="190"/>
      <c r="Q197" s="190"/>
      <c r="R197" s="190"/>
      <c r="S197" s="190"/>
      <c r="T197" s="191"/>
      <c r="AT197" s="186" t="s">
        <v>189</v>
      </c>
      <c r="AU197" s="186" t="s">
        <v>85</v>
      </c>
      <c r="AV197" s="14" t="s">
        <v>80</v>
      </c>
      <c r="AW197" s="14" t="s">
        <v>31</v>
      </c>
      <c r="AX197" s="14" t="s">
        <v>75</v>
      </c>
      <c r="AY197" s="186" t="s">
        <v>181</v>
      </c>
    </row>
    <row r="198" spans="2:51" s="13" customFormat="1">
      <c r="B198" s="176"/>
      <c r="D198" s="177" t="s">
        <v>189</v>
      </c>
      <c r="E198" s="178" t="s">
        <v>1</v>
      </c>
      <c r="F198" s="179" t="s">
        <v>288</v>
      </c>
      <c r="H198" s="180">
        <v>2.25</v>
      </c>
      <c r="I198" s="181"/>
      <c r="L198" s="176"/>
      <c r="M198" s="182"/>
      <c r="N198" s="183"/>
      <c r="O198" s="183"/>
      <c r="P198" s="183"/>
      <c r="Q198" s="183"/>
      <c r="R198" s="183"/>
      <c r="S198" s="183"/>
      <c r="T198" s="184"/>
      <c r="AT198" s="178" t="s">
        <v>189</v>
      </c>
      <c r="AU198" s="178" t="s">
        <v>85</v>
      </c>
      <c r="AV198" s="13" t="s">
        <v>85</v>
      </c>
      <c r="AW198" s="13" t="s">
        <v>31</v>
      </c>
      <c r="AX198" s="13" t="s">
        <v>75</v>
      </c>
      <c r="AY198" s="178" t="s">
        <v>181</v>
      </c>
    </row>
    <row r="199" spans="2:51" s="14" customFormat="1">
      <c r="B199" s="185"/>
      <c r="D199" s="177" t="s">
        <v>189</v>
      </c>
      <c r="E199" s="186" t="s">
        <v>1</v>
      </c>
      <c r="F199" s="187" t="s">
        <v>289</v>
      </c>
      <c r="H199" s="186" t="s">
        <v>1</v>
      </c>
      <c r="I199" s="188"/>
      <c r="L199" s="185"/>
      <c r="M199" s="189"/>
      <c r="N199" s="190"/>
      <c r="O199" s="190"/>
      <c r="P199" s="190"/>
      <c r="Q199" s="190"/>
      <c r="R199" s="190"/>
      <c r="S199" s="190"/>
      <c r="T199" s="191"/>
      <c r="AT199" s="186" t="s">
        <v>189</v>
      </c>
      <c r="AU199" s="186" t="s">
        <v>85</v>
      </c>
      <c r="AV199" s="14" t="s">
        <v>80</v>
      </c>
      <c r="AW199" s="14" t="s">
        <v>31</v>
      </c>
      <c r="AX199" s="14" t="s">
        <v>75</v>
      </c>
      <c r="AY199" s="186" t="s">
        <v>181</v>
      </c>
    </row>
    <row r="200" spans="2:51" s="13" customFormat="1">
      <c r="B200" s="176"/>
      <c r="D200" s="177" t="s">
        <v>189</v>
      </c>
      <c r="E200" s="178" t="s">
        <v>1</v>
      </c>
      <c r="F200" s="179" t="s">
        <v>290</v>
      </c>
      <c r="H200" s="180">
        <v>6.0179999999999998</v>
      </c>
      <c r="I200" s="181"/>
      <c r="L200" s="176"/>
      <c r="M200" s="182"/>
      <c r="N200" s="183"/>
      <c r="O200" s="183"/>
      <c r="P200" s="183"/>
      <c r="Q200" s="183"/>
      <c r="R200" s="183"/>
      <c r="S200" s="183"/>
      <c r="T200" s="184"/>
      <c r="AT200" s="178" t="s">
        <v>189</v>
      </c>
      <c r="AU200" s="178" t="s">
        <v>85</v>
      </c>
      <c r="AV200" s="13" t="s">
        <v>85</v>
      </c>
      <c r="AW200" s="13" t="s">
        <v>31</v>
      </c>
      <c r="AX200" s="13" t="s">
        <v>75</v>
      </c>
      <c r="AY200" s="178" t="s">
        <v>181</v>
      </c>
    </row>
    <row r="201" spans="2:51" s="14" customFormat="1">
      <c r="B201" s="185"/>
      <c r="D201" s="177" t="s">
        <v>189</v>
      </c>
      <c r="E201" s="186" t="s">
        <v>1</v>
      </c>
      <c r="F201" s="187" t="s">
        <v>291</v>
      </c>
      <c r="H201" s="186" t="s">
        <v>1</v>
      </c>
      <c r="I201" s="188"/>
      <c r="L201" s="185"/>
      <c r="M201" s="189"/>
      <c r="N201" s="190"/>
      <c r="O201" s="190"/>
      <c r="P201" s="190"/>
      <c r="Q201" s="190"/>
      <c r="R201" s="190"/>
      <c r="S201" s="190"/>
      <c r="T201" s="191"/>
      <c r="AT201" s="186" t="s">
        <v>189</v>
      </c>
      <c r="AU201" s="186" t="s">
        <v>85</v>
      </c>
      <c r="AV201" s="14" t="s">
        <v>80</v>
      </c>
      <c r="AW201" s="14" t="s">
        <v>31</v>
      </c>
      <c r="AX201" s="14" t="s">
        <v>75</v>
      </c>
      <c r="AY201" s="186" t="s">
        <v>181</v>
      </c>
    </row>
    <row r="202" spans="2:51" s="13" customFormat="1">
      <c r="B202" s="176"/>
      <c r="D202" s="177" t="s">
        <v>189</v>
      </c>
      <c r="E202" s="178" t="s">
        <v>1</v>
      </c>
      <c r="F202" s="179" t="s">
        <v>292</v>
      </c>
      <c r="H202" s="180">
        <v>5.702</v>
      </c>
      <c r="I202" s="181"/>
      <c r="L202" s="176"/>
      <c r="M202" s="182"/>
      <c r="N202" s="183"/>
      <c r="O202" s="183"/>
      <c r="P202" s="183"/>
      <c r="Q202" s="183"/>
      <c r="R202" s="183"/>
      <c r="S202" s="183"/>
      <c r="T202" s="184"/>
      <c r="AT202" s="178" t="s">
        <v>189</v>
      </c>
      <c r="AU202" s="178" t="s">
        <v>85</v>
      </c>
      <c r="AV202" s="13" t="s">
        <v>85</v>
      </c>
      <c r="AW202" s="13" t="s">
        <v>31</v>
      </c>
      <c r="AX202" s="13" t="s">
        <v>75</v>
      </c>
      <c r="AY202" s="178" t="s">
        <v>181</v>
      </c>
    </row>
    <row r="203" spans="2:51" s="13" customFormat="1">
      <c r="B203" s="176"/>
      <c r="D203" s="177" t="s">
        <v>189</v>
      </c>
      <c r="E203" s="178" t="s">
        <v>1</v>
      </c>
      <c r="F203" s="179" t="s">
        <v>293</v>
      </c>
      <c r="H203" s="180">
        <v>6.6909999999999998</v>
      </c>
      <c r="I203" s="181"/>
      <c r="L203" s="176"/>
      <c r="M203" s="182"/>
      <c r="N203" s="183"/>
      <c r="O203" s="183"/>
      <c r="P203" s="183"/>
      <c r="Q203" s="183"/>
      <c r="R203" s="183"/>
      <c r="S203" s="183"/>
      <c r="T203" s="184"/>
      <c r="AT203" s="178" t="s">
        <v>189</v>
      </c>
      <c r="AU203" s="178" t="s">
        <v>85</v>
      </c>
      <c r="AV203" s="13" t="s">
        <v>85</v>
      </c>
      <c r="AW203" s="13" t="s">
        <v>31</v>
      </c>
      <c r="AX203" s="13" t="s">
        <v>75</v>
      </c>
      <c r="AY203" s="178" t="s">
        <v>181</v>
      </c>
    </row>
    <row r="204" spans="2:51" s="14" customFormat="1">
      <c r="B204" s="185"/>
      <c r="D204" s="177" t="s">
        <v>189</v>
      </c>
      <c r="E204" s="186" t="s">
        <v>1</v>
      </c>
      <c r="F204" s="187" t="s">
        <v>294</v>
      </c>
      <c r="H204" s="186" t="s">
        <v>1</v>
      </c>
      <c r="I204" s="188"/>
      <c r="L204" s="185"/>
      <c r="M204" s="189"/>
      <c r="N204" s="190"/>
      <c r="O204" s="190"/>
      <c r="P204" s="190"/>
      <c r="Q204" s="190"/>
      <c r="R204" s="190"/>
      <c r="S204" s="190"/>
      <c r="T204" s="191"/>
      <c r="AT204" s="186" t="s">
        <v>189</v>
      </c>
      <c r="AU204" s="186" t="s">
        <v>85</v>
      </c>
      <c r="AV204" s="14" t="s">
        <v>80</v>
      </c>
      <c r="AW204" s="14" t="s">
        <v>31</v>
      </c>
      <c r="AX204" s="14" t="s">
        <v>75</v>
      </c>
      <c r="AY204" s="186" t="s">
        <v>181</v>
      </c>
    </row>
    <row r="205" spans="2:51" s="13" customFormat="1">
      <c r="B205" s="176"/>
      <c r="D205" s="177" t="s">
        <v>189</v>
      </c>
      <c r="E205" s="178" t="s">
        <v>1</v>
      </c>
      <c r="F205" s="179" t="s">
        <v>295</v>
      </c>
      <c r="H205" s="180">
        <v>2.129</v>
      </c>
      <c r="I205" s="181"/>
      <c r="L205" s="176"/>
      <c r="M205" s="182"/>
      <c r="N205" s="183"/>
      <c r="O205" s="183"/>
      <c r="P205" s="183"/>
      <c r="Q205" s="183"/>
      <c r="R205" s="183"/>
      <c r="S205" s="183"/>
      <c r="T205" s="184"/>
      <c r="AT205" s="178" t="s">
        <v>189</v>
      </c>
      <c r="AU205" s="178" t="s">
        <v>85</v>
      </c>
      <c r="AV205" s="13" t="s">
        <v>85</v>
      </c>
      <c r="AW205" s="13" t="s">
        <v>31</v>
      </c>
      <c r="AX205" s="13" t="s">
        <v>75</v>
      </c>
      <c r="AY205" s="178" t="s">
        <v>181</v>
      </c>
    </row>
    <row r="206" spans="2:51" s="13" customFormat="1">
      <c r="B206" s="176"/>
      <c r="D206" s="177" t="s">
        <v>189</v>
      </c>
      <c r="E206" s="178" t="s">
        <v>1</v>
      </c>
      <c r="F206" s="179" t="s">
        <v>296</v>
      </c>
      <c r="H206" s="180">
        <v>1.845</v>
      </c>
      <c r="I206" s="181"/>
      <c r="L206" s="176"/>
      <c r="M206" s="182"/>
      <c r="N206" s="183"/>
      <c r="O206" s="183"/>
      <c r="P206" s="183"/>
      <c r="Q206" s="183"/>
      <c r="R206" s="183"/>
      <c r="S206" s="183"/>
      <c r="T206" s="184"/>
      <c r="AT206" s="178" t="s">
        <v>189</v>
      </c>
      <c r="AU206" s="178" t="s">
        <v>85</v>
      </c>
      <c r="AV206" s="13" t="s">
        <v>85</v>
      </c>
      <c r="AW206" s="13" t="s">
        <v>31</v>
      </c>
      <c r="AX206" s="13" t="s">
        <v>75</v>
      </c>
      <c r="AY206" s="178" t="s">
        <v>181</v>
      </c>
    </row>
    <row r="207" spans="2:51" s="13" customFormat="1">
      <c r="B207" s="176"/>
      <c r="D207" s="177" t="s">
        <v>189</v>
      </c>
      <c r="E207" s="178" t="s">
        <v>1</v>
      </c>
      <c r="F207" s="179" t="s">
        <v>297</v>
      </c>
      <c r="H207" s="180">
        <v>0.71499999999999997</v>
      </c>
      <c r="I207" s="181"/>
      <c r="L207" s="176"/>
      <c r="M207" s="182"/>
      <c r="N207" s="183"/>
      <c r="O207" s="183"/>
      <c r="P207" s="183"/>
      <c r="Q207" s="183"/>
      <c r="R207" s="183"/>
      <c r="S207" s="183"/>
      <c r="T207" s="184"/>
      <c r="AT207" s="178" t="s">
        <v>189</v>
      </c>
      <c r="AU207" s="178" t="s">
        <v>85</v>
      </c>
      <c r="AV207" s="13" t="s">
        <v>85</v>
      </c>
      <c r="AW207" s="13" t="s">
        <v>31</v>
      </c>
      <c r="AX207" s="13" t="s">
        <v>75</v>
      </c>
      <c r="AY207" s="178" t="s">
        <v>181</v>
      </c>
    </row>
    <row r="208" spans="2:51" s="13" customFormat="1">
      <c r="B208" s="176"/>
      <c r="D208" s="177" t="s">
        <v>189</v>
      </c>
      <c r="E208" s="178" t="s">
        <v>1</v>
      </c>
      <c r="F208" s="179" t="s">
        <v>298</v>
      </c>
      <c r="H208" s="180">
        <v>0.61499999999999999</v>
      </c>
      <c r="I208" s="181"/>
      <c r="L208" s="176"/>
      <c r="M208" s="182"/>
      <c r="N208" s="183"/>
      <c r="O208" s="183"/>
      <c r="P208" s="183"/>
      <c r="Q208" s="183"/>
      <c r="R208" s="183"/>
      <c r="S208" s="183"/>
      <c r="T208" s="184"/>
      <c r="AT208" s="178" t="s">
        <v>189</v>
      </c>
      <c r="AU208" s="178" t="s">
        <v>85</v>
      </c>
      <c r="AV208" s="13" t="s">
        <v>85</v>
      </c>
      <c r="AW208" s="13" t="s">
        <v>31</v>
      </c>
      <c r="AX208" s="13" t="s">
        <v>75</v>
      </c>
      <c r="AY208" s="178" t="s">
        <v>181</v>
      </c>
    </row>
    <row r="209" spans="1:65" s="13" customFormat="1">
      <c r="B209" s="176"/>
      <c r="D209" s="177" t="s">
        <v>189</v>
      </c>
      <c r="E209" s="178" t="s">
        <v>1</v>
      </c>
      <c r="F209" s="179" t="s">
        <v>205</v>
      </c>
      <c r="H209" s="180">
        <v>5</v>
      </c>
      <c r="I209" s="181"/>
      <c r="L209" s="176"/>
      <c r="M209" s="182"/>
      <c r="N209" s="183"/>
      <c r="O209" s="183"/>
      <c r="P209" s="183"/>
      <c r="Q209" s="183"/>
      <c r="R209" s="183"/>
      <c r="S209" s="183"/>
      <c r="T209" s="184"/>
      <c r="AT209" s="178" t="s">
        <v>189</v>
      </c>
      <c r="AU209" s="178" t="s">
        <v>85</v>
      </c>
      <c r="AV209" s="13" t="s">
        <v>85</v>
      </c>
      <c r="AW209" s="13" t="s">
        <v>31</v>
      </c>
      <c r="AX209" s="13" t="s">
        <v>75</v>
      </c>
      <c r="AY209" s="178" t="s">
        <v>181</v>
      </c>
    </row>
    <row r="210" spans="1:65" s="15" customFormat="1">
      <c r="B210" s="192"/>
      <c r="D210" s="177" t="s">
        <v>189</v>
      </c>
      <c r="E210" s="193" t="s">
        <v>1</v>
      </c>
      <c r="F210" s="194" t="s">
        <v>204</v>
      </c>
      <c r="H210" s="195">
        <v>228.64099999999993</v>
      </c>
      <c r="I210" s="196"/>
      <c r="L210" s="192"/>
      <c r="M210" s="197"/>
      <c r="N210" s="198"/>
      <c r="O210" s="198"/>
      <c r="P210" s="198"/>
      <c r="Q210" s="198"/>
      <c r="R210" s="198"/>
      <c r="S210" s="198"/>
      <c r="T210" s="199"/>
      <c r="AT210" s="193" t="s">
        <v>189</v>
      </c>
      <c r="AU210" s="193" t="s">
        <v>85</v>
      </c>
      <c r="AV210" s="15" t="s">
        <v>187</v>
      </c>
      <c r="AW210" s="15" t="s">
        <v>31</v>
      </c>
      <c r="AX210" s="15" t="s">
        <v>80</v>
      </c>
      <c r="AY210" s="193" t="s">
        <v>181</v>
      </c>
    </row>
    <row r="211" spans="1:65" s="12" customFormat="1" ht="22.9" customHeight="1">
      <c r="B211" s="148"/>
      <c r="D211" s="149" t="s">
        <v>74</v>
      </c>
      <c r="E211" s="159" t="s">
        <v>187</v>
      </c>
      <c r="F211" s="159" t="s">
        <v>299</v>
      </c>
      <c r="I211" s="151"/>
      <c r="J211" s="160">
        <f>BK211</f>
        <v>0</v>
      </c>
      <c r="L211" s="148"/>
      <c r="M211" s="153"/>
      <c r="N211" s="154"/>
      <c r="O211" s="154"/>
      <c r="P211" s="155">
        <f>SUM(P212:P215)</f>
        <v>0</v>
      </c>
      <c r="Q211" s="154"/>
      <c r="R211" s="155">
        <f>SUM(R212:R215)</f>
        <v>9.3751680000000004E-2</v>
      </c>
      <c r="S211" s="154"/>
      <c r="T211" s="156">
        <f>SUM(T212:T215)</f>
        <v>0</v>
      </c>
      <c r="AR211" s="149" t="s">
        <v>80</v>
      </c>
      <c r="AT211" s="157" t="s">
        <v>74</v>
      </c>
      <c r="AU211" s="157" t="s">
        <v>80</v>
      </c>
      <c r="AY211" s="149" t="s">
        <v>181</v>
      </c>
      <c r="BK211" s="158">
        <f>SUM(BK212:BK215)</f>
        <v>0</v>
      </c>
    </row>
    <row r="212" spans="1:65" s="2" customFormat="1" ht="21.75" customHeight="1">
      <c r="A212" s="32"/>
      <c r="B212" s="161"/>
      <c r="C212" s="162" t="s">
        <v>300</v>
      </c>
      <c r="D212" s="162" t="s">
        <v>183</v>
      </c>
      <c r="E212" s="163" t="s">
        <v>301</v>
      </c>
      <c r="F212" s="164" t="s">
        <v>302</v>
      </c>
      <c r="G212" s="165" t="s">
        <v>200</v>
      </c>
      <c r="H212" s="166">
        <v>106.536</v>
      </c>
      <c r="I212" s="167"/>
      <c r="J212" s="168">
        <f>ROUND(I212*H212,2)</f>
        <v>0</v>
      </c>
      <c r="K212" s="169"/>
      <c r="L212" s="33"/>
      <c r="M212" s="170" t="s">
        <v>1</v>
      </c>
      <c r="N212" s="171" t="s">
        <v>40</v>
      </c>
      <c r="O212" s="58"/>
      <c r="P212" s="172">
        <f>O212*H212</f>
        <v>0</v>
      </c>
      <c r="Q212" s="172">
        <v>8.8000000000000003E-4</v>
      </c>
      <c r="R212" s="172">
        <f>Q212*H212</f>
        <v>9.3751680000000004E-2</v>
      </c>
      <c r="S212" s="172">
        <v>0</v>
      </c>
      <c r="T212" s="173">
        <f>S212*H212</f>
        <v>0</v>
      </c>
      <c r="U212" s="32"/>
      <c r="V212" s="32"/>
      <c r="W212" s="32"/>
      <c r="X212" s="32"/>
      <c r="Y212" s="32"/>
      <c r="Z212" s="32"/>
      <c r="AA212" s="32"/>
      <c r="AB212" s="32"/>
      <c r="AC212" s="32"/>
      <c r="AD212" s="32"/>
      <c r="AE212" s="32"/>
      <c r="AR212" s="174" t="s">
        <v>187</v>
      </c>
      <c r="AT212" s="174" t="s">
        <v>183</v>
      </c>
      <c r="AU212" s="174" t="s">
        <v>85</v>
      </c>
      <c r="AY212" s="17" t="s">
        <v>181</v>
      </c>
      <c r="BE212" s="175">
        <f>IF(N212="základní",J212,0)</f>
        <v>0</v>
      </c>
      <c r="BF212" s="175">
        <f>IF(N212="snížená",J212,0)</f>
        <v>0</v>
      </c>
      <c r="BG212" s="175">
        <f>IF(N212="zákl. přenesená",J212,0)</f>
        <v>0</v>
      </c>
      <c r="BH212" s="175">
        <f>IF(N212="sníž. přenesená",J212,0)</f>
        <v>0</v>
      </c>
      <c r="BI212" s="175">
        <f>IF(N212="nulová",J212,0)</f>
        <v>0</v>
      </c>
      <c r="BJ212" s="17" t="s">
        <v>80</v>
      </c>
      <c r="BK212" s="175">
        <f>ROUND(I212*H212,2)</f>
        <v>0</v>
      </c>
      <c r="BL212" s="17" t="s">
        <v>187</v>
      </c>
      <c r="BM212" s="174" t="s">
        <v>303</v>
      </c>
    </row>
    <row r="213" spans="1:65" s="14" customFormat="1">
      <c r="B213" s="185"/>
      <c r="D213" s="177" t="s">
        <v>189</v>
      </c>
      <c r="E213" s="186" t="s">
        <v>1</v>
      </c>
      <c r="F213" s="187" t="s">
        <v>304</v>
      </c>
      <c r="H213" s="186" t="s">
        <v>1</v>
      </c>
      <c r="I213" s="188"/>
      <c r="L213" s="185"/>
      <c r="M213" s="189"/>
      <c r="N213" s="190"/>
      <c r="O213" s="190"/>
      <c r="P213" s="190"/>
      <c r="Q213" s="190"/>
      <c r="R213" s="190"/>
      <c r="S213" s="190"/>
      <c r="T213" s="191"/>
      <c r="AT213" s="186" t="s">
        <v>189</v>
      </c>
      <c r="AU213" s="186" t="s">
        <v>85</v>
      </c>
      <c r="AV213" s="14" t="s">
        <v>80</v>
      </c>
      <c r="AW213" s="14" t="s">
        <v>31</v>
      </c>
      <c r="AX213" s="14" t="s">
        <v>75</v>
      </c>
      <c r="AY213" s="186" t="s">
        <v>181</v>
      </c>
    </row>
    <row r="214" spans="1:65" s="13" customFormat="1">
      <c r="B214" s="176"/>
      <c r="D214" s="177" t="s">
        <v>189</v>
      </c>
      <c r="E214" s="178" t="s">
        <v>1</v>
      </c>
      <c r="F214" s="179" t="s">
        <v>305</v>
      </c>
      <c r="H214" s="180">
        <v>106.536</v>
      </c>
      <c r="I214" s="181"/>
      <c r="L214" s="176"/>
      <c r="M214" s="182"/>
      <c r="N214" s="183"/>
      <c r="O214" s="183"/>
      <c r="P214" s="183"/>
      <c r="Q214" s="183"/>
      <c r="R214" s="183"/>
      <c r="S214" s="183"/>
      <c r="T214" s="184"/>
      <c r="AT214" s="178" t="s">
        <v>189</v>
      </c>
      <c r="AU214" s="178" t="s">
        <v>85</v>
      </c>
      <c r="AV214" s="13" t="s">
        <v>85</v>
      </c>
      <c r="AW214" s="13" t="s">
        <v>31</v>
      </c>
      <c r="AX214" s="13" t="s">
        <v>80</v>
      </c>
      <c r="AY214" s="178" t="s">
        <v>181</v>
      </c>
    </row>
    <row r="215" spans="1:65" s="2" customFormat="1" ht="21.75" customHeight="1">
      <c r="A215" s="32"/>
      <c r="B215" s="161"/>
      <c r="C215" s="162" t="s">
        <v>306</v>
      </c>
      <c r="D215" s="162" t="s">
        <v>183</v>
      </c>
      <c r="E215" s="163" t="s">
        <v>307</v>
      </c>
      <c r="F215" s="164" t="s">
        <v>308</v>
      </c>
      <c r="G215" s="165" t="s">
        <v>200</v>
      </c>
      <c r="H215" s="166">
        <v>106.536</v>
      </c>
      <c r="I215" s="167"/>
      <c r="J215" s="168">
        <f>ROUND(I215*H215,2)</f>
        <v>0</v>
      </c>
      <c r="K215" s="169"/>
      <c r="L215" s="33"/>
      <c r="M215" s="170" t="s">
        <v>1</v>
      </c>
      <c r="N215" s="171" t="s">
        <v>40</v>
      </c>
      <c r="O215" s="58"/>
      <c r="P215" s="172">
        <f>O215*H215</f>
        <v>0</v>
      </c>
      <c r="Q215" s="172">
        <v>0</v>
      </c>
      <c r="R215" s="172">
        <f>Q215*H215</f>
        <v>0</v>
      </c>
      <c r="S215" s="172">
        <v>0</v>
      </c>
      <c r="T215" s="173">
        <f>S215*H215</f>
        <v>0</v>
      </c>
      <c r="U215" s="32"/>
      <c r="V215" s="32"/>
      <c r="W215" s="32"/>
      <c r="X215" s="32"/>
      <c r="Y215" s="32"/>
      <c r="Z215" s="32"/>
      <c r="AA215" s="32"/>
      <c r="AB215" s="32"/>
      <c r="AC215" s="32"/>
      <c r="AD215" s="32"/>
      <c r="AE215" s="32"/>
      <c r="AR215" s="174" t="s">
        <v>187</v>
      </c>
      <c r="AT215" s="174" t="s">
        <v>183</v>
      </c>
      <c r="AU215" s="174" t="s">
        <v>85</v>
      </c>
      <c r="AY215" s="17" t="s">
        <v>181</v>
      </c>
      <c r="BE215" s="175">
        <f>IF(N215="základní",J215,0)</f>
        <v>0</v>
      </c>
      <c r="BF215" s="175">
        <f>IF(N215="snížená",J215,0)</f>
        <v>0</v>
      </c>
      <c r="BG215" s="175">
        <f>IF(N215="zákl. přenesená",J215,0)</f>
        <v>0</v>
      </c>
      <c r="BH215" s="175">
        <f>IF(N215="sníž. přenesená",J215,0)</f>
        <v>0</v>
      </c>
      <c r="BI215" s="175">
        <f>IF(N215="nulová",J215,0)</f>
        <v>0</v>
      </c>
      <c r="BJ215" s="17" t="s">
        <v>80</v>
      </c>
      <c r="BK215" s="175">
        <f>ROUND(I215*H215,2)</f>
        <v>0</v>
      </c>
      <c r="BL215" s="17" t="s">
        <v>187</v>
      </c>
      <c r="BM215" s="174" t="s">
        <v>309</v>
      </c>
    </row>
    <row r="216" spans="1:65" s="12" customFormat="1" ht="22.9" customHeight="1">
      <c r="B216" s="148"/>
      <c r="D216" s="149" t="s">
        <v>74</v>
      </c>
      <c r="E216" s="159" t="s">
        <v>233</v>
      </c>
      <c r="F216" s="159" t="s">
        <v>310</v>
      </c>
      <c r="I216" s="151"/>
      <c r="J216" s="160">
        <f>BK216</f>
        <v>0</v>
      </c>
      <c r="L216" s="148"/>
      <c r="M216" s="153"/>
      <c r="N216" s="154"/>
      <c r="O216" s="154"/>
      <c r="P216" s="155">
        <f>SUM(P217:P384)</f>
        <v>0</v>
      </c>
      <c r="Q216" s="154"/>
      <c r="R216" s="155">
        <f>SUM(R217:R384)</f>
        <v>123.19029440000001</v>
      </c>
      <c r="S216" s="154"/>
      <c r="T216" s="156">
        <f>SUM(T217:T384)</f>
        <v>1412.8416395000004</v>
      </c>
      <c r="AR216" s="149" t="s">
        <v>80</v>
      </c>
      <c r="AT216" s="157" t="s">
        <v>74</v>
      </c>
      <c r="AU216" s="157" t="s">
        <v>80</v>
      </c>
      <c r="AY216" s="149" t="s">
        <v>181</v>
      </c>
      <c r="BK216" s="158">
        <f>SUM(BK217:BK384)</f>
        <v>0</v>
      </c>
    </row>
    <row r="217" spans="1:65" s="2" customFormat="1" ht="16.5" customHeight="1">
      <c r="A217" s="32"/>
      <c r="B217" s="161"/>
      <c r="C217" s="162" t="s">
        <v>311</v>
      </c>
      <c r="D217" s="162" t="s">
        <v>183</v>
      </c>
      <c r="E217" s="163" t="s">
        <v>312</v>
      </c>
      <c r="F217" s="164" t="s">
        <v>313</v>
      </c>
      <c r="G217" s="165" t="s">
        <v>214</v>
      </c>
      <c r="H217" s="166">
        <v>13.738</v>
      </c>
      <c r="I217" s="167"/>
      <c r="J217" s="168">
        <f>ROUND(I217*H217,2)</f>
        <v>0</v>
      </c>
      <c r="K217" s="169"/>
      <c r="L217" s="33"/>
      <c r="M217" s="170" t="s">
        <v>1</v>
      </c>
      <c r="N217" s="171" t="s">
        <v>40</v>
      </c>
      <c r="O217" s="58"/>
      <c r="P217" s="172">
        <f>O217*H217</f>
        <v>0</v>
      </c>
      <c r="Q217" s="172">
        <v>0</v>
      </c>
      <c r="R217" s="172">
        <f>Q217*H217</f>
        <v>0</v>
      </c>
      <c r="S217" s="172">
        <v>2.4</v>
      </c>
      <c r="T217" s="173">
        <f>S217*H217</f>
        <v>32.971199999999996</v>
      </c>
      <c r="U217" s="32"/>
      <c r="V217" s="32"/>
      <c r="W217" s="32"/>
      <c r="X217" s="32"/>
      <c r="Y217" s="32"/>
      <c r="Z217" s="32"/>
      <c r="AA217" s="32"/>
      <c r="AB217" s="32"/>
      <c r="AC217" s="32"/>
      <c r="AD217" s="32"/>
      <c r="AE217" s="32"/>
      <c r="AR217" s="174" t="s">
        <v>187</v>
      </c>
      <c r="AT217" s="174" t="s">
        <v>183</v>
      </c>
      <c r="AU217" s="174" t="s">
        <v>85</v>
      </c>
      <c r="AY217" s="17" t="s">
        <v>181</v>
      </c>
      <c r="BE217" s="175">
        <f>IF(N217="základní",J217,0)</f>
        <v>0</v>
      </c>
      <c r="BF217" s="175">
        <f>IF(N217="snížená",J217,0)</f>
        <v>0</v>
      </c>
      <c r="BG217" s="175">
        <f>IF(N217="zákl. přenesená",J217,0)</f>
        <v>0</v>
      </c>
      <c r="BH217" s="175">
        <f>IF(N217="sníž. přenesená",J217,0)</f>
        <v>0</v>
      </c>
      <c r="BI217" s="175">
        <f>IF(N217="nulová",J217,0)</f>
        <v>0</v>
      </c>
      <c r="BJ217" s="17" t="s">
        <v>80</v>
      </c>
      <c r="BK217" s="175">
        <f>ROUND(I217*H217,2)</f>
        <v>0</v>
      </c>
      <c r="BL217" s="17" t="s">
        <v>187</v>
      </c>
      <c r="BM217" s="174" t="s">
        <v>314</v>
      </c>
    </row>
    <row r="218" spans="1:65" s="14" customFormat="1">
      <c r="B218" s="185"/>
      <c r="D218" s="177" t="s">
        <v>189</v>
      </c>
      <c r="E218" s="186" t="s">
        <v>1</v>
      </c>
      <c r="F218" s="187" t="s">
        <v>315</v>
      </c>
      <c r="H218" s="186" t="s">
        <v>1</v>
      </c>
      <c r="I218" s="188"/>
      <c r="L218" s="185"/>
      <c r="M218" s="189"/>
      <c r="N218" s="190"/>
      <c r="O218" s="190"/>
      <c r="P218" s="190"/>
      <c r="Q218" s="190"/>
      <c r="R218" s="190"/>
      <c r="S218" s="190"/>
      <c r="T218" s="191"/>
      <c r="AT218" s="186" t="s">
        <v>189</v>
      </c>
      <c r="AU218" s="186" t="s">
        <v>85</v>
      </c>
      <c r="AV218" s="14" t="s">
        <v>80</v>
      </c>
      <c r="AW218" s="14" t="s">
        <v>31</v>
      </c>
      <c r="AX218" s="14" t="s">
        <v>75</v>
      </c>
      <c r="AY218" s="186" t="s">
        <v>181</v>
      </c>
    </row>
    <row r="219" spans="1:65" s="13" customFormat="1">
      <c r="B219" s="176"/>
      <c r="D219" s="177" t="s">
        <v>189</v>
      </c>
      <c r="E219" s="178" t="s">
        <v>1</v>
      </c>
      <c r="F219" s="179" t="s">
        <v>316</v>
      </c>
      <c r="H219" s="180">
        <v>3.9380000000000002</v>
      </c>
      <c r="I219" s="181"/>
      <c r="L219" s="176"/>
      <c r="M219" s="182"/>
      <c r="N219" s="183"/>
      <c r="O219" s="183"/>
      <c r="P219" s="183"/>
      <c r="Q219" s="183"/>
      <c r="R219" s="183"/>
      <c r="S219" s="183"/>
      <c r="T219" s="184"/>
      <c r="AT219" s="178" t="s">
        <v>189</v>
      </c>
      <c r="AU219" s="178" t="s">
        <v>85</v>
      </c>
      <c r="AV219" s="13" t="s">
        <v>85</v>
      </c>
      <c r="AW219" s="13" t="s">
        <v>31</v>
      </c>
      <c r="AX219" s="13" t="s">
        <v>75</v>
      </c>
      <c r="AY219" s="178" t="s">
        <v>181</v>
      </c>
    </row>
    <row r="220" spans="1:65" s="14" customFormat="1">
      <c r="B220" s="185"/>
      <c r="D220" s="177" t="s">
        <v>189</v>
      </c>
      <c r="E220" s="186" t="s">
        <v>1</v>
      </c>
      <c r="F220" s="187" t="s">
        <v>317</v>
      </c>
      <c r="H220" s="186" t="s">
        <v>1</v>
      </c>
      <c r="I220" s="188"/>
      <c r="L220" s="185"/>
      <c r="M220" s="189"/>
      <c r="N220" s="190"/>
      <c r="O220" s="190"/>
      <c r="P220" s="190"/>
      <c r="Q220" s="190"/>
      <c r="R220" s="190"/>
      <c r="S220" s="190"/>
      <c r="T220" s="191"/>
      <c r="AT220" s="186" t="s">
        <v>189</v>
      </c>
      <c r="AU220" s="186" t="s">
        <v>85</v>
      </c>
      <c r="AV220" s="14" t="s">
        <v>80</v>
      </c>
      <c r="AW220" s="14" t="s">
        <v>31</v>
      </c>
      <c r="AX220" s="14" t="s">
        <v>75</v>
      </c>
      <c r="AY220" s="186" t="s">
        <v>181</v>
      </c>
    </row>
    <row r="221" spans="1:65" s="13" customFormat="1">
      <c r="B221" s="176"/>
      <c r="D221" s="177" t="s">
        <v>189</v>
      </c>
      <c r="E221" s="178" t="s">
        <v>1</v>
      </c>
      <c r="F221" s="179" t="s">
        <v>318</v>
      </c>
      <c r="H221" s="180">
        <v>9.8000000000000007</v>
      </c>
      <c r="I221" s="181"/>
      <c r="L221" s="176"/>
      <c r="M221" s="182"/>
      <c r="N221" s="183"/>
      <c r="O221" s="183"/>
      <c r="P221" s="183"/>
      <c r="Q221" s="183"/>
      <c r="R221" s="183"/>
      <c r="S221" s="183"/>
      <c r="T221" s="184"/>
      <c r="AT221" s="178" t="s">
        <v>189</v>
      </c>
      <c r="AU221" s="178" t="s">
        <v>85</v>
      </c>
      <c r="AV221" s="13" t="s">
        <v>85</v>
      </c>
      <c r="AW221" s="13" t="s">
        <v>31</v>
      </c>
      <c r="AX221" s="13" t="s">
        <v>75</v>
      </c>
      <c r="AY221" s="178" t="s">
        <v>181</v>
      </c>
    </row>
    <row r="222" spans="1:65" s="15" customFormat="1">
      <c r="B222" s="192"/>
      <c r="D222" s="177" t="s">
        <v>189</v>
      </c>
      <c r="E222" s="193" t="s">
        <v>1</v>
      </c>
      <c r="F222" s="194" t="s">
        <v>204</v>
      </c>
      <c r="H222" s="195">
        <v>13.738</v>
      </c>
      <c r="I222" s="196"/>
      <c r="L222" s="192"/>
      <c r="M222" s="197"/>
      <c r="N222" s="198"/>
      <c r="O222" s="198"/>
      <c r="P222" s="198"/>
      <c r="Q222" s="198"/>
      <c r="R222" s="198"/>
      <c r="S222" s="198"/>
      <c r="T222" s="199"/>
      <c r="AT222" s="193" t="s">
        <v>189</v>
      </c>
      <c r="AU222" s="193" t="s">
        <v>85</v>
      </c>
      <c r="AV222" s="15" t="s">
        <v>187</v>
      </c>
      <c r="AW222" s="15" t="s">
        <v>31</v>
      </c>
      <c r="AX222" s="15" t="s">
        <v>80</v>
      </c>
      <c r="AY222" s="193" t="s">
        <v>181</v>
      </c>
    </row>
    <row r="223" spans="1:65" s="2" customFormat="1" ht="16.5" customHeight="1">
      <c r="A223" s="32"/>
      <c r="B223" s="161"/>
      <c r="C223" s="162" t="s">
        <v>319</v>
      </c>
      <c r="D223" s="162" t="s">
        <v>183</v>
      </c>
      <c r="E223" s="163" t="s">
        <v>320</v>
      </c>
      <c r="F223" s="164" t="s">
        <v>321</v>
      </c>
      <c r="G223" s="165" t="s">
        <v>200</v>
      </c>
      <c r="H223" s="166">
        <v>21.98</v>
      </c>
      <c r="I223" s="167"/>
      <c r="J223" s="168">
        <f>ROUND(I223*H223,2)</f>
        <v>0</v>
      </c>
      <c r="K223" s="169"/>
      <c r="L223" s="33"/>
      <c r="M223" s="170" t="s">
        <v>1</v>
      </c>
      <c r="N223" s="171" t="s">
        <v>40</v>
      </c>
      <c r="O223" s="58"/>
      <c r="P223" s="172">
        <f>O223*H223</f>
        <v>0</v>
      </c>
      <c r="Q223" s="172">
        <v>0</v>
      </c>
      <c r="R223" s="172">
        <f>Q223*H223</f>
        <v>0</v>
      </c>
      <c r="S223" s="172">
        <v>0.13100000000000001</v>
      </c>
      <c r="T223" s="173">
        <f>S223*H223</f>
        <v>2.8793800000000003</v>
      </c>
      <c r="U223" s="32"/>
      <c r="V223" s="32"/>
      <c r="W223" s="32"/>
      <c r="X223" s="32"/>
      <c r="Y223" s="32"/>
      <c r="Z223" s="32"/>
      <c r="AA223" s="32"/>
      <c r="AB223" s="32"/>
      <c r="AC223" s="32"/>
      <c r="AD223" s="32"/>
      <c r="AE223" s="32"/>
      <c r="AR223" s="174" t="s">
        <v>187</v>
      </c>
      <c r="AT223" s="174" t="s">
        <v>183</v>
      </c>
      <c r="AU223" s="174" t="s">
        <v>85</v>
      </c>
      <c r="AY223" s="17" t="s">
        <v>181</v>
      </c>
      <c r="BE223" s="175">
        <f>IF(N223="základní",J223,0)</f>
        <v>0</v>
      </c>
      <c r="BF223" s="175">
        <f>IF(N223="snížená",J223,0)</f>
        <v>0</v>
      </c>
      <c r="BG223" s="175">
        <f>IF(N223="zákl. přenesená",J223,0)</f>
        <v>0</v>
      </c>
      <c r="BH223" s="175">
        <f>IF(N223="sníž. přenesená",J223,0)</f>
        <v>0</v>
      </c>
      <c r="BI223" s="175">
        <f>IF(N223="nulová",J223,0)</f>
        <v>0</v>
      </c>
      <c r="BJ223" s="17" t="s">
        <v>80</v>
      </c>
      <c r="BK223" s="175">
        <f>ROUND(I223*H223,2)</f>
        <v>0</v>
      </c>
      <c r="BL223" s="17" t="s">
        <v>187</v>
      </c>
      <c r="BM223" s="174" t="s">
        <v>322</v>
      </c>
    </row>
    <row r="224" spans="1:65" s="14" customFormat="1">
      <c r="B224" s="185"/>
      <c r="D224" s="177" t="s">
        <v>189</v>
      </c>
      <c r="E224" s="186" t="s">
        <v>1</v>
      </c>
      <c r="F224" s="187" t="s">
        <v>323</v>
      </c>
      <c r="H224" s="186" t="s">
        <v>1</v>
      </c>
      <c r="I224" s="188"/>
      <c r="L224" s="185"/>
      <c r="M224" s="189"/>
      <c r="N224" s="190"/>
      <c r="O224" s="190"/>
      <c r="P224" s="190"/>
      <c r="Q224" s="190"/>
      <c r="R224" s="190"/>
      <c r="S224" s="190"/>
      <c r="T224" s="191"/>
      <c r="AT224" s="186" t="s">
        <v>189</v>
      </c>
      <c r="AU224" s="186" t="s">
        <v>85</v>
      </c>
      <c r="AV224" s="14" t="s">
        <v>80</v>
      </c>
      <c r="AW224" s="14" t="s">
        <v>31</v>
      </c>
      <c r="AX224" s="14" t="s">
        <v>75</v>
      </c>
      <c r="AY224" s="186" t="s">
        <v>181</v>
      </c>
    </row>
    <row r="225" spans="1:65" s="13" customFormat="1">
      <c r="B225" s="176"/>
      <c r="D225" s="177" t="s">
        <v>189</v>
      </c>
      <c r="E225" s="178" t="s">
        <v>1</v>
      </c>
      <c r="F225" s="179" t="s">
        <v>324</v>
      </c>
      <c r="H225" s="180">
        <v>18.760000000000002</v>
      </c>
      <c r="I225" s="181"/>
      <c r="L225" s="176"/>
      <c r="M225" s="182"/>
      <c r="N225" s="183"/>
      <c r="O225" s="183"/>
      <c r="P225" s="183"/>
      <c r="Q225" s="183"/>
      <c r="R225" s="183"/>
      <c r="S225" s="183"/>
      <c r="T225" s="184"/>
      <c r="AT225" s="178" t="s">
        <v>189</v>
      </c>
      <c r="AU225" s="178" t="s">
        <v>85</v>
      </c>
      <c r="AV225" s="13" t="s">
        <v>85</v>
      </c>
      <c r="AW225" s="13" t="s">
        <v>31</v>
      </c>
      <c r="AX225" s="13" t="s">
        <v>75</v>
      </c>
      <c r="AY225" s="178" t="s">
        <v>181</v>
      </c>
    </row>
    <row r="226" spans="1:65" s="14" customFormat="1">
      <c r="B226" s="185"/>
      <c r="D226" s="177" t="s">
        <v>189</v>
      </c>
      <c r="E226" s="186" t="s">
        <v>1</v>
      </c>
      <c r="F226" s="187" t="s">
        <v>325</v>
      </c>
      <c r="H226" s="186" t="s">
        <v>1</v>
      </c>
      <c r="I226" s="188"/>
      <c r="L226" s="185"/>
      <c r="M226" s="189"/>
      <c r="N226" s="190"/>
      <c r="O226" s="190"/>
      <c r="P226" s="190"/>
      <c r="Q226" s="190"/>
      <c r="R226" s="190"/>
      <c r="S226" s="190"/>
      <c r="T226" s="191"/>
      <c r="AT226" s="186" t="s">
        <v>189</v>
      </c>
      <c r="AU226" s="186" t="s">
        <v>85</v>
      </c>
      <c r="AV226" s="14" t="s">
        <v>80</v>
      </c>
      <c r="AW226" s="14" t="s">
        <v>31</v>
      </c>
      <c r="AX226" s="14" t="s">
        <v>75</v>
      </c>
      <c r="AY226" s="186" t="s">
        <v>181</v>
      </c>
    </row>
    <row r="227" spans="1:65" s="13" customFormat="1">
      <c r="B227" s="176"/>
      <c r="D227" s="177" t="s">
        <v>189</v>
      </c>
      <c r="E227" s="178" t="s">
        <v>1</v>
      </c>
      <c r="F227" s="179" t="s">
        <v>326</v>
      </c>
      <c r="H227" s="180">
        <v>3.22</v>
      </c>
      <c r="I227" s="181"/>
      <c r="L227" s="176"/>
      <c r="M227" s="182"/>
      <c r="N227" s="183"/>
      <c r="O227" s="183"/>
      <c r="P227" s="183"/>
      <c r="Q227" s="183"/>
      <c r="R227" s="183"/>
      <c r="S227" s="183"/>
      <c r="T227" s="184"/>
      <c r="AT227" s="178" t="s">
        <v>189</v>
      </c>
      <c r="AU227" s="178" t="s">
        <v>85</v>
      </c>
      <c r="AV227" s="13" t="s">
        <v>85</v>
      </c>
      <c r="AW227" s="13" t="s">
        <v>31</v>
      </c>
      <c r="AX227" s="13" t="s">
        <v>75</v>
      </c>
      <c r="AY227" s="178" t="s">
        <v>181</v>
      </c>
    </row>
    <row r="228" spans="1:65" s="15" customFormat="1">
      <c r="B228" s="192"/>
      <c r="D228" s="177" t="s">
        <v>189</v>
      </c>
      <c r="E228" s="193" t="s">
        <v>1</v>
      </c>
      <c r="F228" s="194" t="s">
        <v>204</v>
      </c>
      <c r="H228" s="195">
        <v>21.98</v>
      </c>
      <c r="I228" s="196"/>
      <c r="L228" s="192"/>
      <c r="M228" s="197"/>
      <c r="N228" s="198"/>
      <c r="O228" s="198"/>
      <c r="P228" s="198"/>
      <c r="Q228" s="198"/>
      <c r="R228" s="198"/>
      <c r="S228" s="198"/>
      <c r="T228" s="199"/>
      <c r="AT228" s="193" t="s">
        <v>189</v>
      </c>
      <c r="AU228" s="193" t="s">
        <v>85</v>
      </c>
      <c r="AV228" s="15" t="s">
        <v>187</v>
      </c>
      <c r="AW228" s="15" t="s">
        <v>31</v>
      </c>
      <c r="AX228" s="15" t="s">
        <v>80</v>
      </c>
      <c r="AY228" s="193" t="s">
        <v>181</v>
      </c>
    </row>
    <row r="229" spans="1:65" s="2" customFormat="1" ht="21.75" customHeight="1">
      <c r="A229" s="32"/>
      <c r="B229" s="161"/>
      <c r="C229" s="162" t="s">
        <v>327</v>
      </c>
      <c r="D229" s="162" t="s">
        <v>183</v>
      </c>
      <c r="E229" s="163" t="s">
        <v>328</v>
      </c>
      <c r="F229" s="164" t="s">
        <v>329</v>
      </c>
      <c r="G229" s="165" t="s">
        <v>214</v>
      </c>
      <c r="H229" s="166">
        <v>41.493000000000002</v>
      </c>
      <c r="I229" s="167"/>
      <c r="J229" s="168">
        <f>ROUND(I229*H229,2)</f>
        <v>0</v>
      </c>
      <c r="K229" s="169"/>
      <c r="L229" s="33"/>
      <c r="M229" s="170" t="s">
        <v>1</v>
      </c>
      <c r="N229" s="171" t="s">
        <v>40</v>
      </c>
      <c r="O229" s="58"/>
      <c r="P229" s="172">
        <f>O229*H229</f>
        <v>0</v>
      </c>
      <c r="Q229" s="172">
        <v>0</v>
      </c>
      <c r="R229" s="172">
        <f>Q229*H229</f>
        <v>0</v>
      </c>
      <c r="S229" s="172">
        <v>1.95</v>
      </c>
      <c r="T229" s="173">
        <f>S229*H229</f>
        <v>80.911349999999999</v>
      </c>
      <c r="U229" s="32"/>
      <c r="V229" s="32"/>
      <c r="W229" s="32"/>
      <c r="X229" s="32"/>
      <c r="Y229" s="32"/>
      <c r="Z229" s="32"/>
      <c r="AA229" s="32"/>
      <c r="AB229" s="32"/>
      <c r="AC229" s="32"/>
      <c r="AD229" s="32"/>
      <c r="AE229" s="32"/>
      <c r="AR229" s="174" t="s">
        <v>187</v>
      </c>
      <c r="AT229" s="174" t="s">
        <v>183</v>
      </c>
      <c r="AU229" s="174" t="s">
        <v>85</v>
      </c>
      <c r="AY229" s="17" t="s">
        <v>181</v>
      </c>
      <c r="BE229" s="175">
        <f>IF(N229="základní",J229,0)</f>
        <v>0</v>
      </c>
      <c r="BF229" s="175">
        <f>IF(N229="snížená",J229,0)</f>
        <v>0</v>
      </c>
      <c r="BG229" s="175">
        <f>IF(N229="zákl. přenesená",J229,0)</f>
        <v>0</v>
      </c>
      <c r="BH229" s="175">
        <f>IF(N229="sníž. přenesená",J229,0)</f>
        <v>0</v>
      </c>
      <c r="BI229" s="175">
        <f>IF(N229="nulová",J229,0)</f>
        <v>0</v>
      </c>
      <c r="BJ229" s="17" t="s">
        <v>80</v>
      </c>
      <c r="BK229" s="175">
        <f>ROUND(I229*H229,2)</f>
        <v>0</v>
      </c>
      <c r="BL229" s="17" t="s">
        <v>187</v>
      </c>
      <c r="BM229" s="174" t="s">
        <v>330</v>
      </c>
    </row>
    <row r="230" spans="1:65" s="14" customFormat="1">
      <c r="B230" s="185"/>
      <c r="D230" s="177" t="s">
        <v>189</v>
      </c>
      <c r="E230" s="186" t="s">
        <v>1</v>
      </c>
      <c r="F230" s="187" t="s">
        <v>331</v>
      </c>
      <c r="H230" s="186" t="s">
        <v>1</v>
      </c>
      <c r="I230" s="188"/>
      <c r="L230" s="185"/>
      <c r="M230" s="189"/>
      <c r="N230" s="190"/>
      <c r="O230" s="190"/>
      <c r="P230" s="190"/>
      <c r="Q230" s="190"/>
      <c r="R230" s="190"/>
      <c r="S230" s="190"/>
      <c r="T230" s="191"/>
      <c r="AT230" s="186" t="s">
        <v>189</v>
      </c>
      <c r="AU230" s="186" t="s">
        <v>85</v>
      </c>
      <c r="AV230" s="14" t="s">
        <v>80</v>
      </c>
      <c r="AW230" s="14" t="s">
        <v>31</v>
      </c>
      <c r="AX230" s="14" t="s">
        <v>75</v>
      </c>
      <c r="AY230" s="186" t="s">
        <v>181</v>
      </c>
    </row>
    <row r="231" spans="1:65" s="14" customFormat="1">
      <c r="B231" s="185"/>
      <c r="D231" s="177" t="s">
        <v>189</v>
      </c>
      <c r="E231" s="186" t="s">
        <v>1</v>
      </c>
      <c r="F231" s="187" t="s">
        <v>332</v>
      </c>
      <c r="H231" s="186" t="s">
        <v>1</v>
      </c>
      <c r="I231" s="188"/>
      <c r="L231" s="185"/>
      <c r="M231" s="189"/>
      <c r="N231" s="190"/>
      <c r="O231" s="190"/>
      <c r="P231" s="190"/>
      <c r="Q231" s="190"/>
      <c r="R231" s="190"/>
      <c r="S231" s="190"/>
      <c r="T231" s="191"/>
      <c r="AT231" s="186" t="s">
        <v>189</v>
      </c>
      <c r="AU231" s="186" t="s">
        <v>85</v>
      </c>
      <c r="AV231" s="14" t="s">
        <v>80</v>
      </c>
      <c r="AW231" s="14" t="s">
        <v>31</v>
      </c>
      <c r="AX231" s="14" t="s">
        <v>75</v>
      </c>
      <c r="AY231" s="186" t="s">
        <v>181</v>
      </c>
    </row>
    <row r="232" spans="1:65" s="13" customFormat="1">
      <c r="B232" s="176"/>
      <c r="D232" s="177" t="s">
        <v>189</v>
      </c>
      <c r="E232" s="178" t="s">
        <v>1</v>
      </c>
      <c r="F232" s="179" t="s">
        <v>333</v>
      </c>
      <c r="H232" s="180">
        <v>35.994999999999997</v>
      </c>
      <c r="I232" s="181"/>
      <c r="L232" s="176"/>
      <c r="M232" s="182"/>
      <c r="N232" s="183"/>
      <c r="O232" s="183"/>
      <c r="P232" s="183"/>
      <c r="Q232" s="183"/>
      <c r="R232" s="183"/>
      <c r="S232" s="183"/>
      <c r="T232" s="184"/>
      <c r="AT232" s="178" t="s">
        <v>189</v>
      </c>
      <c r="AU232" s="178" t="s">
        <v>85</v>
      </c>
      <c r="AV232" s="13" t="s">
        <v>85</v>
      </c>
      <c r="AW232" s="13" t="s">
        <v>31</v>
      </c>
      <c r="AX232" s="13" t="s">
        <v>75</v>
      </c>
      <c r="AY232" s="178" t="s">
        <v>181</v>
      </c>
    </row>
    <row r="233" spans="1:65" s="14" customFormat="1">
      <c r="B233" s="185"/>
      <c r="D233" s="177" t="s">
        <v>189</v>
      </c>
      <c r="E233" s="186" t="s">
        <v>1</v>
      </c>
      <c r="F233" s="187" t="s">
        <v>334</v>
      </c>
      <c r="H233" s="186" t="s">
        <v>1</v>
      </c>
      <c r="I233" s="188"/>
      <c r="L233" s="185"/>
      <c r="M233" s="189"/>
      <c r="N233" s="190"/>
      <c r="O233" s="190"/>
      <c r="P233" s="190"/>
      <c r="Q233" s="190"/>
      <c r="R233" s="190"/>
      <c r="S233" s="190"/>
      <c r="T233" s="191"/>
      <c r="AT233" s="186" t="s">
        <v>189</v>
      </c>
      <c r="AU233" s="186" t="s">
        <v>85</v>
      </c>
      <c r="AV233" s="14" t="s">
        <v>80</v>
      </c>
      <c r="AW233" s="14" t="s">
        <v>31</v>
      </c>
      <c r="AX233" s="14" t="s">
        <v>75</v>
      </c>
      <c r="AY233" s="186" t="s">
        <v>181</v>
      </c>
    </row>
    <row r="234" spans="1:65" s="13" customFormat="1">
      <c r="B234" s="176"/>
      <c r="D234" s="177" t="s">
        <v>189</v>
      </c>
      <c r="E234" s="178" t="s">
        <v>1</v>
      </c>
      <c r="F234" s="179" t="s">
        <v>335</v>
      </c>
      <c r="H234" s="180">
        <v>5.4980000000000002</v>
      </c>
      <c r="I234" s="181"/>
      <c r="L234" s="176"/>
      <c r="M234" s="182"/>
      <c r="N234" s="183"/>
      <c r="O234" s="183"/>
      <c r="P234" s="183"/>
      <c r="Q234" s="183"/>
      <c r="R234" s="183"/>
      <c r="S234" s="183"/>
      <c r="T234" s="184"/>
      <c r="AT234" s="178" t="s">
        <v>189</v>
      </c>
      <c r="AU234" s="178" t="s">
        <v>85</v>
      </c>
      <c r="AV234" s="13" t="s">
        <v>85</v>
      </c>
      <c r="AW234" s="13" t="s">
        <v>31</v>
      </c>
      <c r="AX234" s="13" t="s">
        <v>75</v>
      </c>
      <c r="AY234" s="178" t="s">
        <v>181</v>
      </c>
    </row>
    <row r="235" spans="1:65" s="15" customFormat="1">
      <c r="B235" s="192"/>
      <c r="D235" s="177" t="s">
        <v>189</v>
      </c>
      <c r="E235" s="193" t="s">
        <v>1</v>
      </c>
      <c r="F235" s="194" t="s">
        <v>204</v>
      </c>
      <c r="H235" s="195">
        <v>41.492999999999995</v>
      </c>
      <c r="I235" s="196"/>
      <c r="L235" s="192"/>
      <c r="M235" s="197"/>
      <c r="N235" s="198"/>
      <c r="O235" s="198"/>
      <c r="P235" s="198"/>
      <c r="Q235" s="198"/>
      <c r="R235" s="198"/>
      <c r="S235" s="198"/>
      <c r="T235" s="199"/>
      <c r="AT235" s="193" t="s">
        <v>189</v>
      </c>
      <c r="AU235" s="193" t="s">
        <v>85</v>
      </c>
      <c r="AV235" s="15" t="s">
        <v>187</v>
      </c>
      <c r="AW235" s="15" t="s">
        <v>31</v>
      </c>
      <c r="AX235" s="15" t="s">
        <v>80</v>
      </c>
      <c r="AY235" s="193" t="s">
        <v>181</v>
      </c>
    </row>
    <row r="236" spans="1:65" s="2" customFormat="1" ht="21.75" customHeight="1">
      <c r="A236" s="32"/>
      <c r="B236" s="161"/>
      <c r="C236" s="162" t="s">
        <v>7</v>
      </c>
      <c r="D236" s="162" t="s">
        <v>183</v>
      </c>
      <c r="E236" s="163" t="s">
        <v>336</v>
      </c>
      <c r="F236" s="164" t="s">
        <v>337</v>
      </c>
      <c r="G236" s="165" t="s">
        <v>214</v>
      </c>
      <c r="H236" s="166">
        <v>305.07400000000001</v>
      </c>
      <c r="I236" s="167"/>
      <c r="J236" s="168">
        <f>ROUND(I236*H236,2)</f>
        <v>0</v>
      </c>
      <c r="K236" s="169"/>
      <c r="L236" s="33"/>
      <c r="M236" s="170" t="s">
        <v>1</v>
      </c>
      <c r="N236" s="171" t="s">
        <v>40</v>
      </c>
      <c r="O236" s="58"/>
      <c r="P236" s="172">
        <f>O236*H236</f>
        <v>0</v>
      </c>
      <c r="Q236" s="172">
        <v>0</v>
      </c>
      <c r="R236" s="172">
        <f>Q236*H236</f>
        <v>0</v>
      </c>
      <c r="S236" s="172">
        <v>1.175</v>
      </c>
      <c r="T236" s="173">
        <f>S236*H236</f>
        <v>358.46195</v>
      </c>
      <c r="U236" s="32"/>
      <c r="V236" s="32"/>
      <c r="W236" s="32"/>
      <c r="X236" s="32"/>
      <c r="Y236" s="32"/>
      <c r="Z236" s="32"/>
      <c r="AA236" s="32"/>
      <c r="AB236" s="32"/>
      <c r="AC236" s="32"/>
      <c r="AD236" s="32"/>
      <c r="AE236" s="32"/>
      <c r="AR236" s="174" t="s">
        <v>187</v>
      </c>
      <c r="AT236" s="174" t="s">
        <v>183</v>
      </c>
      <c r="AU236" s="174" t="s">
        <v>85</v>
      </c>
      <c r="AY236" s="17" t="s">
        <v>181</v>
      </c>
      <c r="BE236" s="175">
        <f>IF(N236="základní",J236,0)</f>
        <v>0</v>
      </c>
      <c r="BF236" s="175">
        <f>IF(N236="snížená",J236,0)</f>
        <v>0</v>
      </c>
      <c r="BG236" s="175">
        <f>IF(N236="zákl. přenesená",J236,0)</f>
        <v>0</v>
      </c>
      <c r="BH236" s="175">
        <f>IF(N236="sníž. přenesená",J236,0)</f>
        <v>0</v>
      </c>
      <c r="BI236" s="175">
        <f>IF(N236="nulová",J236,0)</f>
        <v>0</v>
      </c>
      <c r="BJ236" s="17" t="s">
        <v>80</v>
      </c>
      <c r="BK236" s="175">
        <f>ROUND(I236*H236,2)</f>
        <v>0</v>
      </c>
      <c r="BL236" s="17" t="s">
        <v>187</v>
      </c>
      <c r="BM236" s="174" t="s">
        <v>338</v>
      </c>
    </row>
    <row r="237" spans="1:65" s="14" customFormat="1">
      <c r="B237" s="185"/>
      <c r="D237" s="177" t="s">
        <v>189</v>
      </c>
      <c r="E237" s="186" t="s">
        <v>1</v>
      </c>
      <c r="F237" s="187" t="s">
        <v>339</v>
      </c>
      <c r="H237" s="186" t="s">
        <v>1</v>
      </c>
      <c r="I237" s="188"/>
      <c r="L237" s="185"/>
      <c r="M237" s="189"/>
      <c r="N237" s="190"/>
      <c r="O237" s="190"/>
      <c r="P237" s="190"/>
      <c r="Q237" s="190"/>
      <c r="R237" s="190"/>
      <c r="S237" s="190"/>
      <c r="T237" s="191"/>
      <c r="AT237" s="186" t="s">
        <v>189</v>
      </c>
      <c r="AU237" s="186" t="s">
        <v>85</v>
      </c>
      <c r="AV237" s="14" t="s">
        <v>80</v>
      </c>
      <c r="AW237" s="14" t="s">
        <v>31</v>
      </c>
      <c r="AX237" s="14" t="s">
        <v>75</v>
      </c>
      <c r="AY237" s="186" t="s">
        <v>181</v>
      </c>
    </row>
    <row r="238" spans="1:65" s="14" customFormat="1">
      <c r="B238" s="185"/>
      <c r="D238" s="177" t="s">
        <v>189</v>
      </c>
      <c r="E238" s="186" t="s">
        <v>1</v>
      </c>
      <c r="F238" s="187" t="s">
        <v>340</v>
      </c>
      <c r="H238" s="186" t="s">
        <v>1</v>
      </c>
      <c r="I238" s="188"/>
      <c r="L238" s="185"/>
      <c r="M238" s="189"/>
      <c r="N238" s="190"/>
      <c r="O238" s="190"/>
      <c r="P238" s="190"/>
      <c r="Q238" s="190"/>
      <c r="R238" s="190"/>
      <c r="S238" s="190"/>
      <c r="T238" s="191"/>
      <c r="AT238" s="186" t="s">
        <v>189</v>
      </c>
      <c r="AU238" s="186" t="s">
        <v>85</v>
      </c>
      <c r="AV238" s="14" t="s">
        <v>80</v>
      </c>
      <c r="AW238" s="14" t="s">
        <v>31</v>
      </c>
      <c r="AX238" s="14" t="s">
        <v>75</v>
      </c>
      <c r="AY238" s="186" t="s">
        <v>181</v>
      </c>
    </row>
    <row r="239" spans="1:65" s="13" customFormat="1">
      <c r="B239" s="176"/>
      <c r="D239" s="177" t="s">
        <v>189</v>
      </c>
      <c r="E239" s="178" t="s">
        <v>1</v>
      </c>
      <c r="F239" s="179" t="s">
        <v>341</v>
      </c>
      <c r="H239" s="180">
        <v>0.621</v>
      </c>
      <c r="I239" s="181"/>
      <c r="L239" s="176"/>
      <c r="M239" s="182"/>
      <c r="N239" s="183"/>
      <c r="O239" s="183"/>
      <c r="P239" s="183"/>
      <c r="Q239" s="183"/>
      <c r="R239" s="183"/>
      <c r="S239" s="183"/>
      <c r="T239" s="184"/>
      <c r="AT239" s="178" t="s">
        <v>189</v>
      </c>
      <c r="AU239" s="178" t="s">
        <v>85</v>
      </c>
      <c r="AV239" s="13" t="s">
        <v>85</v>
      </c>
      <c r="AW239" s="13" t="s">
        <v>31</v>
      </c>
      <c r="AX239" s="13" t="s">
        <v>75</v>
      </c>
      <c r="AY239" s="178" t="s">
        <v>181</v>
      </c>
    </row>
    <row r="240" spans="1:65" s="14" customFormat="1">
      <c r="B240" s="185"/>
      <c r="D240" s="177" t="s">
        <v>189</v>
      </c>
      <c r="E240" s="186" t="s">
        <v>1</v>
      </c>
      <c r="F240" s="187" t="s">
        <v>342</v>
      </c>
      <c r="H240" s="186" t="s">
        <v>1</v>
      </c>
      <c r="I240" s="188"/>
      <c r="L240" s="185"/>
      <c r="M240" s="189"/>
      <c r="N240" s="190"/>
      <c r="O240" s="190"/>
      <c r="P240" s="190"/>
      <c r="Q240" s="190"/>
      <c r="R240" s="190"/>
      <c r="S240" s="190"/>
      <c r="T240" s="191"/>
      <c r="AT240" s="186" t="s">
        <v>189</v>
      </c>
      <c r="AU240" s="186" t="s">
        <v>85</v>
      </c>
      <c r="AV240" s="14" t="s">
        <v>80</v>
      </c>
      <c r="AW240" s="14" t="s">
        <v>31</v>
      </c>
      <c r="AX240" s="14" t="s">
        <v>75</v>
      </c>
      <c r="AY240" s="186" t="s">
        <v>181</v>
      </c>
    </row>
    <row r="241" spans="2:51" s="13" customFormat="1">
      <c r="B241" s="176"/>
      <c r="D241" s="177" t="s">
        <v>189</v>
      </c>
      <c r="E241" s="178" t="s">
        <v>1</v>
      </c>
      <c r="F241" s="179" t="s">
        <v>343</v>
      </c>
      <c r="H241" s="180">
        <v>1.1499999999999999</v>
      </c>
      <c r="I241" s="181"/>
      <c r="L241" s="176"/>
      <c r="M241" s="182"/>
      <c r="N241" s="183"/>
      <c r="O241" s="183"/>
      <c r="P241" s="183"/>
      <c r="Q241" s="183"/>
      <c r="R241" s="183"/>
      <c r="S241" s="183"/>
      <c r="T241" s="184"/>
      <c r="AT241" s="178" t="s">
        <v>189</v>
      </c>
      <c r="AU241" s="178" t="s">
        <v>85</v>
      </c>
      <c r="AV241" s="13" t="s">
        <v>85</v>
      </c>
      <c r="AW241" s="13" t="s">
        <v>31</v>
      </c>
      <c r="AX241" s="13" t="s">
        <v>75</v>
      </c>
      <c r="AY241" s="178" t="s">
        <v>181</v>
      </c>
    </row>
    <row r="242" spans="2:51" s="14" customFormat="1">
      <c r="B242" s="185"/>
      <c r="D242" s="177" t="s">
        <v>189</v>
      </c>
      <c r="E242" s="186" t="s">
        <v>1</v>
      </c>
      <c r="F242" s="187" t="s">
        <v>344</v>
      </c>
      <c r="H242" s="186" t="s">
        <v>1</v>
      </c>
      <c r="I242" s="188"/>
      <c r="L242" s="185"/>
      <c r="M242" s="189"/>
      <c r="N242" s="190"/>
      <c r="O242" s="190"/>
      <c r="P242" s="190"/>
      <c r="Q242" s="190"/>
      <c r="R242" s="190"/>
      <c r="S242" s="190"/>
      <c r="T242" s="191"/>
      <c r="AT242" s="186" t="s">
        <v>189</v>
      </c>
      <c r="AU242" s="186" t="s">
        <v>85</v>
      </c>
      <c r="AV242" s="14" t="s">
        <v>80</v>
      </c>
      <c r="AW242" s="14" t="s">
        <v>31</v>
      </c>
      <c r="AX242" s="14" t="s">
        <v>75</v>
      </c>
      <c r="AY242" s="186" t="s">
        <v>181</v>
      </c>
    </row>
    <row r="243" spans="2:51" s="13" customFormat="1">
      <c r="B243" s="176"/>
      <c r="D243" s="177" t="s">
        <v>189</v>
      </c>
      <c r="E243" s="178" t="s">
        <v>1</v>
      </c>
      <c r="F243" s="179" t="s">
        <v>345</v>
      </c>
      <c r="H243" s="180">
        <v>0.50700000000000001</v>
      </c>
      <c r="I243" s="181"/>
      <c r="L243" s="176"/>
      <c r="M243" s="182"/>
      <c r="N243" s="183"/>
      <c r="O243" s="183"/>
      <c r="P243" s="183"/>
      <c r="Q243" s="183"/>
      <c r="R243" s="183"/>
      <c r="S243" s="183"/>
      <c r="T243" s="184"/>
      <c r="AT243" s="178" t="s">
        <v>189</v>
      </c>
      <c r="AU243" s="178" t="s">
        <v>85</v>
      </c>
      <c r="AV243" s="13" t="s">
        <v>85</v>
      </c>
      <c r="AW243" s="13" t="s">
        <v>31</v>
      </c>
      <c r="AX243" s="13" t="s">
        <v>75</v>
      </c>
      <c r="AY243" s="178" t="s">
        <v>181</v>
      </c>
    </row>
    <row r="244" spans="2:51" s="14" customFormat="1">
      <c r="B244" s="185"/>
      <c r="D244" s="177" t="s">
        <v>189</v>
      </c>
      <c r="E244" s="186" t="s">
        <v>1</v>
      </c>
      <c r="F244" s="187" t="s">
        <v>346</v>
      </c>
      <c r="H244" s="186" t="s">
        <v>1</v>
      </c>
      <c r="I244" s="188"/>
      <c r="L244" s="185"/>
      <c r="M244" s="189"/>
      <c r="N244" s="190"/>
      <c r="O244" s="190"/>
      <c r="P244" s="190"/>
      <c r="Q244" s="190"/>
      <c r="R244" s="190"/>
      <c r="S244" s="190"/>
      <c r="T244" s="191"/>
      <c r="AT244" s="186" t="s">
        <v>189</v>
      </c>
      <c r="AU244" s="186" t="s">
        <v>85</v>
      </c>
      <c r="AV244" s="14" t="s">
        <v>80</v>
      </c>
      <c r="AW244" s="14" t="s">
        <v>31</v>
      </c>
      <c r="AX244" s="14" t="s">
        <v>75</v>
      </c>
      <c r="AY244" s="186" t="s">
        <v>181</v>
      </c>
    </row>
    <row r="245" spans="2:51" s="13" customFormat="1">
      <c r="B245" s="176"/>
      <c r="D245" s="177" t="s">
        <v>189</v>
      </c>
      <c r="E245" s="178" t="s">
        <v>1</v>
      </c>
      <c r="F245" s="179" t="s">
        <v>347</v>
      </c>
      <c r="H245" s="180">
        <v>0.91100000000000003</v>
      </c>
      <c r="I245" s="181"/>
      <c r="L245" s="176"/>
      <c r="M245" s="182"/>
      <c r="N245" s="183"/>
      <c r="O245" s="183"/>
      <c r="P245" s="183"/>
      <c r="Q245" s="183"/>
      <c r="R245" s="183"/>
      <c r="S245" s="183"/>
      <c r="T245" s="184"/>
      <c r="AT245" s="178" t="s">
        <v>189</v>
      </c>
      <c r="AU245" s="178" t="s">
        <v>85</v>
      </c>
      <c r="AV245" s="13" t="s">
        <v>85</v>
      </c>
      <c r="AW245" s="13" t="s">
        <v>31</v>
      </c>
      <c r="AX245" s="13" t="s">
        <v>75</v>
      </c>
      <c r="AY245" s="178" t="s">
        <v>181</v>
      </c>
    </row>
    <row r="246" spans="2:51" s="14" customFormat="1">
      <c r="B246" s="185"/>
      <c r="D246" s="177" t="s">
        <v>189</v>
      </c>
      <c r="E246" s="186" t="s">
        <v>1</v>
      </c>
      <c r="F246" s="187" t="s">
        <v>348</v>
      </c>
      <c r="H246" s="186" t="s">
        <v>1</v>
      </c>
      <c r="I246" s="188"/>
      <c r="L246" s="185"/>
      <c r="M246" s="189"/>
      <c r="N246" s="190"/>
      <c r="O246" s="190"/>
      <c r="P246" s="190"/>
      <c r="Q246" s="190"/>
      <c r="R246" s="190"/>
      <c r="S246" s="190"/>
      <c r="T246" s="191"/>
      <c r="AT246" s="186" t="s">
        <v>189</v>
      </c>
      <c r="AU246" s="186" t="s">
        <v>85</v>
      </c>
      <c r="AV246" s="14" t="s">
        <v>80</v>
      </c>
      <c r="AW246" s="14" t="s">
        <v>31</v>
      </c>
      <c r="AX246" s="14" t="s">
        <v>75</v>
      </c>
      <c r="AY246" s="186" t="s">
        <v>181</v>
      </c>
    </row>
    <row r="247" spans="2:51" s="13" customFormat="1">
      <c r="B247" s="176"/>
      <c r="D247" s="177" t="s">
        <v>189</v>
      </c>
      <c r="E247" s="178" t="s">
        <v>1</v>
      </c>
      <c r="F247" s="179" t="s">
        <v>349</v>
      </c>
      <c r="H247" s="180">
        <v>0.626</v>
      </c>
      <c r="I247" s="181"/>
      <c r="L247" s="176"/>
      <c r="M247" s="182"/>
      <c r="N247" s="183"/>
      <c r="O247" s="183"/>
      <c r="P247" s="183"/>
      <c r="Q247" s="183"/>
      <c r="R247" s="183"/>
      <c r="S247" s="183"/>
      <c r="T247" s="184"/>
      <c r="AT247" s="178" t="s">
        <v>189</v>
      </c>
      <c r="AU247" s="178" t="s">
        <v>85</v>
      </c>
      <c r="AV247" s="13" t="s">
        <v>85</v>
      </c>
      <c r="AW247" s="13" t="s">
        <v>31</v>
      </c>
      <c r="AX247" s="13" t="s">
        <v>75</v>
      </c>
      <c r="AY247" s="178" t="s">
        <v>181</v>
      </c>
    </row>
    <row r="248" spans="2:51" s="14" customFormat="1">
      <c r="B248" s="185"/>
      <c r="D248" s="177" t="s">
        <v>189</v>
      </c>
      <c r="E248" s="186" t="s">
        <v>1</v>
      </c>
      <c r="F248" s="187" t="s">
        <v>350</v>
      </c>
      <c r="H248" s="186" t="s">
        <v>1</v>
      </c>
      <c r="I248" s="188"/>
      <c r="L248" s="185"/>
      <c r="M248" s="189"/>
      <c r="N248" s="190"/>
      <c r="O248" s="190"/>
      <c r="P248" s="190"/>
      <c r="Q248" s="190"/>
      <c r="R248" s="190"/>
      <c r="S248" s="190"/>
      <c r="T248" s="191"/>
      <c r="AT248" s="186" t="s">
        <v>189</v>
      </c>
      <c r="AU248" s="186" t="s">
        <v>85</v>
      </c>
      <c r="AV248" s="14" t="s">
        <v>80</v>
      </c>
      <c r="AW248" s="14" t="s">
        <v>31</v>
      </c>
      <c r="AX248" s="14" t="s">
        <v>75</v>
      </c>
      <c r="AY248" s="186" t="s">
        <v>181</v>
      </c>
    </row>
    <row r="249" spans="2:51" s="13" customFormat="1">
      <c r="B249" s="176"/>
      <c r="D249" s="177" t="s">
        <v>189</v>
      </c>
      <c r="E249" s="178" t="s">
        <v>1</v>
      </c>
      <c r="F249" s="179" t="s">
        <v>351</v>
      </c>
      <c r="H249" s="180">
        <v>6.6589999999999998</v>
      </c>
      <c r="I249" s="181"/>
      <c r="L249" s="176"/>
      <c r="M249" s="182"/>
      <c r="N249" s="183"/>
      <c r="O249" s="183"/>
      <c r="P249" s="183"/>
      <c r="Q249" s="183"/>
      <c r="R249" s="183"/>
      <c r="S249" s="183"/>
      <c r="T249" s="184"/>
      <c r="AT249" s="178" t="s">
        <v>189</v>
      </c>
      <c r="AU249" s="178" t="s">
        <v>85</v>
      </c>
      <c r="AV249" s="13" t="s">
        <v>85</v>
      </c>
      <c r="AW249" s="13" t="s">
        <v>31</v>
      </c>
      <c r="AX249" s="13" t="s">
        <v>75</v>
      </c>
      <c r="AY249" s="178" t="s">
        <v>181</v>
      </c>
    </row>
    <row r="250" spans="2:51" s="14" customFormat="1">
      <c r="B250" s="185"/>
      <c r="D250" s="177" t="s">
        <v>189</v>
      </c>
      <c r="E250" s="186" t="s">
        <v>1</v>
      </c>
      <c r="F250" s="187" t="s">
        <v>352</v>
      </c>
      <c r="H250" s="186" t="s">
        <v>1</v>
      </c>
      <c r="I250" s="188"/>
      <c r="L250" s="185"/>
      <c r="M250" s="189"/>
      <c r="N250" s="190"/>
      <c r="O250" s="190"/>
      <c r="P250" s="190"/>
      <c r="Q250" s="190"/>
      <c r="R250" s="190"/>
      <c r="S250" s="190"/>
      <c r="T250" s="191"/>
      <c r="AT250" s="186" t="s">
        <v>189</v>
      </c>
      <c r="AU250" s="186" t="s">
        <v>85</v>
      </c>
      <c r="AV250" s="14" t="s">
        <v>80</v>
      </c>
      <c r="AW250" s="14" t="s">
        <v>31</v>
      </c>
      <c r="AX250" s="14" t="s">
        <v>75</v>
      </c>
      <c r="AY250" s="186" t="s">
        <v>181</v>
      </c>
    </row>
    <row r="251" spans="2:51" s="13" customFormat="1">
      <c r="B251" s="176"/>
      <c r="D251" s="177" t="s">
        <v>189</v>
      </c>
      <c r="E251" s="178" t="s">
        <v>1</v>
      </c>
      <c r="F251" s="179" t="s">
        <v>353</v>
      </c>
      <c r="H251" s="180">
        <v>13.457000000000001</v>
      </c>
      <c r="I251" s="181"/>
      <c r="L251" s="176"/>
      <c r="M251" s="182"/>
      <c r="N251" s="183"/>
      <c r="O251" s="183"/>
      <c r="P251" s="183"/>
      <c r="Q251" s="183"/>
      <c r="R251" s="183"/>
      <c r="S251" s="183"/>
      <c r="T251" s="184"/>
      <c r="AT251" s="178" t="s">
        <v>189</v>
      </c>
      <c r="AU251" s="178" t="s">
        <v>85</v>
      </c>
      <c r="AV251" s="13" t="s">
        <v>85</v>
      </c>
      <c r="AW251" s="13" t="s">
        <v>31</v>
      </c>
      <c r="AX251" s="13" t="s">
        <v>75</v>
      </c>
      <c r="AY251" s="178" t="s">
        <v>181</v>
      </c>
    </row>
    <row r="252" spans="2:51" s="14" customFormat="1">
      <c r="B252" s="185"/>
      <c r="D252" s="177" t="s">
        <v>189</v>
      </c>
      <c r="E252" s="186" t="s">
        <v>1</v>
      </c>
      <c r="F252" s="187" t="s">
        <v>354</v>
      </c>
      <c r="H252" s="186" t="s">
        <v>1</v>
      </c>
      <c r="I252" s="188"/>
      <c r="L252" s="185"/>
      <c r="M252" s="189"/>
      <c r="N252" s="190"/>
      <c r="O252" s="190"/>
      <c r="P252" s="190"/>
      <c r="Q252" s="190"/>
      <c r="R252" s="190"/>
      <c r="S252" s="190"/>
      <c r="T252" s="191"/>
      <c r="AT252" s="186" t="s">
        <v>189</v>
      </c>
      <c r="AU252" s="186" t="s">
        <v>85</v>
      </c>
      <c r="AV252" s="14" t="s">
        <v>80</v>
      </c>
      <c r="AW252" s="14" t="s">
        <v>31</v>
      </c>
      <c r="AX252" s="14" t="s">
        <v>75</v>
      </c>
      <c r="AY252" s="186" t="s">
        <v>181</v>
      </c>
    </row>
    <row r="253" spans="2:51" s="13" customFormat="1">
      <c r="B253" s="176"/>
      <c r="D253" s="177" t="s">
        <v>189</v>
      </c>
      <c r="E253" s="178" t="s">
        <v>1</v>
      </c>
      <c r="F253" s="179" t="s">
        <v>355</v>
      </c>
      <c r="H253" s="180">
        <v>0.41</v>
      </c>
      <c r="I253" s="181"/>
      <c r="L253" s="176"/>
      <c r="M253" s="182"/>
      <c r="N253" s="183"/>
      <c r="O253" s="183"/>
      <c r="P253" s="183"/>
      <c r="Q253" s="183"/>
      <c r="R253" s="183"/>
      <c r="S253" s="183"/>
      <c r="T253" s="184"/>
      <c r="AT253" s="178" t="s">
        <v>189</v>
      </c>
      <c r="AU253" s="178" t="s">
        <v>85</v>
      </c>
      <c r="AV253" s="13" t="s">
        <v>85</v>
      </c>
      <c r="AW253" s="13" t="s">
        <v>31</v>
      </c>
      <c r="AX253" s="13" t="s">
        <v>75</v>
      </c>
      <c r="AY253" s="178" t="s">
        <v>181</v>
      </c>
    </row>
    <row r="254" spans="2:51" s="14" customFormat="1">
      <c r="B254" s="185"/>
      <c r="D254" s="177" t="s">
        <v>189</v>
      </c>
      <c r="E254" s="186" t="s">
        <v>1</v>
      </c>
      <c r="F254" s="187" t="s">
        <v>356</v>
      </c>
      <c r="H254" s="186" t="s">
        <v>1</v>
      </c>
      <c r="I254" s="188"/>
      <c r="L254" s="185"/>
      <c r="M254" s="189"/>
      <c r="N254" s="190"/>
      <c r="O254" s="190"/>
      <c r="P254" s="190"/>
      <c r="Q254" s="190"/>
      <c r="R254" s="190"/>
      <c r="S254" s="190"/>
      <c r="T254" s="191"/>
      <c r="AT254" s="186" t="s">
        <v>189</v>
      </c>
      <c r="AU254" s="186" t="s">
        <v>85</v>
      </c>
      <c r="AV254" s="14" t="s">
        <v>80</v>
      </c>
      <c r="AW254" s="14" t="s">
        <v>31</v>
      </c>
      <c r="AX254" s="14" t="s">
        <v>75</v>
      </c>
      <c r="AY254" s="186" t="s">
        <v>181</v>
      </c>
    </row>
    <row r="255" spans="2:51" s="13" customFormat="1">
      <c r="B255" s="176"/>
      <c r="D255" s="177" t="s">
        <v>189</v>
      </c>
      <c r="E255" s="178" t="s">
        <v>1</v>
      </c>
      <c r="F255" s="179" t="s">
        <v>357</v>
      </c>
      <c r="H255" s="180">
        <v>232.25399999999999</v>
      </c>
      <c r="I255" s="181"/>
      <c r="L255" s="176"/>
      <c r="M255" s="182"/>
      <c r="N255" s="183"/>
      <c r="O255" s="183"/>
      <c r="P255" s="183"/>
      <c r="Q255" s="183"/>
      <c r="R255" s="183"/>
      <c r="S255" s="183"/>
      <c r="T255" s="184"/>
      <c r="AT255" s="178" t="s">
        <v>189</v>
      </c>
      <c r="AU255" s="178" t="s">
        <v>85</v>
      </c>
      <c r="AV255" s="13" t="s">
        <v>85</v>
      </c>
      <c r="AW255" s="13" t="s">
        <v>31</v>
      </c>
      <c r="AX255" s="13" t="s">
        <v>75</v>
      </c>
      <c r="AY255" s="178" t="s">
        <v>181</v>
      </c>
    </row>
    <row r="256" spans="2:51" s="14" customFormat="1">
      <c r="B256" s="185"/>
      <c r="D256" s="177" t="s">
        <v>189</v>
      </c>
      <c r="E256" s="186" t="s">
        <v>1</v>
      </c>
      <c r="F256" s="187" t="s">
        <v>358</v>
      </c>
      <c r="H256" s="186" t="s">
        <v>1</v>
      </c>
      <c r="I256" s="188"/>
      <c r="L256" s="185"/>
      <c r="M256" s="189"/>
      <c r="N256" s="190"/>
      <c r="O256" s="190"/>
      <c r="P256" s="190"/>
      <c r="Q256" s="190"/>
      <c r="R256" s="190"/>
      <c r="S256" s="190"/>
      <c r="T256" s="191"/>
      <c r="AT256" s="186" t="s">
        <v>189</v>
      </c>
      <c r="AU256" s="186" t="s">
        <v>85</v>
      </c>
      <c r="AV256" s="14" t="s">
        <v>80</v>
      </c>
      <c r="AW256" s="14" t="s">
        <v>31</v>
      </c>
      <c r="AX256" s="14" t="s">
        <v>75</v>
      </c>
      <c r="AY256" s="186" t="s">
        <v>181</v>
      </c>
    </row>
    <row r="257" spans="2:51" s="13" customFormat="1">
      <c r="B257" s="176"/>
      <c r="D257" s="177" t="s">
        <v>189</v>
      </c>
      <c r="E257" s="178" t="s">
        <v>1</v>
      </c>
      <c r="F257" s="179" t="s">
        <v>359</v>
      </c>
      <c r="H257" s="180">
        <v>3.3159999999999998</v>
      </c>
      <c r="I257" s="181"/>
      <c r="L257" s="176"/>
      <c r="M257" s="182"/>
      <c r="N257" s="183"/>
      <c r="O257" s="183"/>
      <c r="P257" s="183"/>
      <c r="Q257" s="183"/>
      <c r="R257" s="183"/>
      <c r="S257" s="183"/>
      <c r="T257" s="184"/>
      <c r="AT257" s="178" t="s">
        <v>189</v>
      </c>
      <c r="AU257" s="178" t="s">
        <v>85</v>
      </c>
      <c r="AV257" s="13" t="s">
        <v>85</v>
      </c>
      <c r="AW257" s="13" t="s">
        <v>31</v>
      </c>
      <c r="AX257" s="13" t="s">
        <v>75</v>
      </c>
      <c r="AY257" s="178" t="s">
        <v>181</v>
      </c>
    </row>
    <row r="258" spans="2:51" s="14" customFormat="1">
      <c r="B258" s="185"/>
      <c r="D258" s="177" t="s">
        <v>189</v>
      </c>
      <c r="E258" s="186" t="s">
        <v>1</v>
      </c>
      <c r="F258" s="187" t="s">
        <v>360</v>
      </c>
      <c r="H258" s="186" t="s">
        <v>1</v>
      </c>
      <c r="I258" s="188"/>
      <c r="L258" s="185"/>
      <c r="M258" s="189"/>
      <c r="N258" s="190"/>
      <c r="O258" s="190"/>
      <c r="P258" s="190"/>
      <c r="Q258" s="190"/>
      <c r="R258" s="190"/>
      <c r="S258" s="190"/>
      <c r="T258" s="191"/>
      <c r="AT258" s="186" t="s">
        <v>189</v>
      </c>
      <c r="AU258" s="186" t="s">
        <v>85</v>
      </c>
      <c r="AV258" s="14" t="s">
        <v>80</v>
      </c>
      <c r="AW258" s="14" t="s">
        <v>31</v>
      </c>
      <c r="AX258" s="14" t="s">
        <v>75</v>
      </c>
      <c r="AY258" s="186" t="s">
        <v>181</v>
      </c>
    </row>
    <row r="259" spans="2:51" s="13" customFormat="1">
      <c r="B259" s="176"/>
      <c r="D259" s="177" t="s">
        <v>189</v>
      </c>
      <c r="E259" s="178" t="s">
        <v>1</v>
      </c>
      <c r="F259" s="179" t="s">
        <v>361</v>
      </c>
      <c r="H259" s="180">
        <v>2.145</v>
      </c>
      <c r="I259" s="181"/>
      <c r="L259" s="176"/>
      <c r="M259" s="182"/>
      <c r="N259" s="183"/>
      <c r="O259" s="183"/>
      <c r="P259" s="183"/>
      <c r="Q259" s="183"/>
      <c r="R259" s="183"/>
      <c r="S259" s="183"/>
      <c r="T259" s="184"/>
      <c r="AT259" s="178" t="s">
        <v>189</v>
      </c>
      <c r="AU259" s="178" t="s">
        <v>85</v>
      </c>
      <c r="AV259" s="13" t="s">
        <v>85</v>
      </c>
      <c r="AW259" s="13" t="s">
        <v>31</v>
      </c>
      <c r="AX259" s="13" t="s">
        <v>75</v>
      </c>
      <c r="AY259" s="178" t="s">
        <v>181</v>
      </c>
    </row>
    <row r="260" spans="2:51" s="14" customFormat="1">
      <c r="B260" s="185"/>
      <c r="D260" s="177" t="s">
        <v>189</v>
      </c>
      <c r="E260" s="186" t="s">
        <v>1</v>
      </c>
      <c r="F260" s="187" t="s">
        <v>362</v>
      </c>
      <c r="H260" s="186" t="s">
        <v>1</v>
      </c>
      <c r="I260" s="188"/>
      <c r="L260" s="185"/>
      <c r="M260" s="189"/>
      <c r="N260" s="190"/>
      <c r="O260" s="190"/>
      <c r="P260" s="190"/>
      <c r="Q260" s="190"/>
      <c r="R260" s="190"/>
      <c r="S260" s="190"/>
      <c r="T260" s="191"/>
      <c r="AT260" s="186" t="s">
        <v>189</v>
      </c>
      <c r="AU260" s="186" t="s">
        <v>85</v>
      </c>
      <c r="AV260" s="14" t="s">
        <v>80</v>
      </c>
      <c r="AW260" s="14" t="s">
        <v>31</v>
      </c>
      <c r="AX260" s="14" t="s">
        <v>75</v>
      </c>
      <c r="AY260" s="186" t="s">
        <v>181</v>
      </c>
    </row>
    <row r="261" spans="2:51" s="13" customFormat="1">
      <c r="B261" s="176"/>
      <c r="D261" s="177" t="s">
        <v>189</v>
      </c>
      <c r="E261" s="178" t="s">
        <v>1</v>
      </c>
      <c r="F261" s="179" t="s">
        <v>363</v>
      </c>
      <c r="H261" s="180">
        <v>5.2919999999999998</v>
      </c>
      <c r="I261" s="181"/>
      <c r="L261" s="176"/>
      <c r="M261" s="182"/>
      <c r="N261" s="183"/>
      <c r="O261" s="183"/>
      <c r="P261" s="183"/>
      <c r="Q261" s="183"/>
      <c r="R261" s="183"/>
      <c r="S261" s="183"/>
      <c r="T261" s="184"/>
      <c r="AT261" s="178" t="s">
        <v>189</v>
      </c>
      <c r="AU261" s="178" t="s">
        <v>85</v>
      </c>
      <c r="AV261" s="13" t="s">
        <v>85</v>
      </c>
      <c r="AW261" s="13" t="s">
        <v>31</v>
      </c>
      <c r="AX261" s="13" t="s">
        <v>75</v>
      </c>
      <c r="AY261" s="178" t="s">
        <v>181</v>
      </c>
    </row>
    <row r="262" spans="2:51" s="14" customFormat="1">
      <c r="B262" s="185"/>
      <c r="D262" s="177" t="s">
        <v>189</v>
      </c>
      <c r="E262" s="186" t="s">
        <v>1</v>
      </c>
      <c r="F262" s="187" t="s">
        <v>364</v>
      </c>
      <c r="H262" s="186" t="s">
        <v>1</v>
      </c>
      <c r="I262" s="188"/>
      <c r="L262" s="185"/>
      <c r="M262" s="189"/>
      <c r="N262" s="190"/>
      <c r="O262" s="190"/>
      <c r="P262" s="190"/>
      <c r="Q262" s="190"/>
      <c r="R262" s="190"/>
      <c r="S262" s="190"/>
      <c r="T262" s="191"/>
      <c r="AT262" s="186" t="s">
        <v>189</v>
      </c>
      <c r="AU262" s="186" t="s">
        <v>85</v>
      </c>
      <c r="AV262" s="14" t="s">
        <v>80</v>
      </c>
      <c r="AW262" s="14" t="s">
        <v>31</v>
      </c>
      <c r="AX262" s="14" t="s">
        <v>75</v>
      </c>
      <c r="AY262" s="186" t="s">
        <v>181</v>
      </c>
    </row>
    <row r="263" spans="2:51" s="13" customFormat="1">
      <c r="B263" s="176"/>
      <c r="D263" s="177" t="s">
        <v>189</v>
      </c>
      <c r="E263" s="178" t="s">
        <v>1</v>
      </c>
      <c r="F263" s="179" t="s">
        <v>365</v>
      </c>
      <c r="H263" s="180">
        <v>3.2080000000000002</v>
      </c>
      <c r="I263" s="181"/>
      <c r="L263" s="176"/>
      <c r="M263" s="182"/>
      <c r="N263" s="183"/>
      <c r="O263" s="183"/>
      <c r="P263" s="183"/>
      <c r="Q263" s="183"/>
      <c r="R263" s="183"/>
      <c r="S263" s="183"/>
      <c r="T263" s="184"/>
      <c r="AT263" s="178" t="s">
        <v>189</v>
      </c>
      <c r="AU263" s="178" t="s">
        <v>85</v>
      </c>
      <c r="AV263" s="13" t="s">
        <v>85</v>
      </c>
      <c r="AW263" s="13" t="s">
        <v>31</v>
      </c>
      <c r="AX263" s="13" t="s">
        <v>75</v>
      </c>
      <c r="AY263" s="178" t="s">
        <v>181</v>
      </c>
    </row>
    <row r="264" spans="2:51" s="14" customFormat="1">
      <c r="B264" s="185"/>
      <c r="D264" s="177" t="s">
        <v>189</v>
      </c>
      <c r="E264" s="186" t="s">
        <v>1</v>
      </c>
      <c r="F264" s="187" t="s">
        <v>366</v>
      </c>
      <c r="H264" s="186" t="s">
        <v>1</v>
      </c>
      <c r="I264" s="188"/>
      <c r="L264" s="185"/>
      <c r="M264" s="189"/>
      <c r="N264" s="190"/>
      <c r="O264" s="190"/>
      <c r="P264" s="190"/>
      <c r="Q264" s="190"/>
      <c r="R264" s="190"/>
      <c r="S264" s="190"/>
      <c r="T264" s="191"/>
      <c r="AT264" s="186" t="s">
        <v>189</v>
      </c>
      <c r="AU264" s="186" t="s">
        <v>85</v>
      </c>
      <c r="AV264" s="14" t="s">
        <v>80</v>
      </c>
      <c r="AW264" s="14" t="s">
        <v>31</v>
      </c>
      <c r="AX264" s="14" t="s">
        <v>75</v>
      </c>
      <c r="AY264" s="186" t="s">
        <v>181</v>
      </c>
    </row>
    <row r="265" spans="2:51" s="13" customFormat="1">
      <c r="B265" s="176"/>
      <c r="D265" s="177" t="s">
        <v>189</v>
      </c>
      <c r="E265" s="178" t="s">
        <v>1</v>
      </c>
      <c r="F265" s="179" t="s">
        <v>367</v>
      </c>
      <c r="H265" s="180">
        <v>3.1680000000000001</v>
      </c>
      <c r="I265" s="181"/>
      <c r="L265" s="176"/>
      <c r="M265" s="182"/>
      <c r="N265" s="183"/>
      <c r="O265" s="183"/>
      <c r="P265" s="183"/>
      <c r="Q265" s="183"/>
      <c r="R265" s="183"/>
      <c r="S265" s="183"/>
      <c r="T265" s="184"/>
      <c r="AT265" s="178" t="s">
        <v>189</v>
      </c>
      <c r="AU265" s="178" t="s">
        <v>85</v>
      </c>
      <c r="AV265" s="13" t="s">
        <v>85</v>
      </c>
      <c r="AW265" s="13" t="s">
        <v>31</v>
      </c>
      <c r="AX265" s="13" t="s">
        <v>75</v>
      </c>
      <c r="AY265" s="178" t="s">
        <v>181</v>
      </c>
    </row>
    <row r="266" spans="2:51" s="14" customFormat="1">
      <c r="B266" s="185"/>
      <c r="D266" s="177" t="s">
        <v>189</v>
      </c>
      <c r="E266" s="186" t="s">
        <v>1</v>
      </c>
      <c r="F266" s="187" t="s">
        <v>368</v>
      </c>
      <c r="H266" s="186" t="s">
        <v>1</v>
      </c>
      <c r="I266" s="188"/>
      <c r="L266" s="185"/>
      <c r="M266" s="189"/>
      <c r="N266" s="190"/>
      <c r="O266" s="190"/>
      <c r="P266" s="190"/>
      <c r="Q266" s="190"/>
      <c r="R266" s="190"/>
      <c r="S266" s="190"/>
      <c r="T266" s="191"/>
      <c r="AT266" s="186" t="s">
        <v>189</v>
      </c>
      <c r="AU266" s="186" t="s">
        <v>85</v>
      </c>
      <c r="AV266" s="14" t="s">
        <v>80</v>
      </c>
      <c r="AW266" s="14" t="s">
        <v>31</v>
      </c>
      <c r="AX266" s="14" t="s">
        <v>75</v>
      </c>
      <c r="AY266" s="186" t="s">
        <v>181</v>
      </c>
    </row>
    <row r="267" spans="2:51" s="14" customFormat="1">
      <c r="B267" s="185"/>
      <c r="D267" s="177" t="s">
        <v>189</v>
      </c>
      <c r="E267" s="186" t="s">
        <v>1</v>
      </c>
      <c r="F267" s="187" t="s">
        <v>369</v>
      </c>
      <c r="H267" s="186" t="s">
        <v>1</v>
      </c>
      <c r="I267" s="188"/>
      <c r="L267" s="185"/>
      <c r="M267" s="189"/>
      <c r="N267" s="190"/>
      <c r="O267" s="190"/>
      <c r="P267" s="190"/>
      <c r="Q267" s="190"/>
      <c r="R267" s="190"/>
      <c r="S267" s="190"/>
      <c r="T267" s="191"/>
      <c r="AT267" s="186" t="s">
        <v>189</v>
      </c>
      <c r="AU267" s="186" t="s">
        <v>85</v>
      </c>
      <c r="AV267" s="14" t="s">
        <v>80</v>
      </c>
      <c r="AW267" s="14" t="s">
        <v>31</v>
      </c>
      <c r="AX267" s="14" t="s">
        <v>75</v>
      </c>
      <c r="AY267" s="186" t="s">
        <v>181</v>
      </c>
    </row>
    <row r="268" spans="2:51" s="13" customFormat="1">
      <c r="B268" s="176"/>
      <c r="D268" s="177" t="s">
        <v>189</v>
      </c>
      <c r="E268" s="178" t="s">
        <v>1</v>
      </c>
      <c r="F268" s="179" t="s">
        <v>370</v>
      </c>
      <c r="H268" s="180">
        <v>0.88</v>
      </c>
      <c r="I268" s="181"/>
      <c r="L268" s="176"/>
      <c r="M268" s="182"/>
      <c r="N268" s="183"/>
      <c r="O268" s="183"/>
      <c r="P268" s="183"/>
      <c r="Q268" s="183"/>
      <c r="R268" s="183"/>
      <c r="S268" s="183"/>
      <c r="T268" s="184"/>
      <c r="AT268" s="178" t="s">
        <v>189</v>
      </c>
      <c r="AU268" s="178" t="s">
        <v>85</v>
      </c>
      <c r="AV268" s="13" t="s">
        <v>85</v>
      </c>
      <c r="AW268" s="13" t="s">
        <v>31</v>
      </c>
      <c r="AX268" s="13" t="s">
        <v>75</v>
      </c>
      <c r="AY268" s="178" t="s">
        <v>181</v>
      </c>
    </row>
    <row r="269" spans="2:51" s="14" customFormat="1">
      <c r="B269" s="185"/>
      <c r="D269" s="177" t="s">
        <v>189</v>
      </c>
      <c r="E269" s="186" t="s">
        <v>1</v>
      </c>
      <c r="F269" s="187" t="s">
        <v>371</v>
      </c>
      <c r="H269" s="186" t="s">
        <v>1</v>
      </c>
      <c r="I269" s="188"/>
      <c r="L269" s="185"/>
      <c r="M269" s="189"/>
      <c r="N269" s="190"/>
      <c r="O269" s="190"/>
      <c r="P269" s="190"/>
      <c r="Q269" s="190"/>
      <c r="R269" s="190"/>
      <c r="S269" s="190"/>
      <c r="T269" s="191"/>
      <c r="AT269" s="186" t="s">
        <v>189</v>
      </c>
      <c r="AU269" s="186" t="s">
        <v>85</v>
      </c>
      <c r="AV269" s="14" t="s">
        <v>80</v>
      </c>
      <c r="AW269" s="14" t="s">
        <v>31</v>
      </c>
      <c r="AX269" s="14" t="s">
        <v>75</v>
      </c>
      <c r="AY269" s="186" t="s">
        <v>181</v>
      </c>
    </row>
    <row r="270" spans="2:51" s="13" customFormat="1">
      <c r="B270" s="176"/>
      <c r="D270" s="177" t="s">
        <v>189</v>
      </c>
      <c r="E270" s="178" t="s">
        <v>1</v>
      </c>
      <c r="F270" s="179" t="s">
        <v>370</v>
      </c>
      <c r="H270" s="180">
        <v>0.88</v>
      </c>
      <c r="I270" s="181"/>
      <c r="L270" s="176"/>
      <c r="M270" s="182"/>
      <c r="N270" s="183"/>
      <c r="O270" s="183"/>
      <c r="P270" s="183"/>
      <c r="Q270" s="183"/>
      <c r="R270" s="183"/>
      <c r="S270" s="183"/>
      <c r="T270" s="184"/>
      <c r="AT270" s="178" t="s">
        <v>189</v>
      </c>
      <c r="AU270" s="178" t="s">
        <v>85</v>
      </c>
      <c r="AV270" s="13" t="s">
        <v>85</v>
      </c>
      <c r="AW270" s="13" t="s">
        <v>31</v>
      </c>
      <c r="AX270" s="13" t="s">
        <v>75</v>
      </c>
      <c r="AY270" s="178" t="s">
        <v>181</v>
      </c>
    </row>
    <row r="271" spans="2:51" s="14" customFormat="1">
      <c r="B271" s="185"/>
      <c r="D271" s="177" t="s">
        <v>189</v>
      </c>
      <c r="E271" s="186" t="s">
        <v>1</v>
      </c>
      <c r="F271" s="187" t="s">
        <v>372</v>
      </c>
      <c r="H271" s="186" t="s">
        <v>1</v>
      </c>
      <c r="I271" s="188"/>
      <c r="L271" s="185"/>
      <c r="M271" s="189"/>
      <c r="N271" s="190"/>
      <c r="O271" s="190"/>
      <c r="P271" s="190"/>
      <c r="Q271" s="190"/>
      <c r="R271" s="190"/>
      <c r="S271" s="190"/>
      <c r="T271" s="191"/>
      <c r="AT271" s="186" t="s">
        <v>189</v>
      </c>
      <c r="AU271" s="186" t="s">
        <v>85</v>
      </c>
      <c r="AV271" s="14" t="s">
        <v>80</v>
      </c>
      <c r="AW271" s="14" t="s">
        <v>31</v>
      </c>
      <c r="AX271" s="14" t="s">
        <v>75</v>
      </c>
      <c r="AY271" s="186" t="s">
        <v>181</v>
      </c>
    </row>
    <row r="272" spans="2:51" s="13" customFormat="1">
      <c r="B272" s="176"/>
      <c r="D272" s="177" t="s">
        <v>189</v>
      </c>
      <c r="E272" s="178" t="s">
        <v>1</v>
      </c>
      <c r="F272" s="179" t="s">
        <v>373</v>
      </c>
      <c r="H272" s="180">
        <v>0.248</v>
      </c>
      <c r="I272" s="181"/>
      <c r="L272" s="176"/>
      <c r="M272" s="182"/>
      <c r="N272" s="183"/>
      <c r="O272" s="183"/>
      <c r="P272" s="183"/>
      <c r="Q272" s="183"/>
      <c r="R272" s="183"/>
      <c r="S272" s="183"/>
      <c r="T272" s="184"/>
      <c r="AT272" s="178" t="s">
        <v>189</v>
      </c>
      <c r="AU272" s="178" t="s">
        <v>85</v>
      </c>
      <c r="AV272" s="13" t="s">
        <v>85</v>
      </c>
      <c r="AW272" s="13" t="s">
        <v>31</v>
      </c>
      <c r="AX272" s="13" t="s">
        <v>75</v>
      </c>
      <c r="AY272" s="178" t="s">
        <v>181</v>
      </c>
    </row>
    <row r="273" spans="1:65" s="14" customFormat="1">
      <c r="B273" s="185"/>
      <c r="D273" s="177" t="s">
        <v>189</v>
      </c>
      <c r="E273" s="186" t="s">
        <v>1</v>
      </c>
      <c r="F273" s="187" t="s">
        <v>374</v>
      </c>
      <c r="H273" s="186" t="s">
        <v>1</v>
      </c>
      <c r="I273" s="188"/>
      <c r="L273" s="185"/>
      <c r="M273" s="189"/>
      <c r="N273" s="190"/>
      <c r="O273" s="190"/>
      <c r="P273" s="190"/>
      <c r="Q273" s="190"/>
      <c r="R273" s="190"/>
      <c r="S273" s="190"/>
      <c r="T273" s="191"/>
      <c r="AT273" s="186" t="s">
        <v>189</v>
      </c>
      <c r="AU273" s="186" t="s">
        <v>85</v>
      </c>
      <c r="AV273" s="14" t="s">
        <v>80</v>
      </c>
      <c r="AW273" s="14" t="s">
        <v>31</v>
      </c>
      <c r="AX273" s="14" t="s">
        <v>75</v>
      </c>
      <c r="AY273" s="186" t="s">
        <v>181</v>
      </c>
    </row>
    <row r="274" spans="1:65" s="13" customFormat="1">
      <c r="B274" s="176"/>
      <c r="D274" s="177" t="s">
        <v>189</v>
      </c>
      <c r="E274" s="178" t="s">
        <v>1</v>
      </c>
      <c r="F274" s="179" t="s">
        <v>375</v>
      </c>
      <c r="H274" s="180">
        <v>1.24</v>
      </c>
      <c r="I274" s="181"/>
      <c r="L274" s="176"/>
      <c r="M274" s="182"/>
      <c r="N274" s="183"/>
      <c r="O274" s="183"/>
      <c r="P274" s="183"/>
      <c r="Q274" s="183"/>
      <c r="R274" s="183"/>
      <c r="S274" s="183"/>
      <c r="T274" s="184"/>
      <c r="AT274" s="178" t="s">
        <v>189</v>
      </c>
      <c r="AU274" s="178" t="s">
        <v>85</v>
      </c>
      <c r="AV274" s="13" t="s">
        <v>85</v>
      </c>
      <c r="AW274" s="13" t="s">
        <v>31</v>
      </c>
      <c r="AX274" s="13" t="s">
        <v>75</v>
      </c>
      <c r="AY274" s="178" t="s">
        <v>181</v>
      </c>
    </row>
    <row r="275" spans="1:65" s="14" customFormat="1">
      <c r="B275" s="185"/>
      <c r="D275" s="177" t="s">
        <v>189</v>
      </c>
      <c r="E275" s="186" t="s">
        <v>1</v>
      </c>
      <c r="F275" s="187" t="s">
        <v>376</v>
      </c>
      <c r="H275" s="186" t="s">
        <v>1</v>
      </c>
      <c r="I275" s="188"/>
      <c r="L275" s="185"/>
      <c r="M275" s="189"/>
      <c r="N275" s="190"/>
      <c r="O275" s="190"/>
      <c r="P275" s="190"/>
      <c r="Q275" s="190"/>
      <c r="R275" s="190"/>
      <c r="S275" s="190"/>
      <c r="T275" s="191"/>
      <c r="AT275" s="186" t="s">
        <v>189</v>
      </c>
      <c r="AU275" s="186" t="s">
        <v>85</v>
      </c>
      <c r="AV275" s="14" t="s">
        <v>80</v>
      </c>
      <c r="AW275" s="14" t="s">
        <v>31</v>
      </c>
      <c r="AX275" s="14" t="s">
        <v>75</v>
      </c>
      <c r="AY275" s="186" t="s">
        <v>181</v>
      </c>
    </row>
    <row r="276" spans="1:65" s="13" customFormat="1">
      <c r="B276" s="176"/>
      <c r="D276" s="177" t="s">
        <v>189</v>
      </c>
      <c r="E276" s="178" t="s">
        <v>1</v>
      </c>
      <c r="F276" s="179" t="s">
        <v>377</v>
      </c>
      <c r="H276" s="180">
        <v>1.51</v>
      </c>
      <c r="I276" s="181"/>
      <c r="L276" s="176"/>
      <c r="M276" s="182"/>
      <c r="N276" s="183"/>
      <c r="O276" s="183"/>
      <c r="P276" s="183"/>
      <c r="Q276" s="183"/>
      <c r="R276" s="183"/>
      <c r="S276" s="183"/>
      <c r="T276" s="184"/>
      <c r="AT276" s="178" t="s">
        <v>189</v>
      </c>
      <c r="AU276" s="178" t="s">
        <v>85</v>
      </c>
      <c r="AV276" s="13" t="s">
        <v>85</v>
      </c>
      <c r="AW276" s="13" t="s">
        <v>31</v>
      </c>
      <c r="AX276" s="13" t="s">
        <v>75</v>
      </c>
      <c r="AY276" s="178" t="s">
        <v>181</v>
      </c>
    </row>
    <row r="277" spans="1:65" s="14" customFormat="1">
      <c r="B277" s="185"/>
      <c r="D277" s="177" t="s">
        <v>189</v>
      </c>
      <c r="E277" s="186" t="s">
        <v>1</v>
      </c>
      <c r="F277" s="187" t="s">
        <v>283</v>
      </c>
      <c r="H277" s="186" t="s">
        <v>1</v>
      </c>
      <c r="I277" s="188"/>
      <c r="L277" s="185"/>
      <c r="M277" s="189"/>
      <c r="N277" s="190"/>
      <c r="O277" s="190"/>
      <c r="P277" s="190"/>
      <c r="Q277" s="190"/>
      <c r="R277" s="190"/>
      <c r="S277" s="190"/>
      <c r="T277" s="191"/>
      <c r="AT277" s="186" t="s">
        <v>189</v>
      </c>
      <c r="AU277" s="186" t="s">
        <v>85</v>
      </c>
      <c r="AV277" s="14" t="s">
        <v>80</v>
      </c>
      <c r="AW277" s="14" t="s">
        <v>31</v>
      </c>
      <c r="AX277" s="14" t="s">
        <v>75</v>
      </c>
      <c r="AY277" s="186" t="s">
        <v>181</v>
      </c>
    </row>
    <row r="278" spans="1:65" s="13" customFormat="1">
      <c r="B278" s="176"/>
      <c r="D278" s="177" t="s">
        <v>189</v>
      </c>
      <c r="E278" s="178" t="s">
        <v>1</v>
      </c>
      <c r="F278" s="179" t="s">
        <v>378</v>
      </c>
      <c r="H278" s="180">
        <v>0.85199999999999998</v>
      </c>
      <c r="I278" s="181"/>
      <c r="L278" s="176"/>
      <c r="M278" s="182"/>
      <c r="N278" s="183"/>
      <c r="O278" s="183"/>
      <c r="P278" s="183"/>
      <c r="Q278" s="183"/>
      <c r="R278" s="183"/>
      <c r="S278" s="183"/>
      <c r="T278" s="184"/>
      <c r="AT278" s="178" t="s">
        <v>189</v>
      </c>
      <c r="AU278" s="178" t="s">
        <v>85</v>
      </c>
      <c r="AV278" s="13" t="s">
        <v>85</v>
      </c>
      <c r="AW278" s="13" t="s">
        <v>31</v>
      </c>
      <c r="AX278" s="13" t="s">
        <v>75</v>
      </c>
      <c r="AY278" s="178" t="s">
        <v>181</v>
      </c>
    </row>
    <row r="279" spans="1:65" s="14" customFormat="1">
      <c r="B279" s="185"/>
      <c r="D279" s="177" t="s">
        <v>189</v>
      </c>
      <c r="E279" s="186" t="s">
        <v>1</v>
      </c>
      <c r="F279" s="187" t="s">
        <v>379</v>
      </c>
      <c r="H279" s="186" t="s">
        <v>1</v>
      </c>
      <c r="I279" s="188"/>
      <c r="L279" s="185"/>
      <c r="M279" s="189"/>
      <c r="N279" s="190"/>
      <c r="O279" s="190"/>
      <c r="P279" s="190"/>
      <c r="Q279" s="190"/>
      <c r="R279" s="190"/>
      <c r="S279" s="190"/>
      <c r="T279" s="191"/>
      <c r="AT279" s="186" t="s">
        <v>189</v>
      </c>
      <c r="AU279" s="186" t="s">
        <v>85</v>
      </c>
      <c r="AV279" s="14" t="s">
        <v>80</v>
      </c>
      <c r="AW279" s="14" t="s">
        <v>31</v>
      </c>
      <c r="AX279" s="14" t="s">
        <v>75</v>
      </c>
      <c r="AY279" s="186" t="s">
        <v>181</v>
      </c>
    </row>
    <row r="280" spans="1:65" s="13" customFormat="1">
      <c r="B280" s="176"/>
      <c r="D280" s="177" t="s">
        <v>189</v>
      </c>
      <c r="E280" s="178" t="s">
        <v>1</v>
      </c>
      <c r="F280" s="179" t="s">
        <v>378</v>
      </c>
      <c r="H280" s="180">
        <v>0.85199999999999998</v>
      </c>
      <c r="I280" s="181"/>
      <c r="L280" s="176"/>
      <c r="M280" s="182"/>
      <c r="N280" s="183"/>
      <c r="O280" s="183"/>
      <c r="P280" s="183"/>
      <c r="Q280" s="183"/>
      <c r="R280" s="183"/>
      <c r="S280" s="183"/>
      <c r="T280" s="184"/>
      <c r="AT280" s="178" t="s">
        <v>189</v>
      </c>
      <c r="AU280" s="178" t="s">
        <v>85</v>
      </c>
      <c r="AV280" s="13" t="s">
        <v>85</v>
      </c>
      <c r="AW280" s="13" t="s">
        <v>31</v>
      </c>
      <c r="AX280" s="13" t="s">
        <v>75</v>
      </c>
      <c r="AY280" s="178" t="s">
        <v>181</v>
      </c>
    </row>
    <row r="281" spans="1:65" s="14" customFormat="1">
      <c r="B281" s="185"/>
      <c r="D281" s="177" t="s">
        <v>189</v>
      </c>
      <c r="E281" s="186" t="s">
        <v>1</v>
      </c>
      <c r="F281" s="187" t="s">
        <v>374</v>
      </c>
      <c r="H281" s="186" t="s">
        <v>1</v>
      </c>
      <c r="I281" s="188"/>
      <c r="L281" s="185"/>
      <c r="M281" s="189"/>
      <c r="N281" s="190"/>
      <c r="O281" s="190"/>
      <c r="P281" s="190"/>
      <c r="Q281" s="190"/>
      <c r="R281" s="190"/>
      <c r="S281" s="190"/>
      <c r="T281" s="191"/>
      <c r="AT281" s="186" t="s">
        <v>189</v>
      </c>
      <c r="AU281" s="186" t="s">
        <v>85</v>
      </c>
      <c r="AV281" s="14" t="s">
        <v>80</v>
      </c>
      <c r="AW281" s="14" t="s">
        <v>31</v>
      </c>
      <c r="AX281" s="14" t="s">
        <v>75</v>
      </c>
      <c r="AY281" s="186" t="s">
        <v>181</v>
      </c>
    </row>
    <row r="282" spans="1:65" s="13" customFormat="1">
      <c r="B282" s="176"/>
      <c r="D282" s="177" t="s">
        <v>189</v>
      </c>
      <c r="E282" s="178" t="s">
        <v>1</v>
      </c>
      <c r="F282" s="179" t="s">
        <v>380</v>
      </c>
      <c r="H282" s="180">
        <v>0.58799999999999997</v>
      </c>
      <c r="I282" s="181"/>
      <c r="L282" s="176"/>
      <c r="M282" s="182"/>
      <c r="N282" s="183"/>
      <c r="O282" s="183"/>
      <c r="P282" s="183"/>
      <c r="Q282" s="183"/>
      <c r="R282" s="183"/>
      <c r="S282" s="183"/>
      <c r="T282" s="184"/>
      <c r="AT282" s="178" t="s">
        <v>189</v>
      </c>
      <c r="AU282" s="178" t="s">
        <v>85</v>
      </c>
      <c r="AV282" s="13" t="s">
        <v>85</v>
      </c>
      <c r="AW282" s="13" t="s">
        <v>31</v>
      </c>
      <c r="AX282" s="13" t="s">
        <v>75</v>
      </c>
      <c r="AY282" s="178" t="s">
        <v>181</v>
      </c>
    </row>
    <row r="283" spans="1:65" s="14" customFormat="1">
      <c r="B283" s="185"/>
      <c r="D283" s="177" t="s">
        <v>189</v>
      </c>
      <c r="E283" s="186" t="s">
        <v>1</v>
      </c>
      <c r="F283" s="187" t="s">
        <v>381</v>
      </c>
      <c r="H283" s="186" t="s">
        <v>1</v>
      </c>
      <c r="I283" s="188"/>
      <c r="L283" s="185"/>
      <c r="M283" s="189"/>
      <c r="N283" s="190"/>
      <c r="O283" s="190"/>
      <c r="P283" s="190"/>
      <c r="Q283" s="190"/>
      <c r="R283" s="190"/>
      <c r="S283" s="190"/>
      <c r="T283" s="191"/>
      <c r="AT283" s="186" t="s">
        <v>189</v>
      </c>
      <c r="AU283" s="186" t="s">
        <v>85</v>
      </c>
      <c r="AV283" s="14" t="s">
        <v>80</v>
      </c>
      <c r="AW283" s="14" t="s">
        <v>31</v>
      </c>
      <c r="AX283" s="14" t="s">
        <v>75</v>
      </c>
      <c r="AY283" s="186" t="s">
        <v>181</v>
      </c>
    </row>
    <row r="284" spans="1:65" s="13" customFormat="1">
      <c r="B284" s="176"/>
      <c r="D284" s="177" t="s">
        <v>189</v>
      </c>
      <c r="E284" s="178" t="s">
        <v>1</v>
      </c>
      <c r="F284" s="179" t="s">
        <v>382</v>
      </c>
      <c r="H284" s="180">
        <v>24.3</v>
      </c>
      <c r="I284" s="181"/>
      <c r="L284" s="176"/>
      <c r="M284" s="182"/>
      <c r="N284" s="183"/>
      <c r="O284" s="183"/>
      <c r="P284" s="183"/>
      <c r="Q284" s="183"/>
      <c r="R284" s="183"/>
      <c r="S284" s="183"/>
      <c r="T284" s="184"/>
      <c r="AT284" s="178" t="s">
        <v>189</v>
      </c>
      <c r="AU284" s="178" t="s">
        <v>85</v>
      </c>
      <c r="AV284" s="13" t="s">
        <v>85</v>
      </c>
      <c r="AW284" s="13" t="s">
        <v>31</v>
      </c>
      <c r="AX284" s="13" t="s">
        <v>75</v>
      </c>
      <c r="AY284" s="178" t="s">
        <v>181</v>
      </c>
    </row>
    <row r="285" spans="1:65" s="15" customFormat="1">
      <c r="B285" s="192"/>
      <c r="D285" s="177" t="s">
        <v>189</v>
      </c>
      <c r="E285" s="193" t="s">
        <v>1</v>
      </c>
      <c r="F285" s="194" t="s">
        <v>204</v>
      </c>
      <c r="H285" s="195">
        <v>305.07400000000001</v>
      </c>
      <c r="I285" s="196"/>
      <c r="L285" s="192"/>
      <c r="M285" s="197"/>
      <c r="N285" s="198"/>
      <c r="O285" s="198"/>
      <c r="P285" s="198"/>
      <c r="Q285" s="198"/>
      <c r="R285" s="198"/>
      <c r="S285" s="198"/>
      <c r="T285" s="199"/>
      <c r="AT285" s="193" t="s">
        <v>189</v>
      </c>
      <c r="AU285" s="193" t="s">
        <v>85</v>
      </c>
      <c r="AV285" s="15" t="s">
        <v>187</v>
      </c>
      <c r="AW285" s="15" t="s">
        <v>31</v>
      </c>
      <c r="AX285" s="15" t="s">
        <v>80</v>
      </c>
      <c r="AY285" s="193" t="s">
        <v>181</v>
      </c>
    </row>
    <row r="286" spans="1:65" s="2" customFormat="1" ht="21.75" customHeight="1">
      <c r="A286" s="32"/>
      <c r="B286" s="161"/>
      <c r="C286" s="162" t="s">
        <v>383</v>
      </c>
      <c r="D286" s="162" t="s">
        <v>183</v>
      </c>
      <c r="E286" s="163" t="s">
        <v>384</v>
      </c>
      <c r="F286" s="164" t="s">
        <v>385</v>
      </c>
      <c r="G286" s="165" t="s">
        <v>214</v>
      </c>
      <c r="H286" s="166">
        <v>20.07</v>
      </c>
      <c r="I286" s="167"/>
      <c r="J286" s="168">
        <f>ROUND(I286*H286,2)</f>
        <v>0</v>
      </c>
      <c r="K286" s="169"/>
      <c r="L286" s="33"/>
      <c r="M286" s="170" t="s">
        <v>1</v>
      </c>
      <c r="N286" s="171" t="s">
        <v>40</v>
      </c>
      <c r="O286" s="58"/>
      <c r="P286" s="172">
        <f>O286*H286</f>
        <v>0</v>
      </c>
      <c r="Q286" s="172">
        <v>0</v>
      </c>
      <c r="R286" s="172">
        <f>Q286*H286</f>
        <v>0</v>
      </c>
      <c r="S286" s="172">
        <v>1.5940000000000001</v>
      </c>
      <c r="T286" s="173">
        <f>S286*H286</f>
        <v>31.991580000000003</v>
      </c>
      <c r="U286" s="32"/>
      <c r="V286" s="32"/>
      <c r="W286" s="32"/>
      <c r="X286" s="32"/>
      <c r="Y286" s="32"/>
      <c r="Z286" s="32"/>
      <c r="AA286" s="32"/>
      <c r="AB286" s="32"/>
      <c r="AC286" s="32"/>
      <c r="AD286" s="32"/>
      <c r="AE286" s="32"/>
      <c r="AR286" s="174" t="s">
        <v>187</v>
      </c>
      <c r="AT286" s="174" t="s">
        <v>183</v>
      </c>
      <c r="AU286" s="174" t="s">
        <v>85</v>
      </c>
      <c r="AY286" s="17" t="s">
        <v>181</v>
      </c>
      <c r="BE286" s="175">
        <f>IF(N286="základní",J286,0)</f>
        <v>0</v>
      </c>
      <c r="BF286" s="175">
        <f>IF(N286="snížená",J286,0)</f>
        <v>0</v>
      </c>
      <c r="BG286" s="175">
        <f>IF(N286="zákl. přenesená",J286,0)</f>
        <v>0</v>
      </c>
      <c r="BH286" s="175">
        <f>IF(N286="sníž. přenesená",J286,0)</f>
        <v>0</v>
      </c>
      <c r="BI286" s="175">
        <f>IF(N286="nulová",J286,0)</f>
        <v>0</v>
      </c>
      <c r="BJ286" s="17" t="s">
        <v>80</v>
      </c>
      <c r="BK286" s="175">
        <f>ROUND(I286*H286,2)</f>
        <v>0</v>
      </c>
      <c r="BL286" s="17" t="s">
        <v>187</v>
      </c>
      <c r="BM286" s="174" t="s">
        <v>386</v>
      </c>
    </row>
    <row r="287" spans="1:65" s="14" customFormat="1">
      <c r="B287" s="185"/>
      <c r="D287" s="177" t="s">
        <v>189</v>
      </c>
      <c r="E287" s="186" t="s">
        <v>1</v>
      </c>
      <c r="F287" s="187" t="s">
        <v>387</v>
      </c>
      <c r="H287" s="186" t="s">
        <v>1</v>
      </c>
      <c r="I287" s="188"/>
      <c r="L287" s="185"/>
      <c r="M287" s="189"/>
      <c r="N287" s="190"/>
      <c r="O287" s="190"/>
      <c r="P287" s="190"/>
      <c r="Q287" s="190"/>
      <c r="R287" s="190"/>
      <c r="S287" s="190"/>
      <c r="T287" s="191"/>
      <c r="AT287" s="186" t="s">
        <v>189</v>
      </c>
      <c r="AU287" s="186" t="s">
        <v>85</v>
      </c>
      <c r="AV287" s="14" t="s">
        <v>80</v>
      </c>
      <c r="AW287" s="14" t="s">
        <v>31</v>
      </c>
      <c r="AX287" s="14" t="s">
        <v>75</v>
      </c>
      <c r="AY287" s="186" t="s">
        <v>181</v>
      </c>
    </row>
    <row r="288" spans="1:65" s="14" customFormat="1">
      <c r="B288" s="185"/>
      <c r="D288" s="177" t="s">
        <v>189</v>
      </c>
      <c r="E288" s="186" t="s">
        <v>1</v>
      </c>
      <c r="F288" s="187" t="s">
        <v>388</v>
      </c>
      <c r="H288" s="186" t="s">
        <v>1</v>
      </c>
      <c r="I288" s="188"/>
      <c r="L288" s="185"/>
      <c r="M288" s="189"/>
      <c r="N288" s="190"/>
      <c r="O288" s="190"/>
      <c r="P288" s="190"/>
      <c r="Q288" s="190"/>
      <c r="R288" s="190"/>
      <c r="S288" s="190"/>
      <c r="T288" s="191"/>
      <c r="AT288" s="186" t="s">
        <v>189</v>
      </c>
      <c r="AU288" s="186" t="s">
        <v>85</v>
      </c>
      <c r="AV288" s="14" t="s">
        <v>80</v>
      </c>
      <c r="AW288" s="14" t="s">
        <v>31</v>
      </c>
      <c r="AX288" s="14" t="s">
        <v>75</v>
      </c>
      <c r="AY288" s="186" t="s">
        <v>181</v>
      </c>
    </row>
    <row r="289" spans="1:65" s="13" customFormat="1">
      <c r="B289" s="176"/>
      <c r="D289" s="177" t="s">
        <v>189</v>
      </c>
      <c r="E289" s="178" t="s">
        <v>1</v>
      </c>
      <c r="F289" s="179" t="s">
        <v>389</v>
      </c>
      <c r="H289" s="180">
        <v>20.07</v>
      </c>
      <c r="I289" s="181"/>
      <c r="L289" s="176"/>
      <c r="M289" s="182"/>
      <c r="N289" s="183"/>
      <c r="O289" s="183"/>
      <c r="P289" s="183"/>
      <c r="Q289" s="183"/>
      <c r="R289" s="183"/>
      <c r="S289" s="183"/>
      <c r="T289" s="184"/>
      <c r="AT289" s="178" t="s">
        <v>189</v>
      </c>
      <c r="AU289" s="178" t="s">
        <v>85</v>
      </c>
      <c r="AV289" s="13" t="s">
        <v>85</v>
      </c>
      <c r="AW289" s="13" t="s">
        <v>31</v>
      </c>
      <c r="AX289" s="13" t="s">
        <v>80</v>
      </c>
      <c r="AY289" s="178" t="s">
        <v>181</v>
      </c>
    </row>
    <row r="290" spans="1:65" s="2" customFormat="1" ht="16.5" customHeight="1">
      <c r="A290" s="32"/>
      <c r="B290" s="161"/>
      <c r="C290" s="162" t="s">
        <v>390</v>
      </c>
      <c r="D290" s="162" t="s">
        <v>183</v>
      </c>
      <c r="E290" s="163" t="s">
        <v>391</v>
      </c>
      <c r="F290" s="164" t="s">
        <v>392</v>
      </c>
      <c r="G290" s="165" t="s">
        <v>214</v>
      </c>
      <c r="H290" s="166">
        <v>41.6</v>
      </c>
      <c r="I290" s="167"/>
      <c r="J290" s="168">
        <f>ROUND(I290*H290,2)</f>
        <v>0</v>
      </c>
      <c r="K290" s="169"/>
      <c r="L290" s="33"/>
      <c r="M290" s="170" t="s">
        <v>1</v>
      </c>
      <c r="N290" s="171" t="s">
        <v>40</v>
      </c>
      <c r="O290" s="58"/>
      <c r="P290" s="172">
        <f>O290*H290</f>
        <v>0</v>
      </c>
      <c r="Q290" s="172">
        <v>0</v>
      </c>
      <c r="R290" s="172">
        <f>Q290*H290</f>
        <v>0</v>
      </c>
      <c r="S290" s="172">
        <v>2.4</v>
      </c>
      <c r="T290" s="173">
        <f>S290*H290</f>
        <v>99.84</v>
      </c>
      <c r="U290" s="32"/>
      <c r="V290" s="32"/>
      <c r="W290" s="32"/>
      <c r="X290" s="32"/>
      <c r="Y290" s="32"/>
      <c r="Z290" s="32"/>
      <c r="AA290" s="32"/>
      <c r="AB290" s="32"/>
      <c r="AC290" s="32"/>
      <c r="AD290" s="32"/>
      <c r="AE290" s="32"/>
      <c r="AR290" s="174" t="s">
        <v>187</v>
      </c>
      <c r="AT290" s="174" t="s">
        <v>183</v>
      </c>
      <c r="AU290" s="174" t="s">
        <v>85</v>
      </c>
      <c r="AY290" s="17" t="s">
        <v>181</v>
      </c>
      <c r="BE290" s="175">
        <f>IF(N290="základní",J290,0)</f>
        <v>0</v>
      </c>
      <c r="BF290" s="175">
        <f>IF(N290="snížená",J290,0)</f>
        <v>0</v>
      </c>
      <c r="BG290" s="175">
        <f>IF(N290="zákl. přenesená",J290,0)</f>
        <v>0</v>
      </c>
      <c r="BH290" s="175">
        <f>IF(N290="sníž. přenesená",J290,0)</f>
        <v>0</v>
      </c>
      <c r="BI290" s="175">
        <f>IF(N290="nulová",J290,0)</f>
        <v>0</v>
      </c>
      <c r="BJ290" s="17" t="s">
        <v>80</v>
      </c>
      <c r="BK290" s="175">
        <f>ROUND(I290*H290,2)</f>
        <v>0</v>
      </c>
      <c r="BL290" s="17" t="s">
        <v>187</v>
      </c>
      <c r="BM290" s="174" t="s">
        <v>393</v>
      </c>
    </row>
    <row r="291" spans="1:65" s="14" customFormat="1">
      <c r="B291" s="185"/>
      <c r="D291" s="177" t="s">
        <v>189</v>
      </c>
      <c r="E291" s="186" t="s">
        <v>1</v>
      </c>
      <c r="F291" s="187" t="s">
        <v>394</v>
      </c>
      <c r="H291" s="186" t="s">
        <v>1</v>
      </c>
      <c r="I291" s="188"/>
      <c r="L291" s="185"/>
      <c r="M291" s="189"/>
      <c r="N291" s="190"/>
      <c r="O291" s="190"/>
      <c r="P291" s="190"/>
      <c r="Q291" s="190"/>
      <c r="R291" s="190"/>
      <c r="S291" s="190"/>
      <c r="T291" s="191"/>
      <c r="AT291" s="186" t="s">
        <v>189</v>
      </c>
      <c r="AU291" s="186" t="s">
        <v>85</v>
      </c>
      <c r="AV291" s="14" t="s">
        <v>80</v>
      </c>
      <c r="AW291" s="14" t="s">
        <v>31</v>
      </c>
      <c r="AX291" s="14" t="s">
        <v>75</v>
      </c>
      <c r="AY291" s="186" t="s">
        <v>181</v>
      </c>
    </row>
    <row r="292" spans="1:65" s="13" customFormat="1">
      <c r="B292" s="176"/>
      <c r="D292" s="177" t="s">
        <v>189</v>
      </c>
      <c r="E292" s="178" t="s">
        <v>1</v>
      </c>
      <c r="F292" s="179" t="s">
        <v>395</v>
      </c>
      <c r="H292" s="180">
        <v>22.4</v>
      </c>
      <c r="I292" s="181"/>
      <c r="L292" s="176"/>
      <c r="M292" s="182"/>
      <c r="N292" s="183"/>
      <c r="O292" s="183"/>
      <c r="P292" s="183"/>
      <c r="Q292" s="183"/>
      <c r="R292" s="183"/>
      <c r="S292" s="183"/>
      <c r="T292" s="184"/>
      <c r="AT292" s="178" t="s">
        <v>189</v>
      </c>
      <c r="AU292" s="178" t="s">
        <v>85</v>
      </c>
      <c r="AV292" s="13" t="s">
        <v>85</v>
      </c>
      <c r="AW292" s="13" t="s">
        <v>31</v>
      </c>
      <c r="AX292" s="13" t="s">
        <v>75</v>
      </c>
      <c r="AY292" s="178" t="s">
        <v>181</v>
      </c>
    </row>
    <row r="293" spans="1:65" s="14" customFormat="1">
      <c r="B293" s="185"/>
      <c r="D293" s="177" t="s">
        <v>189</v>
      </c>
      <c r="E293" s="186" t="s">
        <v>1</v>
      </c>
      <c r="F293" s="187" t="s">
        <v>396</v>
      </c>
      <c r="H293" s="186" t="s">
        <v>1</v>
      </c>
      <c r="I293" s="188"/>
      <c r="L293" s="185"/>
      <c r="M293" s="189"/>
      <c r="N293" s="190"/>
      <c r="O293" s="190"/>
      <c r="P293" s="190"/>
      <c r="Q293" s="190"/>
      <c r="R293" s="190"/>
      <c r="S293" s="190"/>
      <c r="T293" s="191"/>
      <c r="AT293" s="186" t="s">
        <v>189</v>
      </c>
      <c r="AU293" s="186" t="s">
        <v>85</v>
      </c>
      <c r="AV293" s="14" t="s">
        <v>80</v>
      </c>
      <c r="AW293" s="14" t="s">
        <v>31</v>
      </c>
      <c r="AX293" s="14" t="s">
        <v>75</v>
      </c>
      <c r="AY293" s="186" t="s">
        <v>181</v>
      </c>
    </row>
    <row r="294" spans="1:65" s="13" customFormat="1">
      <c r="B294" s="176"/>
      <c r="D294" s="177" t="s">
        <v>189</v>
      </c>
      <c r="E294" s="178" t="s">
        <v>1</v>
      </c>
      <c r="F294" s="179" t="s">
        <v>397</v>
      </c>
      <c r="H294" s="180">
        <v>19.2</v>
      </c>
      <c r="I294" s="181"/>
      <c r="L294" s="176"/>
      <c r="M294" s="182"/>
      <c r="N294" s="183"/>
      <c r="O294" s="183"/>
      <c r="P294" s="183"/>
      <c r="Q294" s="183"/>
      <c r="R294" s="183"/>
      <c r="S294" s="183"/>
      <c r="T294" s="184"/>
      <c r="AT294" s="178" t="s">
        <v>189</v>
      </c>
      <c r="AU294" s="178" t="s">
        <v>85</v>
      </c>
      <c r="AV294" s="13" t="s">
        <v>85</v>
      </c>
      <c r="AW294" s="13" t="s">
        <v>31</v>
      </c>
      <c r="AX294" s="13" t="s">
        <v>75</v>
      </c>
      <c r="AY294" s="178" t="s">
        <v>181</v>
      </c>
    </row>
    <row r="295" spans="1:65" s="15" customFormat="1">
      <c r="B295" s="192"/>
      <c r="D295" s="177" t="s">
        <v>189</v>
      </c>
      <c r="E295" s="193" t="s">
        <v>1</v>
      </c>
      <c r="F295" s="194" t="s">
        <v>204</v>
      </c>
      <c r="H295" s="195">
        <v>41.599999999999994</v>
      </c>
      <c r="I295" s="196"/>
      <c r="L295" s="192"/>
      <c r="M295" s="197"/>
      <c r="N295" s="198"/>
      <c r="O295" s="198"/>
      <c r="P295" s="198"/>
      <c r="Q295" s="198"/>
      <c r="R295" s="198"/>
      <c r="S295" s="198"/>
      <c r="T295" s="199"/>
      <c r="AT295" s="193" t="s">
        <v>189</v>
      </c>
      <c r="AU295" s="193" t="s">
        <v>85</v>
      </c>
      <c r="AV295" s="15" t="s">
        <v>187</v>
      </c>
      <c r="AW295" s="15" t="s">
        <v>31</v>
      </c>
      <c r="AX295" s="15" t="s">
        <v>80</v>
      </c>
      <c r="AY295" s="193" t="s">
        <v>181</v>
      </c>
    </row>
    <row r="296" spans="1:65" s="2" customFormat="1" ht="21.75" customHeight="1">
      <c r="A296" s="32"/>
      <c r="B296" s="161"/>
      <c r="C296" s="162" t="s">
        <v>398</v>
      </c>
      <c r="D296" s="162" t="s">
        <v>183</v>
      </c>
      <c r="E296" s="163" t="s">
        <v>399</v>
      </c>
      <c r="F296" s="164" t="s">
        <v>400</v>
      </c>
      <c r="G296" s="165" t="s">
        <v>200</v>
      </c>
      <c r="H296" s="166">
        <v>48</v>
      </c>
      <c r="I296" s="167"/>
      <c r="J296" s="168">
        <f>ROUND(I296*H296,2)</f>
        <v>0</v>
      </c>
      <c r="K296" s="169"/>
      <c r="L296" s="33"/>
      <c r="M296" s="170" t="s">
        <v>1</v>
      </c>
      <c r="N296" s="171" t="s">
        <v>40</v>
      </c>
      <c r="O296" s="58"/>
      <c r="P296" s="172">
        <f>O296*H296</f>
        <v>0</v>
      </c>
      <c r="Q296" s="172">
        <v>0</v>
      </c>
      <c r="R296" s="172">
        <f>Q296*H296</f>
        <v>0</v>
      </c>
      <c r="S296" s="172">
        <v>0.20699999999999999</v>
      </c>
      <c r="T296" s="173">
        <f>S296*H296</f>
        <v>9.9359999999999999</v>
      </c>
      <c r="U296" s="32"/>
      <c r="V296" s="32"/>
      <c r="W296" s="32"/>
      <c r="X296" s="32"/>
      <c r="Y296" s="32"/>
      <c r="Z296" s="32"/>
      <c r="AA296" s="32"/>
      <c r="AB296" s="32"/>
      <c r="AC296" s="32"/>
      <c r="AD296" s="32"/>
      <c r="AE296" s="32"/>
      <c r="AR296" s="174" t="s">
        <v>187</v>
      </c>
      <c r="AT296" s="174" t="s">
        <v>183</v>
      </c>
      <c r="AU296" s="174" t="s">
        <v>85</v>
      </c>
      <c r="AY296" s="17" t="s">
        <v>181</v>
      </c>
      <c r="BE296" s="175">
        <f>IF(N296="základní",J296,0)</f>
        <v>0</v>
      </c>
      <c r="BF296" s="175">
        <f>IF(N296="snížená",J296,0)</f>
        <v>0</v>
      </c>
      <c r="BG296" s="175">
        <f>IF(N296="zákl. přenesená",J296,0)</f>
        <v>0</v>
      </c>
      <c r="BH296" s="175">
        <f>IF(N296="sníž. přenesená",J296,0)</f>
        <v>0</v>
      </c>
      <c r="BI296" s="175">
        <f>IF(N296="nulová",J296,0)</f>
        <v>0</v>
      </c>
      <c r="BJ296" s="17" t="s">
        <v>80</v>
      </c>
      <c r="BK296" s="175">
        <f>ROUND(I296*H296,2)</f>
        <v>0</v>
      </c>
      <c r="BL296" s="17" t="s">
        <v>187</v>
      </c>
      <c r="BM296" s="174" t="s">
        <v>401</v>
      </c>
    </row>
    <row r="297" spans="1:65" s="13" customFormat="1">
      <c r="B297" s="176"/>
      <c r="D297" s="177" t="s">
        <v>189</v>
      </c>
      <c r="E297" s="178" t="s">
        <v>1</v>
      </c>
      <c r="F297" s="179" t="s">
        <v>402</v>
      </c>
      <c r="H297" s="180">
        <v>48</v>
      </c>
      <c r="I297" s="181"/>
      <c r="L297" s="176"/>
      <c r="M297" s="182"/>
      <c r="N297" s="183"/>
      <c r="O297" s="183"/>
      <c r="P297" s="183"/>
      <c r="Q297" s="183"/>
      <c r="R297" s="183"/>
      <c r="S297" s="183"/>
      <c r="T297" s="184"/>
      <c r="AT297" s="178" t="s">
        <v>189</v>
      </c>
      <c r="AU297" s="178" t="s">
        <v>85</v>
      </c>
      <c r="AV297" s="13" t="s">
        <v>85</v>
      </c>
      <c r="AW297" s="13" t="s">
        <v>31</v>
      </c>
      <c r="AX297" s="13" t="s">
        <v>80</v>
      </c>
      <c r="AY297" s="178" t="s">
        <v>181</v>
      </c>
    </row>
    <row r="298" spans="1:65" s="2" customFormat="1" ht="21.75" customHeight="1">
      <c r="A298" s="32"/>
      <c r="B298" s="161"/>
      <c r="C298" s="162" t="s">
        <v>403</v>
      </c>
      <c r="D298" s="162" t="s">
        <v>183</v>
      </c>
      <c r="E298" s="163" t="s">
        <v>404</v>
      </c>
      <c r="F298" s="164" t="s">
        <v>405</v>
      </c>
      <c r="G298" s="165" t="s">
        <v>228</v>
      </c>
      <c r="H298" s="166">
        <v>9.1999999999999993</v>
      </c>
      <c r="I298" s="167"/>
      <c r="J298" s="168">
        <f>ROUND(I298*H298,2)</f>
        <v>0</v>
      </c>
      <c r="K298" s="169"/>
      <c r="L298" s="33"/>
      <c r="M298" s="170" t="s">
        <v>1</v>
      </c>
      <c r="N298" s="171" t="s">
        <v>40</v>
      </c>
      <c r="O298" s="58"/>
      <c r="P298" s="172">
        <f>O298*H298</f>
        <v>0</v>
      </c>
      <c r="Q298" s="172">
        <v>0</v>
      </c>
      <c r="R298" s="172">
        <f>Q298*H298</f>
        <v>0</v>
      </c>
      <c r="S298" s="172">
        <v>7.0000000000000007E-2</v>
      </c>
      <c r="T298" s="173">
        <f>S298*H298</f>
        <v>0.64400000000000002</v>
      </c>
      <c r="U298" s="32"/>
      <c r="V298" s="32"/>
      <c r="W298" s="32"/>
      <c r="X298" s="32"/>
      <c r="Y298" s="32"/>
      <c r="Z298" s="32"/>
      <c r="AA298" s="32"/>
      <c r="AB298" s="32"/>
      <c r="AC298" s="32"/>
      <c r="AD298" s="32"/>
      <c r="AE298" s="32"/>
      <c r="AR298" s="174" t="s">
        <v>187</v>
      </c>
      <c r="AT298" s="174" t="s">
        <v>183</v>
      </c>
      <c r="AU298" s="174" t="s">
        <v>85</v>
      </c>
      <c r="AY298" s="17" t="s">
        <v>181</v>
      </c>
      <c r="BE298" s="175">
        <f>IF(N298="základní",J298,0)</f>
        <v>0</v>
      </c>
      <c r="BF298" s="175">
        <f>IF(N298="snížená",J298,0)</f>
        <v>0</v>
      </c>
      <c r="BG298" s="175">
        <f>IF(N298="zákl. přenesená",J298,0)</f>
        <v>0</v>
      </c>
      <c r="BH298" s="175">
        <f>IF(N298="sníž. přenesená",J298,0)</f>
        <v>0</v>
      </c>
      <c r="BI298" s="175">
        <f>IF(N298="nulová",J298,0)</f>
        <v>0</v>
      </c>
      <c r="BJ298" s="17" t="s">
        <v>80</v>
      </c>
      <c r="BK298" s="175">
        <f>ROUND(I298*H298,2)</f>
        <v>0</v>
      </c>
      <c r="BL298" s="17" t="s">
        <v>187</v>
      </c>
      <c r="BM298" s="174" t="s">
        <v>406</v>
      </c>
    </row>
    <row r="299" spans="1:65" s="14" customFormat="1">
      <c r="B299" s="185"/>
      <c r="D299" s="177" t="s">
        <v>189</v>
      </c>
      <c r="E299" s="186" t="s">
        <v>1</v>
      </c>
      <c r="F299" s="187" t="s">
        <v>287</v>
      </c>
      <c r="H299" s="186" t="s">
        <v>1</v>
      </c>
      <c r="I299" s="188"/>
      <c r="L299" s="185"/>
      <c r="M299" s="189"/>
      <c r="N299" s="190"/>
      <c r="O299" s="190"/>
      <c r="P299" s="190"/>
      <c r="Q299" s="190"/>
      <c r="R299" s="190"/>
      <c r="S299" s="190"/>
      <c r="T299" s="191"/>
      <c r="AT299" s="186" t="s">
        <v>189</v>
      </c>
      <c r="AU299" s="186" t="s">
        <v>85</v>
      </c>
      <c r="AV299" s="14" t="s">
        <v>80</v>
      </c>
      <c r="AW299" s="14" t="s">
        <v>31</v>
      </c>
      <c r="AX299" s="14" t="s">
        <v>75</v>
      </c>
      <c r="AY299" s="186" t="s">
        <v>181</v>
      </c>
    </row>
    <row r="300" spans="1:65" s="13" customFormat="1">
      <c r="B300" s="176"/>
      <c r="D300" s="177" t="s">
        <v>189</v>
      </c>
      <c r="E300" s="178" t="s">
        <v>1</v>
      </c>
      <c r="F300" s="179" t="s">
        <v>407</v>
      </c>
      <c r="H300" s="180">
        <v>1.5</v>
      </c>
      <c r="I300" s="181"/>
      <c r="L300" s="176"/>
      <c r="M300" s="182"/>
      <c r="N300" s="183"/>
      <c r="O300" s="183"/>
      <c r="P300" s="183"/>
      <c r="Q300" s="183"/>
      <c r="R300" s="183"/>
      <c r="S300" s="183"/>
      <c r="T300" s="184"/>
      <c r="AT300" s="178" t="s">
        <v>189</v>
      </c>
      <c r="AU300" s="178" t="s">
        <v>85</v>
      </c>
      <c r="AV300" s="13" t="s">
        <v>85</v>
      </c>
      <c r="AW300" s="13" t="s">
        <v>31</v>
      </c>
      <c r="AX300" s="13" t="s">
        <v>75</v>
      </c>
      <c r="AY300" s="178" t="s">
        <v>181</v>
      </c>
    </row>
    <row r="301" spans="1:65" s="13" customFormat="1">
      <c r="B301" s="176"/>
      <c r="D301" s="177" t="s">
        <v>189</v>
      </c>
      <c r="E301" s="178" t="s">
        <v>1</v>
      </c>
      <c r="F301" s="179" t="s">
        <v>407</v>
      </c>
      <c r="H301" s="180">
        <v>1.5</v>
      </c>
      <c r="I301" s="181"/>
      <c r="L301" s="176"/>
      <c r="M301" s="182"/>
      <c r="N301" s="183"/>
      <c r="O301" s="183"/>
      <c r="P301" s="183"/>
      <c r="Q301" s="183"/>
      <c r="R301" s="183"/>
      <c r="S301" s="183"/>
      <c r="T301" s="184"/>
      <c r="AT301" s="178" t="s">
        <v>189</v>
      </c>
      <c r="AU301" s="178" t="s">
        <v>85</v>
      </c>
      <c r="AV301" s="13" t="s">
        <v>85</v>
      </c>
      <c r="AW301" s="13" t="s">
        <v>31</v>
      </c>
      <c r="AX301" s="13" t="s">
        <v>75</v>
      </c>
      <c r="AY301" s="178" t="s">
        <v>181</v>
      </c>
    </row>
    <row r="302" spans="1:65" s="14" customFormat="1">
      <c r="B302" s="185"/>
      <c r="D302" s="177" t="s">
        <v>189</v>
      </c>
      <c r="E302" s="186" t="s">
        <v>1</v>
      </c>
      <c r="F302" s="187" t="s">
        <v>408</v>
      </c>
      <c r="H302" s="186" t="s">
        <v>1</v>
      </c>
      <c r="I302" s="188"/>
      <c r="L302" s="185"/>
      <c r="M302" s="189"/>
      <c r="N302" s="190"/>
      <c r="O302" s="190"/>
      <c r="P302" s="190"/>
      <c r="Q302" s="190"/>
      <c r="R302" s="190"/>
      <c r="S302" s="190"/>
      <c r="T302" s="191"/>
      <c r="AT302" s="186" t="s">
        <v>189</v>
      </c>
      <c r="AU302" s="186" t="s">
        <v>85</v>
      </c>
      <c r="AV302" s="14" t="s">
        <v>80</v>
      </c>
      <c r="AW302" s="14" t="s">
        <v>31</v>
      </c>
      <c r="AX302" s="14" t="s">
        <v>75</v>
      </c>
      <c r="AY302" s="186" t="s">
        <v>181</v>
      </c>
    </row>
    <row r="303" spans="1:65" s="13" customFormat="1">
      <c r="B303" s="176"/>
      <c r="D303" s="177" t="s">
        <v>189</v>
      </c>
      <c r="E303" s="178" t="s">
        <v>1</v>
      </c>
      <c r="F303" s="179" t="s">
        <v>409</v>
      </c>
      <c r="H303" s="180">
        <v>2.5</v>
      </c>
      <c r="I303" s="181"/>
      <c r="L303" s="176"/>
      <c r="M303" s="182"/>
      <c r="N303" s="183"/>
      <c r="O303" s="183"/>
      <c r="P303" s="183"/>
      <c r="Q303" s="183"/>
      <c r="R303" s="183"/>
      <c r="S303" s="183"/>
      <c r="T303" s="184"/>
      <c r="AT303" s="178" t="s">
        <v>189</v>
      </c>
      <c r="AU303" s="178" t="s">
        <v>85</v>
      </c>
      <c r="AV303" s="13" t="s">
        <v>85</v>
      </c>
      <c r="AW303" s="13" t="s">
        <v>31</v>
      </c>
      <c r="AX303" s="13" t="s">
        <v>75</v>
      </c>
      <c r="AY303" s="178" t="s">
        <v>181</v>
      </c>
    </row>
    <row r="304" spans="1:65" s="14" customFormat="1">
      <c r="B304" s="185"/>
      <c r="D304" s="177" t="s">
        <v>189</v>
      </c>
      <c r="E304" s="186" t="s">
        <v>1</v>
      </c>
      <c r="F304" s="187" t="s">
        <v>410</v>
      </c>
      <c r="H304" s="186" t="s">
        <v>1</v>
      </c>
      <c r="I304" s="188"/>
      <c r="L304" s="185"/>
      <c r="M304" s="189"/>
      <c r="N304" s="190"/>
      <c r="O304" s="190"/>
      <c r="P304" s="190"/>
      <c r="Q304" s="190"/>
      <c r="R304" s="190"/>
      <c r="S304" s="190"/>
      <c r="T304" s="191"/>
      <c r="AT304" s="186" t="s">
        <v>189</v>
      </c>
      <c r="AU304" s="186" t="s">
        <v>85</v>
      </c>
      <c r="AV304" s="14" t="s">
        <v>80</v>
      </c>
      <c r="AW304" s="14" t="s">
        <v>31</v>
      </c>
      <c r="AX304" s="14" t="s">
        <v>75</v>
      </c>
      <c r="AY304" s="186" t="s">
        <v>181</v>
      </c>
    </row>
    <row r="305" spans="1:65" s="13" customFormat="1">
      <c r="B305" s="176"/>
      <c r="D305" s="177" t="s">
        <v>189</v>
      </c>
      <c r="E305" s="178" t="s">
        <v>1</v>
      </c>
      <c r="F305" s="179" t="s">
        <v>409</v>
      </c>
      <c r="H305" s="180">
        <v>2.5</v>
      </c>
      <c r="I305" s="181"/>
      <c r="L305" s="176"/>
      <c r="M305" s="182"/>
      <c r="N305" s="183"/>
      <c r="O305" s="183"/>
      <c r="P305" s="183"/>
      <c r="Q305" s="183"/>
      <c r="R305" s="183"/>
      <c r="S305" s="183"/>
      <c r="T305" s="184"/>
      <c r="AT305" s="178" t="s">
        <v>189</v>
      </c>
      <c r="AU305" s="178" t="s">
        <v>85</v>
      </c>
      <c r="AV305" s="13" t="s">
        <v>85</v>
      </c>
      <c r="AW305" s="13" t="s">
        <v>31</v>
      </c>
      <c r="AX305" s="13" t="s">
        <v>75</v>
      </c>
      <c r="AY305" s="178" t="s">
        <v>181</v>
      </c>
    </row>
    <row r="306" spans="1:65" s="14" customFormat="1">
      <c r="B306" s="185"/>
      <c r="D306" s="177" t="s">
        <v>189</v>
      </c>
      <c r="E306" s="186" t="s">
        <v>1</v>
      </c>
      <c r="F306" s="187" t="s">
        <v>411</v>
      </c>
      <c r="H306" s="186" t="s">
        <v>1</v>
      </c>
      <c r="I306" s="188"/>
      <c r="L306" s="185"/>
      <c r="M306" s="189"/>
      <c r="N306" s="190"/>
      <c r="O306" s="190"/>
      <c r="P306" s="190"/>
      <c r="Q306" s="190"/>
      <c r="R306" s="190"/>
      <c r="S306" s="190"/>
      <c r="T306" s="191"/>
      <c r="AT306" s="186" t="s">
        <v>189</v>
      </c>
      <c r="AU306" s="186" t="s">
        <v>85</v>
      </c>
      <c r="AV306" s="14" t="s">
        <v>80</v>
      </c>
      <c r="AW306" s="14" t="s">
        <v>31</v>
      </c>
      <c r="AX306" s="14" t="s">
        <v>75</v>
      </c>
      <c r="AY306" s="186" t="s">
        <v>181</v>
      </c>
    </row>
    <row r="307" spans="1:65" s="13" customFormat="1">
      <c r="B307" s="176"/>
      <c r="D307" s="177" t="s">
        <v>189</v>
      </c>
      <c r="E307" s="178" t="s">
        <v>1</v>
      </c>
      <c r="F307" s="179" t="s">
        <v>412</v>
      </c>
      <c r="H307" s="180">
        <v>1.2</v>
      </c>
      <c r="I307" s="181"/>
      <c r="L307" s="176"/>
      <c r="M307" s="182"/>
      <c r="N307" s="183"/>
      <c r="O307" s="183"/>
      <c r="P307" s="183"/>
      <c r="Q307" s="183"/>
      <c r="R307" s="183"/>
      <c r="S307" s="183"/>
      <c r="T307" s="184"/>
      <c r="AT307" s="178" t="s">
        <v>189</v>
      </c>
      <c r="AU307" s="178" t="s">
        <v>85</v>
      </c>
      <c r="AV307" s="13" t="s">
        <v>85</v>
      </c>
      <c r="AW307" s="13" t="s">
        <v>31</v>
      </c>
      <c r="AX307" s="13" t="s">
        <v>75</v>
      </c>
      <c r="AY307" s="178" t="s">
        <v>181</v>
      </c>
    </row>
    <row r="308" spans="1:65" s="15" customFormat="1">
      <c r="B308" s="192"/>
      <c r="D308" s="177" t="s">
        <v>189</v>
      </c>
      <c r="E308" s="193" t="s">
        <v>1</v>
      </c>
      <c r="F308" s="194" t="s">
        <v>204</v>
      </c>
      <c r="H308" s="195">
        <v>9.1999999999999993</v>
      </c>
      <c r="I308" s="196"/>
      <c r="L308" s="192"/>
      <c r="M308" s="197"/>
      <c r="N308" s="198"/>
      <c r="O308" s="198"/>
      <c r="P308" s="198"/>
      <c r="Q308" s="198"/>
      <c r="R308" s="198"/>
      <c r="S308" s="198"/>
      <c r="T308" s="199"/>
      <c r="AT308" s="193" t="s">
        <v>189</v>
      </c>
      <c r="AU308" s="193" t="s">
        <v>85</v>
      </c>
      <c r="AV308" s="15" t="s">
        <v>187</v>
      </c>
      <c r="AW308" s="15" t="s">
        <v>31</v>
      </c>
      <c r="AX308" s="15" t="s">
        <v>80</v>
      </c>
      <c r="AY308" s="193" t="s">
        <v>181</v>
      </c>
    </row>
    <row r="309" spans="1:65" s="2" customFormat="1" ht="21.75" customHeight="1">
      <c r="A309" s="32"/>
      <c r="B309" s="161"/>
      <c r="C309" s="162" t="s">
        <v>413</v>
      </c>
      <c r="D309" s="162" t="s">
        <v>183</v>
      </c>
      <c r="E309" s="163" t="s">
        <v>414</v>
      </c>
      <c r="F309" s="164" t="s">
        <v>415</v>
      </c>
      <c r="G309" s="165" t="s">
        <v>200</v>
      </c>
      <c r="H309" s="166">
        <v>10.42</v>
      </c>
      <c r="I309" s="167"/>
      <c r="J309" s="168">
        <f>ROUND(I309*H309,2)</f>
        <v>0</v>
      </c>
      <c r="K309" s="169"/>
      <c r="L309" s="33"/>
      <c r="M309" s="170" t="s">
        <v>1</v>
      </c>
      <c r="N309" s="171" t="s">
        <v>40</v>
      </c>
      <c r="O309" s="58"/>
      <c r="P309" s="172">
        <f>O309*H309</f>
        <v>0</v>
      </c>
      <c r="Q309" s="172">
        <v>0</v>
      </c>
      <c r="R309" s="172">
        <f>Q309*H309</f>
        <v>0</v>
      </c>
      <c r="S309" s="172">
        <v>0.27200000000000002</v>
      </c>
      <c r="T309" s="173">
        <f>S309*H309</f>
        <v>2.8342400000000003</v>
      </c>
      <c r="U309" s="32"/>
      <c r="V309" s="32"/>
      <c r="W309" s="32"/>
      <c r="X309" s="32"/>
      <c r="Y309" s="32"/>
      <c r="Z309" s="32"/>
      <c r="AA309" s="32"/>
      <c r="AB309" s="32"/>
      <c r="AC309" s="32"/>
      <c r="AD309" s="32"/>
      <c r="AE309" s="32"/>
      <c r="AR309" s="174" t="s">
        <v>187</v>
      </c>
      <c r="AT309" s="174" t="s">
        <v>183</v>
      </c>
      <c r="AU309" s="174" t="s">
        <v>85</v>
      </c>
      <c r="AY309" s="17" t="s">
        <v>181</v>
      </c>
      <c r="BE309" s="175">
        <f>IF(N309="základní",J309,0)</f>
        <v>0</v>
      </c>
      <c r="BF309" s="175">
        <f>IF(N309="snížená",J309,0)</f>
        <v>0</v>
      </c>
      <c r="BG309" s="175">
        <f>IF(N309="zákl. přenesená",J309,0)</f>
        <v>0</v>
      </c>
      <c r="BH309" s="175">
        <f>IF(N309="sníž. přenesená",J309,0)</f>
        <v>0</v>
      </c>
      <c r="BI309" s="175">
        <f>IF(N309="nulová",J309,0)</f>
        <v>0</v>
      </c>
      <c r="BJ309" s="17" t="s">
        <v>80</v>
      </c>
      <c r="BK309" s="175">
        <f>ROUND(I309*H309,2)</f>
        <v>0</v>
      </c>
      <c r="BL309" s="17" t="s">
        <v>187</v>
      </c>
      <c r="BM309" s="174" t="s">
        <v>416</v>
      </c>
    </row>
    <row r="310" spans="1:65" s="13" customFormat="1">
      <c r="B310" s="176"/>
      <c r="D310" s="177" t="s">
        <v>189</v>
      </c>
      <c r="E310" s="178" t="s">
        <v>1</v>
      </c>
      <c r="F310" s="179" t="s">
        <v>417</v>
      </c>
      <c r="H310" s="180">
        <v>10.42</v>
      </c>
      <c r="I310" s="181"/>
      <c r="L310" s="176"/>
      <c r="M310" s="182"/>
      <c r="N310" s="183"/>
      <c r="O310" s="183"/>
      <c r="P310" s="183"/>
      <c r="Q310" s="183"/>
      <c r="R310" s="183"/>
      <c r="S310" s="183"/>
      <c r="T310" s="184"/>
      <c r="AT310" s="178" t="s">
        <v>189</v>
      </c>
      <c r="AU310" s="178" t="s">
        <v>85</v>
      </c>
      <c r="AV310" s="13" t="s">
        <v>85</v>
      </c>
      <c r="AW310" s="13" t="s">
        <v>31</v>
      </c>
      <c r="AX310" s="13" t="s">
        <v>80</v>
      </c>
      <c r="AY310" s="178" t="s">
        <v>181</v>
      </c>
    </row>
    <row r="311" spans="1:65" s="2" customFormat="1" ht="33" customHeight="1">
      <c r="A311" s="32"/>
      <c r="B311" s="161"/>
      <c r="C311" s="162" t="s">
        <v>418</v>
      </c>
      <c r="D311" s="162" t="s">
        <v>183</v>
      </c>
      <c r="E311" s="163" t="s">
        <v>419</v>
      </c>
      <c r="F311" s="164" t="s">
        <v>420</v>
      </c>
      <c r="G311" s="165" t="s">
        <v>214</v>
      </c>
      <c r="H311" s="166">
        <v>12.784000000000001</v>
      </c>
      <c r="I311" s="167"/>
      <c r="J311" s="168">
        <f>ROUND(I311*H311,2)</f>
        <v>0</v>
      </c>
      <c r="K311" s="169"/>
      <c r="L311" s="33"/>
      <c r="M311" s="170" t="s">
        <v>1</v>
      </c>
      <c r="N311" s="171" t="s">
        <v>40</v>
      </c>
      <c r="O311" s="58"/>
      <c r="P311" s="172">
        <f>O311*H311</f>
        <v>0</v>
      </c>
      <c r="Q311" s="172">
        <v>0</v>
      </c>
      <c r="R311" s="172">
        <f>Q311*H311</f>
        <v>0</v>
      </c>
      <c r="S311" s="172">
        <v>2.2000000000000002</v>
      </c>
      <c r="T311" s="173">
        <f>S311*H311</f>
        <v>28.124800000000004</v>
      </c>
      <c r="U311" s="32"/>
      <c r="V311" s="32"/>
      <c r="W311" s="32"/>
      <c r="X311" s="32"/>
      <c r="Y311" s="32"/>
      <c r="Z311" s="32"/>
      <c r="AA311" s="32"/>
      <c r="AB311" s="32"/>
      <c r="AC311" s="32"/>
      <c r="AD311" s="32"/>
      <c r="AE311" s="32"/>
      <c r="AR311" s="174" t="s">
        <v>187</v>
      </c>
      <c r="AT311" s="174" t="s">
        <v>183</v>
      </c>
      <c r="AU311" s="174" t="s">
        <v>85</v>
      </c>
      <c r="AY311" s="17" t="s">
        <v>181</v>
      </c>
      <c r="BE311" s="175">
        <f>IF(N311="základní",J311,0)</f>
        <v>0</v>
      </c>
      <c r="BF311" s="175">
        <f>IF(N311="snížená",J311,0)</f>
        <v>0</v>
      </c>
      <c r="BG311" s="175">
        <f>IF(N311="zákl. přenesená",J311,0)</f>
        <v>0</v>
      </c>
      <c r="BH311" s="175">
        <f>IF(N311="sníž. přenesená",J311,0)</f>
        <v>0</v>
      </c>
      <c r="BI311" s="175">
        <f>IF(N311="nulová",J311,0)</f>
        <v>0</v>
      </c>
      <c r="BJ311" s="17" t="s">
        <v>80</v>
      </c>
      <c r="BK311" s="175">
        <f>ROUND(I311*H311,2)</f>
        <v>0</v>
      </c>
      <c r="BL311" s="17" t="s">
        <v>187</v>
      </c>
      <c r="BM311" s="174" t="s">
        <v>421</v>
      </c>
    </row>
    <row r="312" spans="1:65" s="14" customFormat="1">
      <c r="B312" s="185"/>
      <c r="D312" s="177" t="s">
        <v>189</v>
      </c>
      <c r="E312" s="186" t="s">
        <v>1</v>
      </c>
      <c r="F312" s="187" t="s">
        <v>422</v>
      </c>
      <c r="H312" s="186" t="s">
        <v>1</v>
      </c>
      <c r="I312" s="188"/>
      <c r="L312" s="185"/>
      <c r="M312" s="189"/>
      <c r="N312" s="190"/>
      <c r="O312" s="190"/>
      <c r="P312" s="190"/>
      <c r="Q312" s="190"/>
      <c r="R312" s="190"/>
      <c r="S312" s="190"/>
      <c r="T312" s="191"/>
      <c r="AT312" s="186" t="s">
        <v>189</v>
      </c>
      <c r="AU312" s="186" t="s">
        <v>85</v>
      </c>
      <c r="AV312" s="14" t="s">
        <v>80</v>
      </c>
      <c r="AW312" s="14" t="s">
        <v>31</v>
      </c>
      <c r="AX312" s="14" t="s">
        <v>75</v>
      </c>
      <c r="AY312" s="186" t="s">
        <v>181</v>
      </c>
    </row>
    <row r="313" spans="1:65" s="14" customFormat="1">
      <c r="B313" s="185"/>
      <c r="D313" s="177" t="s">
        <v>189</v>
      </c>
      <c r="E313" s="186" t="s">
        <v>1</v>
      </c>
      <c r="F313" s="187" t="s">
        <v>423</v>
      </c>
      <c r="H313" s="186" t="s">
        <v>1</v>
      </c>
      <c r="I313" s="188"/>
      <c r="L313" s="185"/>
      <c r="M313" s="189"/>
      <c r="N313" s="190"/>
      <c r="O313" s="190"/>
      <c r="P313" s="190"/>
      <c r="Q313" s="190"/>
      <c r="R313" s="190"/>
      <c r="S313" s="190"/>
      <c r="T313" s="191"/>
      <c r="AT313" s="186" t="s">
        <v>189</v>
      </c>
      <c r="AU313" s="186" t="s">
        <v>85</v>
      </c>
      <c r="AV313" s="14" t="s">
        <v>80</v>
      </c>
      <c r="AW313" s="14" t="s">
        <v>31</v>
      </c>
      <c r="AX313" s="14" t="s">
        <v>75</v>
      </c>
      <c r="AY313" s="186" t="s">
        <v>181</v>
      </c>
    </row>
    <row r="314" spans="1:65" s="13" customFormat="1">
      <c r="B314" s="176"/>
      <c r="D314" s="177" t="s">
        <v>189</v>
      </c>
      <c r="E314" s="178" t="s">
        <v>1</v>
      </c>
      <c r="F314" s="179" t="s">
        <v>424</v>
      </c>
      <c r="H314" s="180">
        <v>12.784000000000001</v>
      </c>
      <c r="I314" s="181"/>
      <c r="L314" s="176"/>
      <c r="M314" s="182"/>
      <c r="N314" s="183"/>
      <c r="O314" s="183"/>
      <c r="P314" s="183"/>
      <c r="Q314" s="183"/>
      <c r="R314" s="183"/>
      <c r="S314" s="183"/>
      <c r="T314" s="184"/>
      <c r="AT314" s="178" t="s">
        <v>189</v>
      </c>
      <c r="AU314" s="178" t="s">
        <v>85</v>
      </c>
      <c r="AV314" s="13" t="s">
        <v>85</v>
      </c>
      <c r="AW314" s="13" t="s">
        <v>31</v>
      </c>
      <c r="AX314" s="13" t="s">
        <v>80</v>
      </c>
      <c r="AY314" s="178" t="s">
        <v>181</v>
      </c>
    </row>
    <row r="315" spans="1:65" s="2" customFormat="1" ht="33" customHeight="1">
      <c r="A315" s="32"/>
      <c r="B315" s="161"/>
      <c r="C315" s="162" t="s">
        <v>425</v>
      </c>
      <c r="D315" s="162" t="s">
        <v>183</v>
      </c>
      <c r="E315" s="163" t="s">
        <v>419</v>
      </c>
      <c r="F315" s="164" t="s">
        <v>420</v>
      </c>
      <c r="G315" s="165" t="s">
        <v>214</v>
      </c>
      <c r="H315" s="166">
        <v>78.802000000000007</v>
      </c>
      <c r="I315" s="167"/>
      <c r="J315" s="168">
        <f>ROUND(I315*H315,2)</f>
        <v>0</v>
      </c>
      <c r="K315" s="169"/>
      <c r="L315" s="33"/>
      <c r="M315" s="170" t="s">
        <v>1</v>
      </c>
      <c r="N315" s="171" t="s">
        <v>40</v>
      </c>
      <c r="O315" s="58"/>
      <c r="P315" s="172">
        <f>O315*H315</f>
        <v>0</v>
      </c>
      <c r="Q315" s="172">
        <v>0</v>
      </c>
      <c r="R315" s="172">
        <f>Q315*H315</f>
        <v>0</v>
      </c>
      <c r="S315" s="172">
        <v>2.2000000000000002</v>
      </c>
      <c r="T315" s="173">
        <f>S315*H315</f>
        <v>173.36440000000002</v>
      </c>
      <c r="U315" s="32"/>
      <c r="V315" s="32"/>
      <c r="W315" s="32"/>
      <c r="X315" s="32"/>
      <c r="Y315" s="32"/>
      <c r="Z315" s="32"/>
      <c r="AA315" s="32"/>
      <c r="AB315" s="32"/>
      <c r="AC315" s="32"/>
      <c r="AD315" s="32"/>
      <c r="AE315" s="32"/>
      <c r="AR315" s="174" t="s">
        <v>187</v>
      </c>
      <c r="AT315" s="174" t="s">
        <v>183</v>
      </c>
      <c r="AU315" s="174" t="s">
        <v>85</v>
      </c>
      <c r="AY315" s="17" t="s">
        <v>181</v>
      </c>
      <c r="BE315" s="175">
        <f>IF(N315="základní",J315,0)</f>
        <v>0</v>
      </c>
      <c r="BF315" s="175">
        <f>IF(N315="snížená",J315,0)</f>
        <v>0</v>
      </c>
      <c r="BG315" s="175">
        <f>IF(N315="zákl. přenesená",J315,0)</f>
        <v>0</v>
      </c>
      <c r="BH315" s="175">
        <f>IF(N315="sníž. přenesená",J315,0)</f>
        <v>0</v>
      </c>
      <c r="BI315" s="175">
        <f>IF(N315="nulová",J315,0)</f>
        <v>0</v>
      </c>
      <c r="BJ315" s="17" t="s">
        <v>80</v>
      </c>
      <c r="BK315" s="175">
        <f>ROUND(I315*H315,2)</f>
        <v>0</v>
      </c>
      <c r="BL315" s="17" t="s">
        <v>187</v>
      </c>
      <c r="BM315" s="174" t="s">
        <v>426</v>
      </c>
    </row>
    <row r="316" spans="1:65" s="13" customFormat="1">
      <c r="B316" s="176"/>
      <c r="D316" s="177" t="s">
        <v>189</v>
      </c>
      <c r="E316" s="178" t="s">
        <v>1</v>
      </c>
      <c r="F316" s="179" t="s">
        <v>427</v>
      </c>
      <c r="H316" s="180">
        <v>54.781999999999996</v>
      </c>
      <c r="I316" s="181"/>
      <c r="L316" s="176"/>
      <c r="M316" s="182"/>
      <c r="N316" s="183"/>
      <c r="O316" s="183"/>
      <c r="P316" s="183"/>
      <c r="Q316" s="183"/>
      <c r="R316" s="183"/>
      <c r="S316" s="183"/>
      <c r="T316" s="184"/>
      <c r="AT316" s="178" t="s">
        <v>189</v>
      </c>
      <c r="AU316" s="178" t="s">
        <v>85</v>
      </c>
      <c r="AV316" s="13" t="s">
        <v>85</v>
      </c>
      <c r="AW316" s="13" t="s">
        <v>31</v>
      </c>
      <c r="AX316" s="13" t="s">
        <v>75</v>
      </c>
      <c r="AY316" s="178" t="s">
        <v>181</v>
      </c>
    </row>
    <row r="317" spans="1:65" s="13" customFormat="1">
      <c r="B317" s="176"/>
      <c r="D317" s="177" t="s">
        <v>189</v>
      </c>
      <c r="E317" s="178" t="s">
        <v>1</v>
      </c>
      <c r="F317" s="179" t="s">
        <v>428</v>
      </c>
      <c r="H317" s="180">
        <v>18.821000000000002</v>
      </c>
      <c r="I317" s="181"/>
      <c r="L317" s="176"/>
      <c r="M317" s="182"/>
      <c r="N317" s="183"/>
      <c r="O317" s="183"/>
      <c r="P317" s="183"/>
      <c r="Q317" s="183"/>
      <c r="R317" s="183"/>
      <c r="S317" s="183"/>
      <c r="T317" s="184"/>
      <c r="AT317" s="178" t="s">
        <v>189</v>
      </c>
      <c r="AU317" s="178" t="s">
        <v>85</v>
      </c>
      <c r="AV317" s="13" t="s">
        <v>85</v>
      </c>
      <c r="AW317" s="13" t="s">
        <v>31</v>
      </c>
      <c r="AX317" s="13" t="s">
        <v>75</v>
      </c>
      <c r="AY317" s="178" t="s">
        <v>181</v>
      </c>
    </row>
    <row r="318" spans="1:65" s="13" customFormat="1">
      <c r="B318" s="176"/>
      <c r="D318" s="177" t="s">
        <v>189</v>
      </c>
      <c r="E318" s="178" t="s">
        <v>1</v>
      </c>
      <c r="F318" s="179" t="s">
        <v>429</v>
      </c>
      <c r="H318" s="180">
        <v>4.4219999999999997</v>
      </c>
      <c r="I318" s="181"/>
      <c r="L318" s="176"/>
      <c r="M318" s="182"/>
      <c r="N318" s="183"/>
      <c r="O318" s="183"/>
      <c r="P318" s="183"/>
      <c r="Q318" s="183"/>
      <c r="R318" s="183"/>
      <c r="S318" s="183"/>
      <c r="T318" s="184"/>
      <c r="AT318" s="178" t="s">
        <v>189</v>
      </c>
      <c r="AU318" s="178" t="s">
        <v>85</v>
      </c>
      <c r="AV318" s="13" t="s">
        <v>85</v>
      </c>
      <c r="AW318" s="13" t="s">
        <v>31</v>
      </c>
      <c r="AX318" s="13" t="s">
        <v>75</v>
      </c>
      <c r="AY318" s="178" t="s">
        <v>181</v>
      </c>
    </row>
    <row r="319" spans="1:65" s="13" customFormat="1">
      <c r="B319" s="176"/>
      <c r="D319" s="177" t="s">
        <v>189</v>
      </c>
      <c r="E319" s="178" t="s">
        <v>1</v>
      </c>
      <c r="F319" s="179" t="s">
        <v>430</v>
      </c>
      <c r="H319" s="180">
        <v>0</v>
      </c>
      <c r="I319" s="181"/>
      <c r="L319" s="176"/>
      <c r="M319" s="182"/>
      <c r="N319" s="183"/>
      <c r="O319" s="183"/>
      <c r="P319" s="183"/>
      <c r="Q319" s="183"/>
      <c r="R319" s="183"/>
      <c r="S319" s="183"/>
      <c r="T319" s="184"/>
      <c r="AT319" s="178" t="s">
        <v>189</v>
      </c>
      <c r="AU319" s="178" t="s">
        <v>85</v>
      </c>
      <c r="AV319" s="13" t="s">
        <v>85</v>
      </c>
      <c r="AW319" s="13" t="s">
        <v>31</v>
      </c>
      <c r="AX319" s="13" t="s">
        <v>75</v>
      </c>
      <c r="AY319" s="178" t="s">
        <v>181</v>
      </c>
    </row>
    <row r="320" spans="1:65" s="13" customFormat="1">
      <c r="B320" s="176"/>
      <c r="D320" s="177" t="s">
        <v>189</v>
      </c>
      <c r="E320" s="178" t="s">
        <v>1</v>
      </c>
      <c r="F320" s="179" t="s">
        <v>431</v>
      </c>
      <c r="H320" s="180">
        <v>0.77700000000000002</v>
      </c>
      <c r="I320" s="181"/>
      <c r="L320" s="176"/>
      <c r="M320" s="182"/>
      <c r="N320" s="183"/>
      <c r="O320" s="183"/>
      <c r="P320" s="183"/>
      <c r="Q320" s="183"/>
      <c r="R320" s="183"/>
      <c r="S320" s="183"/>
      <c r="T320" s="184"/>
      <c r="AT320" s="178" t="s">
        <v>189</v>
      </c>
      <c r="AU320" s="178" t="s">
        <v>85</v>
      </c>
      <c r="AV320" s="13" t="s">
        <v>85</v>
      </c>
      <c r="AW320" s="13" t="s">
        <v>31</v>
      </c>
      <c r="AX320" s="13" t="s">
        <v>75</v>
      </c>
      <c r="AY320" s="178" t="s">
        <v>181</v>
      </c>
    </row>
    <row r="321" spans="1:65" s="15" customFormat="1">
      <c r="B321" s="192"/>
      <c r="D321" s="177" t="s">
        <v>189</v>
      </c>
      <c r="E321" s="193" t="s">
        <v>1</v>
      </c>
      <c r="F321" s="194" t="s">
        <v>204</v>
      </c>
      <c r="H321" s="195">
        <v>78.802000000000007</v>
      </c>
      <c r="I321" s="196"/>
      <c r="L321" s="192"/>
      <c r="M321" s="197"/>
      <c r="N321" s="198"/>
      <c r="O321" s="198"/>
      <c r="P321" s="198"/>
      <c r="Q321" s="198"/>
      <c r="R321" s="198"/>
      <c r="S321" s="198"/>
      <c r="T321" s="199"/>
      <c r="AT321" s="193" t="s">
        <v>189</v>
      </c>
      <c r="AU321" s="193" t="s">
        <v>85</v>
      </c>
      <c r="AV321" s="15" t="s">
        <v>187</v>
      </c>
      <c r="AW321" s="15" t="s">
        <v>31</v>
      </c>
      <c r="AX321" s="15" t="s">
        <v>80</v>
      </c>
      <c r="AY321" s="193" t="s">
        <v>181</v>
      </c>
    </row>
    <row r="322" spans="1:65" s="2" customFormat="1" ht="21.75" customHeight="1">
      <c r="A322" s="32"/>
      <c r="B322" s="161"/>
      <c r="C322" s="162" t="s">
        <v>432</v>
      </c>
      <c r="D322" s="162" t="s">
        <v>183</v>
      </c>
      <c r="E322" s="163" t="s">
        <v>433</v>
      </c>
      <c r="F322" s="164" t="s">
        <v>434</v>
      </c>
      <c r="G322" s="165" t="s">
        <v>214</v>
      </c>
      <c r="H322" s="166">
        <v>169.69</v>
      </c>
      <c r="I322" s="167"/>
      <c r="J322" s="168">
        <f>ROUND(I322*H322,2)</f>
        <v>0</v>
      </c>
      <c r="K322" s="169"/>
      <c r="L322" s="33"/>
      <c r="M322" s="170" t="s">
        <v>1</v>
      </c>
      <c r="N322" s="171" t="s">
        <v>40</v>
      </c>
      <c r="O322" s="58"/>
      <c r="P322" s="172">
        <f>O322*H322</f>
        <v>0</v>
      </c>
      <c r="Q322" s="172">
        <v>0</v>
      </c>
      <c r="R322" s="172">
        <f>Q322*H322</f>
        <v>0</v>
      </c>
      <c r="S322" s="172">
        <v>2.2000000000000002</v>
      </c>
      <c r="T322" s="173">
        <f>S322*H322</f>
        <v>373.31800000000004</v>
      </c>
      <c r="U322" s="32"/>
      <c r="V322" s="32"/>
      <c r="W322" s="32"/>
      <c r="X322" s="32"/>
      <c r="Y322" s="32"/>
      <c r="Z322" s="32"/>
      <c r="AA322" s="32"/>
      <c r="AB322" s="32"/>
      <c r="AC322" s="32"/>
      <c r="AD322" s="32"/>
      <c r="AE322" s="32"/>
      <c r="AR322" s="174" t="s">
        <v>187</v>
      </c>
      <c r="AT322" s="174" t="s">
        <v>183</v>
      </c>
      <c r="AU322" s="174" t="s">
        <v>85</v>
      </c>
      <c r="AY322" s="17" t="s">
        <v>181</v>
      </c>
      <c r="BE322" s="175">
        <f>IF(N322="základní",J322,0)</f>
        <v>0</v>
      </c>
      <c r="BF322" s="175">
        <f>IF(N322="snížená",J322,0)</f>
        <v>0</v>
      </c>
      <c r="BG322" s="175">
        <f>IF(N322="zákl. přenesená",J322,0)</f>
        <v>0</v>
      </c>
      <c r="BH322" s="175">
        <f>IF(N322="sníž. přenesená",J322,0)</f>
        <v>0</v>
      </c>
      <c r="BI322" s="175">
        <f>IF(N322="nulová",J322,0)</f>
        <v>0</v>
      </c>
      <c r="BJ322" s="17" t="s">
        <v>80</v>
      </c>
      <c r="BK322" s="175">
        <f>ROUND(I322*H322,2)</f>
        <v>0</v>
      </c>
      <c r="BL322" s="17" t="s">
        <v>187</v>
      </c>
      <c r="BM322" s="174" t="s">
        <v>435</v>
      </c>
    </row>
    <row r="323" spans="1:65" s="13" customFormat="1">
      <c r="B323" s="176"/>
      <c r="D323" s="177" t="s">
        <v>189</v>
      </c>
      <c r="E323" s="178" t="s">
        <v>1</v>
      </c>
      <c r="F323" s="179" t="s">
        <v>436</v>
      </c>
      <c r="H323" s="180">
        <v>125.47</v>
      </c>
      <c r="I323" s="181"/>
      <c r="L323" s="176"/>
      <c r="M323" s="182"/>
      <c r="N323" s="183"/>
      <c r="O323" s="183"/>
      <c r="P323" s="183"/>
      <c r="Q323" s="183"/>
      <c r="R323" s="183"/>
      <c r="S323" s="183"/>
      <c r="T323" s="184"/>
      <c r="AT323" s="178" t="s">
        <v>189</v>
      </c>
      <c r="AU323" s="178" t="s">
        <v>85</v>
      </c>
      <c r="AV323" s="13" t="s">
        <v>85</v>
      </c>
      <c r="AW323" s="13" t="s">
        <v>31</v>
      </c>
      <c r="AX323" s="13" t="s">
        <v>75</v>
      </c>
      <c r="AY323" s="178" t="s">
        <v>181</v>
      </c>
    </row>
    <row r="324" spans="1:65" s="13" customFormat="1">
      <c r="B324" s="176"/>
      <c r="D324" s="177" t="s">
        <v>189</v>
      </c>
      <c r="E324" s="178" t="s">
        <v>1</v>
      </c>
      <c r="F324" s="179" t="s">
        <v>437</v>
      </c>
      <c r="H324" s="180">
        <v>44.22</v>
      </c>
      <c r="I324" s="181"/>
      <c r="L324" s="176"/>
      <c r="M324" s="182"/>
      <c r="N324" s="183"/>
      <c r="O324" s="183"/>
      <c r="P324" s="183"/>
      <c r="Q324" s="183"/>
      <c r="R324" s="183"/>
      <c r="S324" s="183"/>
      <c r="T324" s="184"/>
      <c r="AT324" s="178" t="s">
        <v>189</v>
      </c>
      <c r="AU324" s="178" t="s">
        <v>85</v>
      </c>
      <c r="AV324" s="13" t="s">
        <v>85</v>
      </c>
      <c r="AW324" s="13" t="s">
        <v>31</v>
      </c>
      <c r="AX324" s="13" t="s">
        <v>75</v>
      </c>
      <c r="AY324" s="178" t="s">
        <v>181</v>
      </c>
    </row>
    <row r="325" spans="1:65" s="13" customFormat="1">
      <c r="B325" s="176"/>
      <c r="D325" s="177" t="s">
        <v>189</v>
      </c>
      <c r="E325" s="178" t="s">
        <v>1</v>
      </c>
      <c r="F325" s="179" t="s">
        <v>438</v>
      </c>
      <c r="H325" s="180">
        <v>0</v>
      </c>
      <c r="I325" s="181"/>
      <c r="L325" s="176"/>
      <c r="M325" s="182"/>
      <c r="N325" s="183"/>
      <c r="O325" s="183"/>
      <c r="P325" s="183"/>
      <c r="Q325" s="183"/>
      <c r="R325" s="183"/>
      <c r="S325" s="183"/>
      <c r="T325" s="184"/>
      <c r="AT325" s="178" t="s">
        <v>189</v>
      </c>
      <c r="AU325" s="178" t="s">
        <v>85</v>
      </c>
      <c r="AV325" s="13" t="s">
        <v>85</v>
      </c>
      <c r="AW325" s="13" t="s">
        <v>31</v>
      </c>
      <c r="AX325" s="13" t="s">
        <v>75</v>
      </c>
      <c r="AY325" s="178" t="s">
        <v>181</v>
      </c>
    </row>
    <row r="326" spans="1:65" s="15" customFormat="1">
      <c r="B326" s="192"/>
      <c r="D326" s="177" t="s">
        <v>189</v>
      </c>
      <c r="E326" s="193" t="s">
        <v>1</v>
      </c>
      <c r="F326" s="194" t="s">
        <v>204</v>
      </c>
      <c r="H326" s="195">
        <v>169.69</v>
      </c>
      <c r="I326" s="196"/>
      <c r="L326" s="192"/>
      <c r="M326" s="197"/>
      <c r="N326" s="198"/>
      <c r="O326" s="198"/>
      <c r="P326" s="198"/>
      <c r="Q326" s="198"/>
      <c r="R326" s="198"/>
      <c r="S326" s="198"/>
      <c r="T326" s="199"/>
      <c r="AT326" s="193" t="s">
        <v>189</v>
      </c>
      <c r="AU326" s="193" t="s">
        <v>85</v>
      </c>
      <c r="AV326" s="15" t="s">
        <v>187</v>
      </c>
      <c r="AW326" s="15" t="s">
        <v>31</v>
      </c>
      <c r="AX326" s="15" t="s">
        <v>80</v>
      </c>
      <c r="AY326" s="193" t="s">
        <v>181</v>
      </c>
    </row>
    <row r="327" spans="1:65" s="2" customFormat="1" ht="21.75" customHeight="1">
      <c r="A327" s="32"/>
      <c r="B327" s="161"/>
      <c r="C327" s="162" t="s">
        <v>439</v>
      </c>
      <c r="D327" s="162" t="s">
        <v>183</v>
      </c>
      <c r="E327" s="163" t="s">
        <v>440</v>
      </c>
      <c r="F327" s="164" t="s">
        <v>441</v>
      </c>
      <c r="G327" s="165" t="s">
        <v>214</v>
      </c>
      <c r="H327" s="166">
        <v>73.602999999999994</v>
      </c>
      <c r="I327" s="167"/>
      <c r="J327" s="168">
        <f>ROUND(I327*H327,2)</f>
        <v>0</v>
      </c>
      <c r="K327" s="169"/>
      <c r="L327" s="33"/>
      <c r="M327" s="170" t="s">
        <v>1</v>
      </c>
      <c r="N327" s="171" t="s">
        <v>40</v>
      </c>
      <c r="O327" s="58"/>
      <c r="P327" s="172">
        <f>O327*H327</f>
        <v>0</v>
      </c>
      <c r="Q327" s="172">
        <v>0</v>
      </c>
      <c r="R327" s="172">
        <f>Q327*H327</f>
        <v>0</v>
      </c>
      <c r="S327" s="172">
        <v>2.9000000000000001E-2</v>
      </c>
      <c r="T327" s="173">
        <f>S327*H327</f>
        <v>2.134487</v>
      </c>
      <c r="U327" s="32"/>
      <c r="V327" s="32"/>
      <c r="W327" s="32"/>
      <c r="X327" s="32"/>
      <c r="Y327" s="32"/>
      <c r="Z327" s="32"/>
      <c r="AA327" s="32"/>
      <c r="AB327" s="32"/>
      <c r="AC327" s="32"/>
      <c r="AD327" s="32"/>
      <c r="AE327" s="32"/>
      <c r="AR327" s="174" t="s">
        <v>187</v>
      </c>
      <c r="AT327" s="174" t="s">
        <v>183</v>
      </c>
      <c r="AU327" s="174" t="s">
        <v>85</v>
      </c>
      <c r="AY327" s="17" t="s">
        <v>181</v>
      </c>
      <c r="BE327" s="175">
        <f>IF(N327="základní",J327,0)</f>
        <v>0</v>
      </c>
      <c r="BF327" s="175">
        <f>IF(N327="snížená",J327,0)</f>
        <v>0</v>
      </c>
      <c r="BG327" s="175">
        <f>IF(N327="zákl. přenesená",J327,0)</f>
        <v>0</v>
      </c>
      <c r="BH327" s="175">
        <f>IF(N327="sníž. přenesená",J327,0)</f>
        <v>0</v>
      </c>
      <c r="BI327" s="175">
        <f>IF(N327="nulová",J327,0)</f>
        <v>0</v>
      </c>
      <c r="BJ327" s="17" t="s">
        <v>80</v>
      </c>
      <c r="BK327" s="175">
        <f>ROUND(I327*H327,2)</f>
        <v>0</v>
      </c>
      <c r="BL327" s="17" t="s">
        <v>187</v>
      </c>
      <c r="BM327" s="174" t="s">
        <v>442</v>
      </c>
    </row>
    <row r="328" spans="1:65" s="13" customFormat="1">
      <c r="B328" s="176"/>
      <c r="D328" s="177" t="s">
        <v>189</v>
      </c>
      <c r="E328" s="178" t="s">
        <v>1</v>
      </c>
      <c r="F328" s="179" t="s">
        <v>427</v>
      </c>
      <c r="H328" s="180">
        <v>54.781999999999996</v>
      </c>
      <c r="I328" s="181"/>
      <c r="L328" s="176"/>
      <c r="M328" s="182"/>
      <c r="N328" s="183"/>
      <c r="O328" s="183"/>
      <c r="P328" s="183"/>
      <c r="Q328" s="183"/>
      <c r="R328" s="183"/>
      <c r="S328" s="183"/>
      <c r="T328" s="184"/>
      <c r="AT328" s="178" t="s">
        <v>189</v>
      </c>
      <c r="AU328" s="178" t="s">
        <v>85</v>
      </c>
      <c r="AV328" s="13" t="s">
        <v>85</v>
      </c>
      <c r="AW328" s="13" t="s">
        <v>31</v>
      </c>
      <c r="AX328" s="13" t="s">
        <v>75</v>
      </c>
      <c r="AY328" s="178" t="s">
        <v>181</v>
      </c>
    </row>
    <row r="329" spans="1:65" s="13" customFormat="1">
      <c r="B329" s="176"/>
      <c r="D329" s="177" t="s">
        <v>189</v>
      </c>
      <c r="E329" s="178" t="s">
        <v>1</v>
      </c>
      <c r="F329" s="179" t="s">
        <v>428</v>
      </c>
      <c r="H329" s="180">
        <v>18.821000000000002</v>
      </c>
      <c r="I329" s="181"/>
      <c r="L329" s="176"/>
      <c r="M329" s="182"/>
      <c r="N329" s="183"/>
      <c r="O329" s="183"/>
      <c r="P329" s="183"/>
      <c r="Q329" s="183"/>
      <c r="R329" s="183"/>
      <c r="S329" s="183"/>
      <c r="T329" s="184"/>
      <c r="AT329" s="178" t="s">
        <v>189</v>
      </c>
      <c r="AU329" s="178" t="s">
        <v>85</v>
      </c>
      <c r="AV329" s="13" t="s">
        <v>85</v>
      </c>
      <c r="AW329" s="13" t="s">
        <v>31</v>
      </c>
      <c r="AX329" s="13" t="s">
        <v>75</v>
      </c>
      <c r="AY329" s="178" t="s">
        <v>181</v>
      </c>
    </row>
    <row r="330" spans="1:65" s="15" customFormat="1">
      <c r="B330" s="192"/>
      <c r="D330" s="177" t="s">
        <v>189</v>
      </c>
      <c r="E330" s="193" t="s">
        <v>1</v>
      </c>
      <c r="F330" s="194" t="s">
        <v>204</v>
      </c>
      <c r="H330" s="195">
        <v>73.602999999999994</v>
      </c>
      <c r="I330" s="196"/>
      <c r="L330" s="192"/>
      <c r="M330" s="197"/>
      <c r="N330" s="198"/>
      <c r="O330" s="198"/>
      <c r="P330" s="198"/>
      <c r="Q330" s="198"/>
      <c r="R330" s="198"/>
      <c r="S330" s="198"/>
      <c r="T330" s="199"/>
      <c r="AT330" s="193" t="s">
        <v>189</v>
      </c>
      <c r="AU330" s="193" t="s">
        <v>85</v>
      </c>
      <c r="AV330" s="15" t="s">
        <v>187</v>
      </c>
      <c r="AW330" s="15" t="s">
        <v>31</v>
      </c>
      <c r="AX330" s="15" t="s">
        <v>80</v>
      </c>
      <c r="AY330" s="193" t="s">
        <v>181</v>
      </c>
    </row>
    <row r="331" spans="1:65" s="2" customFormat="1" ht="21.75" customHeight="1">
      <c r="A331" s="32"/>
      <c r="B331" s="161"/>
      <c r="C331" s="162" t="s">
        <v>443</v>
      </c>
      <c r="D331" s="162" t="s">
        <v>183</v>
      </c>
      <c r="E331" s="163" t="s">
        <v>440</v>
      </c>
      <c r="F331" s="164" t="s">
        <v>441</v>
      </c>
      <c r="G331" s="165" t="s">
        <v>214</v>
      </c>
      <c r="H331" s="166">
        <v>58.953000000000003</v>
      </c>
      <c r="I331" s="167"/>
      <c r="J331" s="168">
        <f>ROUND(I331*H331,2)</f>
        <v>0</v>
      </c>
      <c r="K331" s="169"/>
      <c r="L331" s="33"/>
      <c r="M331" s="170" t="s">
        <v>1</v>
      </c>
      <c r="N331" s="171" t="s">
        <v>40</v>
      </c>
      <c r="O331" s="58"/>
      <c r="P331" s="172">
        <f>O331*H331</f>
        <v>0</v>
      </c>
      <c r="Q331" s="172">
        <v>0</v>
      </c>
      <c r="R331" s="172">
        <f>Q331*H331</f>
        <v>0</v>
      </c>
      <c r="S331" s="172">
        <v>2.9000000000000001E-2</v>
      </c>
      <c r="T331" s="173">
        <f>S331*H331</f>
        <v>1.7096370000000001</v>
      </c>
      <c r="U331" s="32"/>
      <c r="V331" s="32"/>
      <c r="W331" s="32"/>
      <c r="X331" s="32"/>
      <c r="Y331" s="32"/>
      <c r="Z331" s="32"/>
      <c r="AA331" s="32"/>
      <c r="AB331" s="32"/>
      <c r="AC331" s="32"/>
      <c r="AD331" s="32"/>
      <c r="AE331" s="32"/>
      <c r="AR331" s="174" t="s">
        <v>187</v>
      </c>
      <c r="AT331" s="174" t="s">
        <v>183</v>
      </c>
      <c r="AU331" s="174" t="s">
        <v>85</v>
      </c>
      <c r="AY331" s="17" t="s">
        <v>181</v>
      </c>
      <c r="BE331" s="175">
        <f>IF(N331="základní",J331,0)</f>
        <v>0</v>
      </c>
      <c r="BF331" s="175">
        <f>IF(N331="snížená",J331,0)</f>
        <v>0</v>
      </c>
      <c r="BG331" s="175">
        <f>IF(N331="zákl. přenesená",J331,0)</f>
        <v>0</v>
      </c>
      <c r="BH331" s="175">
        <f>IF(N331="sníž. přenesená",J331,0)</f>
        <v>0</v>
      </c>
      <c r="BI331" s="175">
        <f>IF(N331="nulová",J331,0)</f>
        <v>0</v>
      </c>
      <c r="BJ331" s="17" t="s">
        <v>80</v>
      </c>
      <c r="BK331" s="175">
        <f>ROUND(I331*H331,2)</f>
        <v>0</v>
      </c>
      <c r="BL331" s="17" t="s">
        <v>187</v>
      </c>
      <c r="BM331" s="174" t="s">
        <v>444</v>
      </c>
    </row>
    <row r="332" spans="1:65" s="2" customFormat="1" ht="21.75" customHeight="1">
      <c r="A332" s="32"/>
      <c r="B332" s="161"/>
      <c r="C332" s="162" t="s">
        <v>445</v>
      </c>
      <c r="D332" s="162" t="s">
        <v>183</v>
      </c>
      <c r="E332" s="163" t="s">
        <v>446</v>
      </c>
      <c r="F332" s="164" t="s">
        <v>447</v>
      </c>
      <c r="G332" s="165" t="s">
        <v>200</v>
      </c>
      <c r="H332" s="166">
        <v>5.18</v>
      </c>
      <c r="I332" s="167"/>
      <c r="J332" s="168">
        <f>ROUND(I332*H332,2)</f>
        <v>0</v>
      </c>
      <c r="K332" s="169"/>
      <c r="L332" s="33"/>
      <c r="M332" s="170" t="s">
        <v>1</v>
      </c>
      <c r="N332" s="171" t="s">
        <v>40</v>
      </c>
      <c r="O332" s="58"/>
      <c r="P332" s="172">
        <f>O332*H332</f>
        <v>0</v>
      </c>
      <c r="Q332" s="172">
        <v>0</v>
      </c>
      <c r="R332" s="172">
        <f>Q332*H332</f>
        <v>0</v>
      </c>
      <c r="S332" s="172">
        <v>3.5000000000000003E-2</v>
      </c>
      <c r="T332" s="173">
        <f>S332*H332</f>
        <v>0.18130000000000002</v>
      </c>
      <c r="U332" s="32"/>
      <c r="V332" s="32"/>
      <c r="W332" s="32"/>
      <c r="X332" s="32"/>
      <c r="Y332" s="32"/>
      <c r="Z332" s="32"/>
      <c r="AA332" s="32"/>
      <c r="AB332" s="32"/>
      <c r="AC332" s="32"/>
      <c r="AD332" s="32"/>
      <c r="AE332" s="32"/>
      <c r="AR332" s="174" t="s">
        <v>187</v>
      </c>
      <c r="AT332" s="174" t="s">
        <v>183</v>
      </c>
      <c r="AU332" s="174" t="s">
        <v>85</v>
      </c>
      <c r="AY332" s="17" t="s">
        <v>181</v>
      </c>
      <c r="BE332" s="175">
        <f>IF(N332="základní",J332,0)</f>
        <v>0</v>
      </c>
      <c r="BF332" s="175">
        <f>IF(N332="snížená",J332,0)</f>
        <v>0</v>
      </c>
      <c r="BG332" s="175">
        <f>IF(N332="zákl. přenesená",J332,0)</f>
        <v>0</v>
      </c>
      <c r="BH332" s="175">
        <f>IF(N332="sníž. přenesená",J332,0)</f>
        <v>0</v>
      </c>
      <c r="BI332" s="175">
        <f>IF(N332="nulová",J332,0)</f>
        <v>0</v>
      </c>
      <c r="BJ332" s="17" t="s">
        <v>80</v>
      </c>
      <c r="BK332" s="175">
        <f>ROUND(I332*H332,2)</f>
        <v>0</v>
      </c>
      <c r="BL332" s="17" t="s">
        <v>187</v>
      </c>
      <c r="BM332" s="174" t="s">
        <v>448</v>
      </c>
    </row>
    <row r="333" spans="1:65" s="13" customFormat="1">
      <c r="B333" s="176"/>
      <c r="D333" s="177" t="s">
        <v>189</v>
      </c>
      <c r="E333" s="178" t="s">
        <v>1</v>
      </c>
      <c r="F333" s="179" t="s">
        <v>449</v>
      </c>
      <c r="H333" s="180">
        <v>5.18</v>
      </c>
      <c r="I333" s="181"/>
      <c r="L333" s="176"/>
      <c r="M333" s="182"/>
      <c r="N333" s="183"/>
      <c r="O333" s="183"/>
      <c r="P333" s="183"/>
      <c r="Q333" s="183"/>
      <c r="R333" s="183"/>
      <c r="S333" s="183"/>
      <c r="T333" s="184"/>
      <c r="AT333" s="178" t="s">
        <v>189</v>
      </c>
      <c r="AU333" s="178" t="s">
        <v>85</v>
      </c>
      <c r="AV333" s="13" t="s">
        <v>85</v>
      </c>
      <c r="AW333" s="13" t="s">
        <v>31</v>
      </c>
      <c r="AX333" s="13" t="s">
        <v>80</v>
      </c>
      <c r="AY333" s="178" t="s">
        <v>181</v>
      </c>
    </row>
    <row r="334" spans="1:65" s="2" customFormat="1" ht="21.75" customHeight="1">
      <c r="A334" s="32"/>
      <c r="B334" s="161"/>
      <c r="C334" s="162" t="s">
        <v>450</v>
      </c>
      <c r="D334" s="162" t="s">
        <v>183</v>
      </c>
      <c r="E334" s="163" t="s">
        <v>451</v>
      </c>
      <c r="F334" s="164" t="s">
        <v>452</v>
      </c>
      <c r="G334" s="165" t="s">
        <v>228</v>
      </c>
      <c r="H334" s="166">
        <v>167.38</v>
      </c>
      <c r="I334" s="167"/>
      <c r="J334" s="168">
        <f>ROUND(I334*H334,2)</f>
        <v>0</v>
      </c>
      <c r="K334" s="169"/>
      <c r="L334" s="33"/>
      <c r="M334" s="170" t="s">
        <v>1</v>
      </c>
      <c r="N334" s="171" t="s">
        <v>40</v>
      </c>
      <c r="O334" s="58"/>
      <c r="P334" s="172">
        <f>O334*H334</f>
        <v>0</v>
      </c>
      <c r="Q334" s="172">
        <v>0</v>
      </c>
      <c r="R334" s="172">
        <f>Q334*H334</f>
        <v>0</v>
      </c>
      <c r="S334" s="172">
        <v>0.11</v>
      </c>
      <c r="T334" s="173">
        <f>S334*H334</f>
        <v>18.411799999999999</v>
      </c>
      <c r="U334" s="32"/>
      <c r="V334" s="32"/>
      <c r="W334" s="32"/>
      <c r="X334" s="32"/>
      <c r="Y334" s="32"/>
      <c r="Z334" s="32"/>
      <c r="AA334" s="32"/>
      <c r="AB334" s="32"/>
      <c r="AC334" s="32"/>
      <c r="AD334" s="32"/>
      <c r="AE334" s="32"/>
      <c r="AR334" s="174" t="s">
        <v>187</v>
      </c>
      <c r="AT334" s="174" t="s">
        <v>183</v>
      </c>
      <c r="AU334" s="174" t="s">
        <v>85</v>
      </c>
      <c r="AY334" s="17" t="s">
        <v>181</v>
      </c>
      <c r="BE334" s="175">
        <f>IF(N334="základní",J334,0)</f>
        <v>0</v>
      </c>
      <c r="BF334" s="175">
        <f>IF(N334="snížená",J334,0)</f>
        <v>0</v>
      </c>
      <c r="BG334" s="175">
        <f>IF(N334="zákl. přenesená",J334,0)</f>
        <v>0</v>
      </c>
      <c r="BH334" s="175">
        <f>IF(N334="sníž. přenesená",J334,0)</f>
        <v>0</v>
      </c>
      <c r="BI334" s="175">
        <f>IF(N334="nulová",J334,0)</f>
        <v>0</v>
      </c>
      <c r="BJ334" s="17" t="s">
        <v>80</v>
      </c>
      <c r="BK334" s="175">
        <f>ROUND(I334*H334,2)</f>
        <v>0</v>
      </c>
      <c r="BL334" s="17" t="s">
        <v>187</v>
      </c>
      <c r="BM334" s="174" t="s">
        <v>453</v>
      </c>
    </row>
    <row r="335" spans="1:65" s="13" customFormat="1">
      <c r="B335" s="176"/>
      <c r="D335" s="177" t="s">
        <v>189</v>
      </c>
      <c r="E335" s="178" t="s">
        <v>1</v>
      </c>
      <c r="F335" s="179" t="s">
        <v>454</v>
      </c>
      <c r="H335" s="180">
        <v>167.38</v>
      </c>
      <c r="I335" s="181"/>
      <c r="L335" s="176"/>
      <c r="M335" s="182"/>
      <c r="N335" s="183"/>
      <c r="O335" s="183"/>
      <c r="P335" s="183"/>
      <c r="Q335" s="183"/>
      <c r="R335" s="183"/>
      <c r="S335" s="183"/>
      <c r="T335" s="184"/>
      <c r="AT335" s="178" t="s">
        <v>189</v>
      </c>
      <c r="AU335" s="178" t="s">
        <v>85</v>
      </c>
      <c r="AV335" s="13" t="s">
        <v>85</v>
      </c>
      <c r="AW335" s="13" t="s">
        <v>31</v>
      </c>
      <c r="AX335" s="13" t="s">
        <v>80</v>
      </c>
      <c r="AY335" s="178" t="s">
        <v>181</v>
      </c>
    </row>
    <row r="336" spans="1:65" s="2" customFormat="1" ht="21.75" customHeight="1">
      <c r="A336" s="32"/>
      <c r="B336" s="161"/>
      <c r="C336" s="162" t="s">
        <v>455</v>
      </c>
      <c r="D336" s="162" t="s">
        <v>183</v>
      </c>
      <c r="E336" s="163" t="s">
        <v>456</v>
      </c>
      <c r="F336" s="164" t="s">
        <v>457</v>
      </c>
      <c r="G336" s="165" t="s">
        <v>259</v>
      </c>
      <c r="H336" s="166">
        <v>4.83</v>
      </c>
      <c r="I336" s="167"/>
      <c r="J336" s="168">
        <f>ROUND(I336*H336,2)</f>
        <v>0</v>
      </c>
      <c r="K336" s="169"/>
      <c r="L336" s="33"/>
      <c r="M336" s="170" t="s">
        <v>1</v>
      </c>
      <c r="N336" s="171" t="s">
        <v>40</v>
      </c>
      <c r="O336" s="58"/>
      <c r="P336" s="172">
        <f>O336*H336</f>
        <v>0</v>
      </c>
      <c r="Q336" s="172">
        <v>0</v>
      </c>
      <c r="R336" s="172">
        <f>Q336*H336</f>
        <v>0</v>
      </c>
      <c r="S336" s="172">
        <v>1</v>
      </c>
      <c r="T336" s="173">
        <f>S336*H336</f>
        <v>4.83</v>
      </c>
      <c r="U336" s="32"/>
      <c r="V336" s="32"/>
      <c r="W336" s="32"/>
      <c r="X336" s="32"/>
      <c r="Y336" s="32"/>
      <c r="Z336" s="32"/>
      <c r="AA336" s="32"/>
      <c r="AB336" s="32"/>
      <c r="AC336" s="32"/>
      <c r="AD336" s="32"/>
      <c r="AE336" s="32"/>
      <c r="AR336" s="174" t="s">
        <v>187</v>
      </c>
      <c r="AT336" s="174" t="s">
        <v>183</v>
      </c>
      <c r="AU336" s="174" t="s">
        <v>85</v>
      </c>
      <c r="AY336" s="17" t="s">
        <v>181</v>
      </c>
      <c r="BE336" s="175">
        <f>IF(N336="základní",J336,0)</f>
        <v>0</v>
      </c>
      <c r="BF336" s="175">
        <f>IF(N336="snížená",J336,0)</f>
        <v>0</v>
      </c>
      <c r="BG336" s="175">
        <f>IF(N336="zákl. přenesená",J336,0)</f>
        <v>0</v>
      </c>
      <c r="BH336" s="175">
        <f>IF(N336="sníž. přenesená",J336,0)</f>
        <v>0</v>
      </c>
      <c r="BI336" s="175">
        <f>IF(N336="nulová",J336,0)</f>
        <v>0</v>
      </c>
      <c r="BJ336" s="17" t="s">
        <v>80</v>
      </c>
      <c r="BK336" s="175">
        <f>ROUND(I336*H336,2)</f>
        <v>0</v>
      </c>
      <c r="BL336" s="17" t="s">
        <v>187</v>
      </c>
      <c r="BM336" s="174" t="s">
        <v>458</v>
      </c>
    </row>
    <row r="337" spans="1:65" s="14" customFormat="1">
      <c r="B337" s="185"/>
      <c r="D337" s="177" t="s">
        <v>189</v>
      </c>
      <c r="E337" s="186" t="s">
        <v>1</v>
      </c>
      <c r="F337" s="187" t="s">
        <v>317</v>
      </c>
      <c r="H337" s="186" t="s">
        <v>1</v>
      </c>
      <c r="I337" s="188"/>
      <c r="L337" s="185"/>
      <c r="M337" s="189"/>
      <c r="N337" s="190"/>
      <c r="O337" s="190"/>
      <c r="P337" s="190"/>
      <c r="Q337" s="190"/>
      <c r="R337" s="190"/>
      <c r="S337" s="190"/>
      <c r="T337" s="191"/>
      <c r="AT337" s="186" t="s">
        <v>189</v>
      </c>
      <c r="AU337" s="186" t="s">
        <v>85</v>
      </c>
      <c r="AV337" s="14" t="s">
        <v>80</v>
      </c>
      <c r="AW337" s="14" t="s">
        <v>31</v>
      </c>
      <c r="AX337" s="14" t="s">
        <v>75</v>
      </c>
      <c r="AY337" s="186" t="s">
        <v>181</v>
      </c>
    </row>
    <row r="338" spans="1:65" s="14" customFormat="1">
      <c r="B338" s="185"/>
      <c r="D338" s="177" t="s">
        <v>189</v>
      </c>
      <c r="E338" s="186" t="s">
        <v>1</v>
      </c>
      <c r="F338" s="187" t="s">
        <v>459</v>
      </c>
      <c r="H338" s="186" t="s">
        <v>1</v>
      </c>
      <c r="I338" s="188"/>
      <c r="L338" s="185"/>
      <c r="M338" s="189"/>
      <c r="N338" s="190"/>
      <c r="O338" s="190"/>
      <c r="P338" s="190"/>
      <c r="Q338" s="190"/>
      <c r="R338" s="190"/>
      <c r="S338" s="190"/>
      <c r="T338" s="191"/>
      <c r="AT338" s="186" t="s">
        <v>189</v>
      </c>
      <c r="AU338" s="186" t="s">
        <v>85</v>
      </c>
      <c r="AV338" s="14" t="s">
        <v>80</v>
      </c>
      <c r="AW338" s="14" t="s">
        <v>31</v>
      </c>
      <c r="AX338" s="14" t="s">
        <v>75</v>
      </c>
      <c r="AY338" s="186" t="s">
        <v>181</v>
      </c>
    </row>
    <row r="339" spans="1:65" s="13" customFormat="1">
      <c r="B339" s="176"/>
      <c r="D339" s="177" t="s">
        <v>189</v>
      </c>
      <c r="E339" s="178" t="s">
        <v>1</v>
      </c>
      <c r="F339" s="179" t="s">
        <v>460</v>
      </c>
      <c r="H339" s="180">
        <v>1.6040000000000001</v>
      </c>
      <c r="I339" s="181"/>
      <c r="L339" s="176"/>
      <c r="M339" s="182"/>
      <c r="N339" s="183"/>
      <c r="O339" s="183"/>
      <c r="P339" s="183"/>
      <c r="Q339" s="183"/>
      <c r="R339" s="183"/>
      <c r="S339" s="183"/>
      <c r="T339" s="184"/>
      <c r="AT339" s="178" t="s">
        <v>189</v>
      </c>
      <c r="AU339" s="178" t="s">
        <v>85</v>
      </c>
      <c r="AV339" s="13" t="s">
        <v>85</v>
      </c>
      <c r="AW339" s="13" t="s">
        <v>31</v>
      </c>
      <c r="AX339" s="13" t="s">
        <v>75</v>
      </c>
      <c r="AY339" s="178" t="s">
        <v>181</v>
      </c>
    </row>
    <row r="340" spans="1:65" s="14" customFormat="1">
      <c r="B340" s="185"/>
      <c r="D340" s="177" t="s">
        <v>189</v>
      </c>
      <c r="E340" s="186" t="s">
        <v>1</v>
      </c>
      <c r="F340" s="187" t="s">
        <v>461</v>
      </c>
      <c r="H340" s="186" t="s">
        <v>1</v>
      </c>
      <c r="I340" s="188"/>
      <c r="L340" s="185"/>
      <c r="M340" s="189"/>
      <c r="N340" s="190"/>
      <c r="O340" s="190"/>
      <c r="P340" s="190"/>
      <c r="Q340" s="190"/>
      <c r="R340" s="190"/>
      <c r="S340" s="190"/>
      <c r="T340" s="191"/>
      <c r="AT340" s="186" t="s">
        <v>189</v>
      </c>
      <c r="AU340" s="186" t="s">
        <v>85</v>
      </c>
      <c r="AV340" s="14" t="s">
        <v>80</v>
      </c>
      <c r="AW340" s="14" t="s">
        <v>31</v>
      </c>
      <c r="AX340" s="14" t="s">
        <v>75</v>
      </c>
      <c r="AY340" s="186" t="s">
        <v>181</v>
      </c>
    </row>
    <row r="341" spans="1:65" s="13" customFormat="1">
      <c r="B341" s="176"/>
      <c r="D341" s="177" t="s">
        <v>189</v>
      </c>
      <c r="E341" s="178" t="s">
        <v>1</v>
      </c>
      <c r="F341" s="179" t="s">
        <v>462</v>
      </c>
      <c r="H341" s="180">
        <v>3.226</v>
      </c>
      <c r="I341" s="181"/>
      <c r="L341" s="176"/>
      <c r="M341" s="182"/>
      <c r="N341" s="183"/>
      <c r="O341" s="183"/>
      <c r="P341" s="183"/>
      <c r="Q341" s="183"/>
      <c r="R341" s="183"/>
      <c r="S341" s="183"/>
      <c r="T341" s="184"/>
      <c r="AT341" s="178" t="s">
        <v>189</v>
      </c>
      <c r="AU341" s="178" t="s">
        <v>85</v>
      </c>
      <c r="AV341" s="13" t="s">
        <v>85</v>
      </c>
      <c r="AW341" s="13" t="s">
        <v>31</v>
      </c>
      <c r="AX341" s="13" t="s">
        <v>75</v>
      </c>
      <c r="AY341" s="178" t="s">
        <v>181</v>
      </c>
    </row>
    <row r="342" spans="1:65" s="15" customFormat="1">
      <c r="B342" s="192"/>
      <c r="D342" s="177" t="s">
        <v>189</v>
      </c>
      <c r="E342" s="193" t="s">
        <v>1</v>
      </c>
      <c r="F342" s="194" t="s">
        <v>204</v>
      </c>
      <c r="H342" s="195">
        <v>4.83</v>
      </c>
      <c r="I342" s="196"/>
      <c r="L342" s="192"/>
      <c r="M342" s="197"/>
      <c r="N342" s="198"/>
      <c r="O342" s="198"/>
      <c r="P342" s="198"/>
      <c r="Q342" s="198"/>
      <c r="R342" s="198"/>
      <c r="S342" s="198"/>
      <c r="T342" s="199"/>
      <c r="AT342" s="193" t="s">
        <v>189</v>
      </c>
      <c r="AU342" s="193" t="s">
        <v>85</v>
      </c>
      <c r="AV342" s="15" t="s">
        <v>187</v>
      </c>
      <c r="AW342" s="15" t="s">
        <v>31</v>
      </c>
      <c r="AX342" s="15" t="s">
        <v>80</v>
      </c>
      <c r="AY342" s="193" t="s">
        <v>181</v>
      </c>
    </row>
    <row r="343" spans="1:65" s="2" customFormat="1" ht="21.75" customHeight="1">
      <c r="A343" s="32"/>
      <c r="B343" s="161"/>
      <c r="C343" s="162" t="s">
        <v>463</v>
      </c>
      <c r="D343" s="162" t="s">
        <v>183</v>
      </c>
      <c r="E343" s="163" t="s">
        <v>464</v>
      </c>
      <c r="F343" s="164" t="s">
        <v>465</v>
      </c>
      <c r="G343" s="165" t="s">
        <v>259</v>
      </c>
      <c r="H343" s="166">
        <v>3.7149999999999999</v>
      </c>
      <c r="I343" s="167"/>
      <c r="J343" s="168">
        <f>ROUND(I343*H343,2)</f>
        <v>0</v>
      </c>
      <c r="K343" s="169"/>
      <c r="L343" s="33"/>
      <c r="M343" s="170" t="s">
        <v>1</v>
      </c>
      <c r="N343" s="171" t="s">
        <v>40</v>
      </c>
      <c r="O343" s="58"/>
      <c r="P343" s="172">
        <f>O343*H343</f>
        <v>0</v>
      </c>
      <c r="Q343" s="172">
        <v>0</v>
      </c>
      <c r="R343" s="172">
        <f>Q343*H343</f>
        <v>0</v>
      </c>
      <c r="S343" s="172">
        <v>1</v>
      </c>
      <c r="T343" s="173">
        <f>S343*H343</f>
        <v>3.7149999999999999</v>
      </c>
      <c r="U343" s="32"/>
      <c r="V343" s="32"/>
      <c r="W343" s="32"/>
      <c r="X343" s="32"/>
      <c r="Y343" s="32"/>
      <c r="Z343" s="32"/>
      <c r="AA343" s="32"/>
      <c r="AB343" s="32"/>
      <c r="AC343" s="32"/>
      <c r="AD343" s="32"/>
      <c r="AE343" s="32"/>
      <c r="AR343" s="174" t="s">
        <v>187</v>
      </c>
      <c r="AT343" s="174" t="s">
        <v>183</v>
      </c>
      <c r="AU343" s="174" t="s">
        <v>85</v>
      </c>
      <c r="AY343" s="17" t="s">
        <v>181</v>
      </c>
      <c r="BE343" s="175">
        <f>IF(N343="základní",J343,0)</f>
        <v>0</v>
      </c>
      <c r="BF343" s="175">
        <f>IF(N343="snížená",J343,0)</f>
        <v>0</v>
      </c>
      <c r="BG343" s="175">
        <f>IF(N343="zákl. přenesená",J343,0)</f>
        <v>0</v>
      </c>
      <c r="BH343" s="175">
        <f>IF(N343="sníž. přenesená",J343,0)</f>
        <v>0</v>
      </c>
      <c r="BI343" s="175">
        <f>IF(N343="nulová",J343,0)</f>
        <v>0</v>
      </c>
      <c r="BJ343" s="17" t="s">
        <v>80</v>
      </c>
      <c r="BK343" s="175">
        <f>ROUND(I343*H343,2)</f>
        <v>0</v>
      </c>
      <c r="BL343" s="17" t="s">
        <v>187</v>
      </c>
      <c r="BM343" s="174" t="s">
        <v>466</v>
      </c>
    </row>
    <row r="344" spans="1:65" s="14" customFormat="1">
      <c r="B344" s="185"/>
      <c r="D344" s="177" t="s">
        <v>189</v>
      </c>
      <c r="E344" s="186" t="s">
        <v>1</v>
      </c>
      <c r="F344" s="187" t="s">
        <v>315</v>
      </c>
      <c r="H344" s="186" t="s">
        <v>1</v>
      </c>
      <c r="I344" s="188"/>
      <c r="L344" s="185"/>
      <c r="M344" s="189"/>
      <c r="N344" s="190"/>
      <c r="O344" s="190"/>
      <c r="P344" s="190"/>
      <c r="Q344" s="190"/>
      <c r="R344" s="190"/>
      <c r="S344" s="190"/>
      <c r="T344" s="191"/>
      <c r="AT344" s="186" t="s">
        <v>189</v>
      </c>
      <c r="AU344" s="186" t="s">
        <v>85</v>
      </c>
      <c r="AV344" s="14" t="s">
        <v>80</v>
      </c>
      <c r="AW344" s="14" t="s">
        <v>31</v>
      </c>
      <c r="AX344" s="14" t="s">
        <v>75</v>
      </c>
      <c r="AY344" s="186" t="s">
        <v>181</v>
      </c>
    </row>
    <row r="345" spans="1:65" s="13" customFormat="1">
      <c r="B345" s="176"/>
      <c r="D345" s="177" t="s">
        <v>189</v>
      </c>
      <c r="E345" s="178" t="s">
        <v>1</v>
      </c>
      <c r="F345" s="179" t="s">
        <v>467</v>
      </c>
      <c r="H345" s="180">
        <v>0.875</v>
      </c>
      <c r="I345" s="181"/>
      <c r="L345" s="176"/>
      <c r="M345" s="182"/>
      <c r="N345" s="183"/>
      <c r="O345" s="183"/>
      <c r="P345" s="183"/>
      <c r="Q345" s="183"/>
      <c r="R345" s="183"/>
      <c r="S345" s="183"/>
      <c r="T345" s="184"/>
      <c r="AT345" s="178" t="s">
        <v>189</v>
      </c>
      <c r="AU345" s="178" t="s">
        <v>85</v>
      </c>
      <c r="AV345" s="13" t="s">
        <v>85</v>
      </c>
      <c r="AW345" s="13" t="s">
        <v>31</v>
      </c>
      <c r="AX345" s="13" t="s">
        <v>75</v>
      </c>
      <c r="AY345" s="178" t="s">
        <v>181</v>
      </c>
    </row>
    <row r="346" spans="1:65" s="14" customFormat="1">
      <c r="B346" s="185"/>
      <c r="D346" s="177" t="s">
        <v>189</v>
      </c>
      <c r="E346" s="186" t="s">
        <v>1</v>
      </c>
      <c r="F346" s="187" t="s">
        <v>317</v>
      </c>
      <c r="H346" s="186" t="s">
        <v>1</v>
      </c>
      <c r="I346" s="188"/>
      <c r="L346" s="185"/>
      <c r="M346" s="189"/>
      <c r="N346" s="190"/>
      <c r="O346" s="190"/>
      <c r="P346" s="190"/>
      <c r="Q346" s="190"/>
      <c r="R346" s="190"/>
      <c r="S346" s="190"/>
      <c r="T346" s="191"/>
      <c r="AT346" s="186" t="s">
        <v>189</v>
      </c>
      <c r="AU346" s="186" t="s">
        <v>85</v>
      </c>
      <c r="AV346" s="14" t="s">
        <v>80</v>
      </c>
      <c r="AW346" s="14" t="s">
        <v>31</v>
      </c>
      <c r="AX346" s="14" t="s">
        <v>75</v>
      </c>
      <c r="AY346" s="186" t="s">
        <v>181</v>
      </c>
    </row>
    <row r="347" spans="1:65" s="13" customFormat="1">
      <c r="B347" s="176"/>
      <c r="D347" s="177" t="s">
        <v>189</v>
      </c>
      <c r="E347" s="178" t="s">
        <v>1</v>
      </c>
      <c r="F347" s="179" t="s">
        <v>468</v>
      </c>
      <c r="H347" s="180">
        <v>2.84</v>
      </c>
      <c r="I347" s="181"/>
      <c r="L347" s="176"/>
      <c r="M347" s="182"/>
      <c r="N347" s="183"/>
      <c r="O347" s="183"/>
      <c r="P347" s="183"/>
      <c r="Q347" s="183"/>
      <c r="R347" s="183"/>
      <c r="S347" s="183"/>
      <c r="T347" s="184"/>
      <c r="AT347" s="178" t="s">
        <v>189</v>
      </c>
      <c r="AU347" s="178" t="s">
        <v>85</v>
      </c>
      <c r="AV347" s="13" t="s">
        <v>85</v>
      </c>
      <c r="AW347" s="13" t="s">
        <v>31</v>
      </c>
      <c r="AX347" s="13" t="s">
        <v>75</v>
      </c>
      <c r="AY347" s="178" t="s">
        <v>181</v>
      </c>
    </row>
    <row r="348" spans="1:65" s="15" customFormat="1">
      <c r="B348" s="192"/>
      <c r="D348" s="177" t="s">
        <v>189</v>
      </c>
      <c r="E348" s="193" t="s">
        <v>1</v>
      </c>
      <c r="F348" s="194" t="s">
        <v>204</v>
      </c>
      <c r="H348" s="195">
        <v>3.7149999999999999</v>
      </c>
      <c r="I348" s="196"/>
      <c r="L348" s="192"/>
      <c r="M348" s="197"/>
      <c r="N348" s="198"/>
      <c r="O348" s="198"/>
      <c r="P348" s="198"/>
      <c r="Q348" s="198"/>
      <c r="R348" s="198"/>
      <c r="S348" s="198"/>
      <c r="T348" s="199"/>
      <c r="AT348" s="193" t="s">
        <v>189</v>
      </c>
      <c r="AU348" s="193" t="s">
        <v>85</v>
      </c>
      <c r="AV348" s="15" t="s">
        <v>187</v>
      </c>
      <c r="AW348" s="15" t="s">
        <v>31</v>
      </c>
      <c r="AX348" s="15" t="s">
        <v>80</v>
      </c>
      <c r="AY348" s="193" t="s">
        <v>181</v>
      </c>
    </row>
    <row r="349" spans="1:65" s="2" customFormat="1" ht="21.75" customHeight="1">
      <c r="A349" s="32"/>
      <c r="B349" s="161"/>
      <c r="C349" s="162" t="s">
        <v>469</v>
      </c>
      <c r="D349" s="162" t="s">
        <v>183</v>
      </c>
      <c r="E349" s="163" t="s">
        <v>470</v>
      </c>
      <c r="F349" s="164" t="s">
        <v>471</v>
      </c>
      <c r="G349" s="165" t="s">
        <v>228</v>
      </c>
      <c r="H349" s="166">
        <v>36.65</v>
      </c>
      <c r="I349" s="167"/>
      <c r="J349" s="168">
        <f>ROUND(I349*H349,2)</f>
        <v>0</v>
      </c>
      <c r="K349" s="169"/>
      <c r="L349" s="33"/>
      <c r="M349" s="170" t="s">
        <v>1</v>
      </c>
      <c r="N349" s="171" t="s">
        <v>40</v>
      </c>
      <c r="O349" s="58"/>
      <c r="P349" s="172">
        <f>O349*H349</f>
        <v>0</v>
      </c>
      <c r="Q349" s="172">
        <v>0</v>
      </c>
      <c r="R349" s="172">
        <f>Q349*H349</f>
        <v>0</v>
      </c>
      <c r="S349" s="172">
        <v>9.2499999999999995E-3</v>
      </c>
      <c r="T349" s="173">
        <f>S349*H349</f>
        <v>0.33901249999999999</v>
      </c>
      <c r="U349" s="32"/>
      <c r="V349" s="32"/>
      <c r="W349" s="32"/>
      <c r="X349" s="32"/>
      <c r="Y349" s="32"/>
      <c r="Z349" s="32"/>
      <c r="AA349" s="32"/>
      <c r="AB349" s="32"/>
      <c r="AC349" s="32"/>
      <c r="AD349" s="32"/>
      <c r="AE349" s="32"/>
      <c r="AR349" s="174" t="s">
        <v>187</v>
      </c>
      <c r="AT349" s="174" t="s">
        <v>183</v>
      </c>
      <c r="AU349" s="174" t="s">
        <v>85</v>
      </c>
      <c r="AY349" s="17" t="s">
        <v>181</v>
      </c>
      <c r="BE349" s="175">
        <f>IF(N349="základní",J349,0)</f>
        <v>0</v>
      </c>
      <c r="BF349" s="175">
        <f>IF(N349="snížená",J349,0)</f>
        <v>0</v>
      </c>
      <c r="BG349" s="175">
        <f>IF(N349="zákl. přenesená",J349,0)</f>
        <v>0</v>
      </c>
      <c r="BH349" s="175">
        <f>IF(N349="sníž. přenesená",J349,0)</f>
        <v>0</v>
      </c>
      <c r="BI349" s="175">
        <f>IF(N349="nulová",J349,0)</f>
        <v>0</v>
      </c>
      <c r="BJ349" s="17" t="s">
        <v>80</v>
      </c>
      <c r="BK349" s="175">
        <f>ROUND(I349*H349,2)</f>
        <v>0</v>
      </c>
      <c r="BL349" s="17" t="s">
        <v>187</v>
      </c>
      <c r="BM349" s="174" t="s">
        <v>472</v>
      </c>
    </row>
    <row r="350" spans="1:65" s="13" customFormat="1">
      <c r="B350" s="176"/>
      <c r="D350" s="177" t="s">
        <v>189</v>
      </c>
      <c r="E350" s="178" t="s">
        <v>1</v>
      </c>
      <c r="F350" s="179" t="s">
        <v>473</v>
      </c>
      <c r="H350" s="180">
        <v>36.65</v>
      </c>
      <c r="I350" s="181"/>
      <c r="L350" s="176"/>
      <c r="M350" s="182"/>
      <c r="N350" s="183"/>
      <c r="O350" s="183"/>
      <c r="P350" s="183"/>
      <c r="Q350" s="183"/>
      <c r="R350" s="183"/>
      <c r="S350" s="183"/>
      <c r="T350" s="184"/>
      <c r="AT350" s="178" t="s">
        <v>189</v>
      </c>
      <c r="AU350" s="178" t="s">
        <v>85</v>
      </c>
      <c r="AV350" s="13" t="s">
        <v>85</v>
      </c>
      <c r="AW350" s="13" t="s">
        <v>31</v>
      </c>
      <c r="AX350" s="13" t="s">
        <v>80</v>
      </c>
      <c r="AY350" s="178" t="s">
        <v>181</v>
      </c>
    </row>
    <row r="351" spans="1:65" s="2" customFormat="1" ht="16.5" customHeight="1">
      <c r="A351" s="32"/>
      <c r="B351" s="161"/>
      <c r="C351" s="162" t="s">
        <v>474</v>
      </c>
      <c r="D351" s="162" t="s">
        <v>183</v>
      </c>
      <c r="E351" s="163" t="s">
        <v>475</v>
      </c>
      <c r="F351" s="164" t="s">
        <v>476</v>
      </c>
      <c r="G351" s="165" t="s">
        <v>200</v>
      </c>
      <c r="H351" s="166">
        <v>25.6</v>
      </c>
      <c r="I351" s="167"/>
      <c r="J351" s="168">
        <f>ROUND(I351*H351,2)</f>
        <v>0</v>
      </c>
      <c r="K351" s="169"/>
      <c r="L351" s="33"/>
      <c r="M351" s="170" t="s">
        <v>1</v>
      </c>
      <c r="N351" s="171" t="s">
        <v>40</v>
      </c>
      <c r="O351" s="58"/>
      <c r="P351" s="172">
        <f>O351*H351</f>
        <v>0</v>
      </c>
      <c r="Q351" s="172">
        <v>0</v>
      </c>
      <c r="R351" s="172">
        <f>Q351*H351</f>
        <v>0</v>
      </c>
      <c r="S351" s="172">
        <v>0.25700000000000001</v>
      </c>
      <c r="T351" s="173">
        <f>S351*H351</f>
        <v>6.5792000000000002</v>
      </c>
      <c r="U351" s="32"/>
      <c r="V351" s="32"/>
      <c r="W351" s="32"/>
      <c r="X351" s="32"/>
      <c r="Y351" s="32"/>
      <c r="Z351" s="32"/>
      <c r="AA351" s="32"/>
      <c r="AB351" s="32"/>
      <c r="AC351" s="32"/>
      <c r="AD351" s="32"/>
      <c r="AE351" s="32"/>
      <c r="AR351" s="174" t="s">
        <v>187</v>
      </c>
      <c r="AT351" s="174" t="s">
        <v>183</v>
      </c>
      <c r="AU351" s="174" t="s">
        <v>85</v>
      </c>
      <c r="AY351" s="17" t="s">
        <v>181</v>
      </c>
      <c r="BE351" s="175">
        <f>IF(N351="základní",J351,0)</f>
        <v>0</v>
      </c>
      <c r="BF351" s="175">
        <f>IF(N351="snížená",J351,0)</f>
        <v>0</v>
      </c>
      <c r="BG351" s="175">
        <f>IF(N351="zákl. přenesená",J351,0)</f>
        <v>0</v>
      </c>
      <c r="BH351" s="175">
        <f>IF(N351="sníž. přenesená",J351,0)</f>
        <v>0</v>
      </c>
      <c r="BI351" s="175">
        <f>IF(N351="nulová",J351,0)</f>
        <v>0</v>
      </c>
      <c r="BJ351" s="17" t="s">
        <v>80</v>
      </c>
      <c r="BK351" s="175">
        <f>ROUND(I351*H351,2)</f>
        <v>0</v>
      </c>
      <c r="BL351" s="17" t="s">
        <v>187</v>
      </c>
      <c r="BM351" s="174" t="s">
        <v>477</v>
      </c>
    </row>
    <row r="352" spans="1:65" s="13" customFormat="1">
      <c r="B352" s="176"/>
      <c r="D352" s="177" t="s">
        <v>189</v>
      </c>
      <c r="E352" s="178" t="s">
        <v>1</v>
      </c>
      <c r="F352" s="179" t="s">
        <v>478</v>
      </c>
      <c r="H352" s="180">
        <v>25.6</v>
      </c>
      <c r="I352" s="181"/>
      <c r="L352" s="176"/>
      <c r="M352" s="182"/>
      <c r="N352" s="183"/>
      <c r="O352" s="183"/>
      <c r="P352" s="183"/>
      <c r="Q352" s="183"/>
      <c r="R352" s="183"/>
      <c r="S352" s="183"/>
      <c r="T352" s="184"/>
      <c r="AT352" s="178" t="s">
        <v>189</v>
      </c>
      <c r="AU352" s="178" t="s">
        <v>85</v>
      </c>
      <c r="AV352" s="13" t="s">
        <v>85</v>
      </c>
      <c r="AW352" s="13" t="s">
        <v>31</v>
      </c>
      <c r="AX352" s="13" t="s">
        <v>80</v>
      </c>
      <c r="AY352" s="178" t="s">
        <v>181</v>
      </c>
    </row>
    <row r="353" spans="1:65" s="2" customFormat="1" ht="21.75" customHeight="1">
      <c r="A353" s="32"/>
      <c r="B353" s="161"/>
      <c r="C353" s="162" t="s">
        <v>479</v>
      </c>
      <c r="D353" s="162" t="s">
        <v>183</v>
      </c>
      <c r="E353" s="163" t="s">
        <v>480</v>
      </c>
      <c r="F353" s="164" t="s">
        <v>481</v>
      </c>
      <c r="G353" s="165" t="s">
        <v>200</v>
      </c>
      <c r="H353" s="166">
        <v>116.789</v>
      </c>
      <c r="I353" s="167"/>
      <c r="J353" s="168">
        <f>ROUND(I353*H353,2)</f>
        <v>0</v>
      </c>
      <c r="K353" s="169"/>
      <c r="L353" s="33"/>
      <c r="M353" s="170" t="s">
        <v>1</v>
      </c>
      <c r="N353" s="171" t="s">
        <v>40</v>
      </c>
      <c r="O353" s="58"/>
      <c r="P353" s="172">
        <f>O353*H353</f>
        <v>0</v>
      </c>
      <c r="Q353" s="172">
        <v>0</v>
      </c>
      <c r="R353" s="172">
        <f>Q353*H353</f>
        <v>0</v>
      </c>
      <c r="S353" s="172">
        <v>2.7E-2</v>
      </c>
      <c r="T353" s="173">
        <f>S353*H353</f>
        <v>3.1533030000000002</v>
      </c>
      <c r="U353" s="32"/>
      <c r="V353" s="32"/>
      <c r="W353" s="32"/>
      <c r="X353" s="32"/>
      <c r="Y353" s="32"/>
      <c r="Z353" s="32"/>
      <c r="AA353" s="32"/>
      <c r="AB353" s="32"/>
      <c r="AC353" s="32"/>
      <c r="AD353" s="32"/>
      <c r="AE353" s="32"/>
      <c r="AR353" s="174" t="s">
        <v>187</v>
      </c>
      <c r="AT353" s="174" t="s">
        <v>183</v>
      </c>
      <c r="AU353" s="174" t="s">
        <v>85</v>
      </c>
      <c r="AY353" s="17" t="s">
        <v>181</v>
      </c>
      <c r="BE353" s="175">
        <f>IF(N353="základní",J353,0)</f>
        <v>0</v>
      </c>
      <c r="BF353" s="175">
        <f>IF(N353="snížená",J353,0)</f>
        <v>0</v>
      </c>
      <c r="BG353" s="175">
        <f>IF(N353="zákl. přenesená",J353,0)</f>
        <v>0</v>
      </c>
      <c r="BH353" s="175">
        <f>IF(N353="sníž. přenesená",J353,0)</f>
        <v>0</v>
      </c>
      <c r="BI353" s="175">
        <f>IF(N353="nulová",J353,0)</f>
        <v>0</v>
      </c>
      <c r="BJ353" s="17" t="s">
        <v>80</v>
      </c>
      <c r="BK353" s="175">
        <f>ROUND(I353*H353,2)</f>
        <v>0</v>
      </c>
      <c r="BL353" s="17" t="s">
        <v>187</v>
      </c>
      <c r="BM353" s="174" t="s">
        <v>482</v>
      </c>
    </row>
    <row r="354" spans="1:65" s="13" customFormat="1" ht="22.5">
      <c r="B354" s="176"/>
      <c r="D354" s="177" t="s">
        <v>189</v>
      </c>
      <c r="E354" s="178" t="s">
        <v>1</v>
      </c>
      <c r="F354" s="179" t="s">
        <v>483</v>
      </c>
      <c r="H354" s="180">
        <v>19.462</v>
      </c>
      <c r="I354" s="181"/>
      <c r="L354" s="176"/>
      <c r="M354" s="182"/>
      <c r="N354" s="183"/>
      <c r="O354" s="183"/>
      <c r="P354" s="183"/>
      <c r="Q354" s="183"/>
      <c r="R354" s="183"/>
      <c r="S354" s="183"/>
      <c r="T354" s="184"/>
      <c r="AT354" s="178" t="s">
        <v>189</v>
      </c>
      <c r="AU354" s="178" t="s">
        <v>85</v>
      </c>
      <c r="AV354" s="13" t="s">
        <v>85</v>
      </c>
      <c r="AW354" s="13" t="s">
        <v>31</v>
      </c>
      <c r="AX354" s="13" t="s">
        <v>75</v>
      </c>
      <c r="AY354" s="178" t="s">
        <v>181</v>
      </c>
    </row>
    <row r="355" spans="1:65" s="13" customFormat="1">
      <c r="B355" s="176"/>
      <c r="D355" s="177" t="s">
        <v>189</v>
      </c>
      <c r="E355" s="178" t="s">
        <v>1</v>
      </c>
      <c r="F355" s="179" t="s">
        <v>484</v>
      </c>
      <c r="H355" s="180">
        <v>22.433</v>
      </c>
      <c r="I355" s="181"/>
      <c r="L355" s="176"/>
      <c r="M355" s="182"/>
      <c r="N355" s="183"/>
      <c r="O355" s="183"/>
      <c r="P355" s="183"/>
      <c r="Q355" s="183"/>
      <c r="R355" s="183"/>
      <c r="S355" s="183"/>
      <c r="T355" s="184"/>
      <c r="AT355" s="178" t="s">
        <v>189</v>
      </c>
      <c r="AU355" s="178" t="s">
        <v>85</v>
      </c>
      <c r="AV355" s="13" t="s">
        <v>85</v>
      </c>
      <c r="AW355" s="13" t="s">
        <v>31</v>
      </c>
      <c r="AX355" s="13" t="s">
        <v>75</v>
      </c>
      <c r="AY355" s="178" t="s">
        <v>181</v>
      </c>
    </row>
    <row r="356" spans="1:65" s="13" customFormat="1">
      <c r="B356" s="176"/>
      <c r="D356" s="177" t="s">
        <v>189</v>
      </c>
      <c r="E356" s="178" t="s">
        <v>1</v>
      </c>
      <c r="F356" s="179" t="s">
        <v>485</v>
      </c>
      <c r="H356" s="180">
        <v>6.234</v>
      </c>
      <c r="I356" s="181"/>
      <c r="L356" s="176"/>
      <c r="M356" s="182"/>
      <c r="N356" s="183"/>
      <c r="O356" s="183"/>
      <c r="P356" s="183"/>
      <c r="Q356" s="183"/>
      <c r="R356" s="183"/>
      <c r="S356" s="183"/>
      <c r="T356" s="184"/>
      <c r="AT356" s="178" t="s">
        <v>189</v>
      </c>
      <c r="AU356" s="178" t="s">
        <v>85</v>
      </c>
      <c r="AV356" s="13" t="s">
        <v>85</v>
      </c>
      <c r="AW356" s="13" t="s">
        <v>31</v>
      </c>
      <c r="AX356" s="13" t="s">
        <v>75</v>
      </c>
      <c r="AY356" s="178" t="s">
        <v>181</v>
      </c>
    </row>
    <row r="357" spans="1:65" s="13" customFormat="1" ht="22.5">
      <c r="B357" s="176"/>
      <c r="D357" s="177" t="s">
        <v>189</v>
      </c>
      <c r="E357" s="178" t="s">
        <v>1</v>
      </c>
      <c r="F357" s="179" t="s">
        <v>486</v>
      </c>
      <c r="H357" s="180">
        <v>20.835999999999999</v>
      </c>
      <c r="I357" s="181"/>
      <c r="L357" s="176"/>
      <c r="M357" s="182"/>
      <c r="N357" s="183"/>
      <c r="O357" s="183"/>
      <c r="P357" s="183"/>
      <c r="Q357" s="183"/>
      <c r="R357" s="183"/>
      <c r="S357" s="183"/>
      <c r="T357" s="184"/>
      <c r="AT357" s="178" t="s">
        <v>189</v>
      </c>
      <c r="AU357" s="178" t="s">
        <v>85</v>
      </c>
      <c r="AV357" s="13" t="s">
        <v>85</v>
      </c>
      <c r="AW357" s="13" t="s">
        <v>31</v>
      </c>
      <c r="AX357" s="13" t="s">
        <v>75</v>
      </c>
      <c r="AY357" s="178" t="s">
        <v>181</v>
      </c>
    </row>
    <row r="358" spans="1:65" s="13" customFormat="1" ht="22.5">
      <c r="B358" s="176"/>
      <c r="D358" s="177" t="s">
        <v>189</v>
      </c>
      <c r="E358" s="178" t="s">
        <v>1</v>
      </c>
      <c r="F358" s="179" t="s">
        <v>487</v>
      </c>
      <c r="H358" s="180">
        <v>38.570999999999998</v>
      </c>
      <c r="I358" s="181"/>
      <c r="L358" s="176"/>
      <c r="M358" s="182"/>
      <c r="N358" s="183"/>
      <c r="O358" s="183"/>
      <c r="P358" s="183"/>
      <c r="Q358" s="183"/>
      <c r="R358" s="183"/>
      <c r="S358" s="183"/>
      <c r="T358" s="184"/>
      <c r="AT358" s="178" t="s">
        <v>189</v>
      </c>
      <c r="AU358" s="178" t="s">
        <v>85</v>
      </c>
      <c r="AV358" s="13" t="s">
        <v>85</v>
      </c>
      <c r="AW358" s="13" t="s">
        <v>31</v>
      </c>
      <c r="AX358" s="13" t="s">
        <v>75</v>
      </c>
      <c r="AY358" s="178" t="s">
        <v>181</v>
      </c>
    </row>
    <row r="359" spans="1:65" s="13" customFormat="1">
      <c r="B359" s="176"/>
      <c r="D359" s="177" t="s">
        <v>189</v>
      </c>
      <c r="E359" s="178" t="s">
        <v>1</v>
      </c>
      <c r="F359" s="179" t="s">
        <v>488</v>
      </c>
      <c r="H359" s="180">
        <v>9.2530000000000001</v>
      </c>
      <c r="I359" s="181"/>
      <c r="L359" s="176"/>
      <c r="M359" s="182"/>
      <c r="N359" s="183"/>
      <c r="O359" s="183"/>
      <c r="P359" s="183"/>
      <c r="Q359" s="183"/>
      <c r="R359" s="183"/>
      <c r="S359" s="183"/>
      <c r="T359" s="184"/>
      <c r="AT359" s="178" t="s">
        <v>189</v>
      </c>
      <c r="AU359" s="178" t="s">
        <v>85</v>
      </c>
      <c r="AV359" s="13" t="s">
        <v>85</v>
      </c>
      <c r="AW359" s="13" t="s">
        <v>31</v>
      </c>
      <c r="AX359" s="13" t="s">
        <v>75</v>
      </c>
      <c r="AY359" s="178" t="s">
        <v>181</v>
      </c>
    </row>
    <row r="360" spans="1:65" s="15" customFormat="1">
      <c r="B360" s="192"/>
      <c r="D360" s="177" t="s">
        <v>189</v>
      </c>
      <c r="E360" s="193" t="s">
        <v>1</v>
      </c>
      <c r="F360" s="194" t="s">
        <v>204</v>
      </c>
      <c r="H360" s="195">
        <v>116.789</v>
      </c>
      <c r="I360" s="196"/>
      <c r="L360" s="192"/>
      <c r="M360" s="197"/>
      <c r="N360" s="198"/>
      <c r="O360" s="198"/>
      <c r="P360" s="198"/>
      <c r="Q360" s="198"/>
      <c r="R360" s="198"/>
      <c r="S360" s="198"/>
      <c r="T360" s="199"/>
      <c r="AT360" s="193" t="s">
        <v>189</v>
      </c>
      <c r="AU360" s="193" t="s">
        <v>85</v>
      </c>
      <c r="AV360" s="15" t="s">
        <v>187</v>
      </c>
      <c r="AW360" s="15" t="s">
        <v>31</v>
      </c>
      <c r="AX360" s="15" t="s">
        <v>80</v>
      </c>
      <c r="AY360" s="193" t="s">
        <v>181</v>
      </c>
    </row>
    <row r="361" spans="1:65" s="2" customFormat="1" ht="33" customHeight="1">
      <c r="A361" s="32"/>
      <c r="B361" s="161"/>
      <c r="C361" s="162" t="s">
        <v>489</v>
      </c>
      <c r="D361" s="162" t="s">
        <v>183</v>
      </c>
      <c r="E361" s="163" t="s">
        <v>490</v>
      </c>
      <c r="F361" s="164" t="s">
        <v>491</v>
      </c>
      <c r="G361" s="165" t="s">
        <v>200</v>
      </c>
      <c r="H361" s="166">
        <v>707.06</v>
      </c>
      <c r="I361" s="167"/>
      <c r="J361" s="168">
        <f>ROUND(I361*H361,2)</f>
        <v>0</v>
      </c>
      <c r="K361" s="169"/>
      <c r="L361" s="33"/>
      <c r="M361" s="170" t="s">
        <v>1</v>
      </c>
      <c r="N361" s="171" t="s">
        <v>40</v>
      </c>
      <c r="O361" s="58"/>
      <c r="P361" s="172">
        <f>O361*H361</f>
        <v>0</v>
      </c>
      <c r="Q361" s="172">
        <v>0</v>
      </c>
      <c r="R361" s="172">
        <f>Q361*H361</f>
        <v>0</v>
      </c>
      <c r="S361" s="172">
        <v>0.05</v>
      </c>
      <c r="T361" s="173">
        <f>S361*H361</f>
        <v>35.353000000000002</v>
      </c>
      <c r="U361" s="32"/>
      <c r="V361" s="32"/>
      <c r="W361" s="32"/>
      <c r="X361" s="32"/>
      <c r="Y361" s="32"/>
      <c r="Z361" s="32"/>
      <c r="AA361" s="32"/>
      <c r="AB361" s="32"/>
      <c r="AC361" s="32"/>
      <c r="AD361" s="32"/>
      <c r="AE361" s="32"/>
      <c r="AR361" s="174" t="s">
        <v>187</v>
      </c>
      <c r="AT361" s="174" t="s">
        <v>183</v>
      </c>
      <c r="AU361" s="174" t="s">
        <v>85</v>
      </c>
      <c r="AY361" s="17" t="s">
        <v>181</v>
      </c>
      <c r="BE361" s="175">
        <f>IF(N361="základní",J361,0)</f>
        <v>0</v>
      </c>
      <c r="BF361" s="175">
        <f>IF(N361="snížená",J361,0)</f>
        <v>0</v>
      </c>
      <c r="BG361" s="175">
        <f>IF(N361="zákl. přenesená",J361,0)</f>
        <v>0</v>
      </c>
      <c r="BH361" s="175">
        <f>IF(N361="sníž. přenesená",J361,0)</f>
        <v>0</v>
      </c>
      <c r="BI361" s="175">
        <f>IF(N361="nulová",J361,0)</f>
        <v>0</v>
      </c>
      <c r="BJ361" s="17" t="s">
        <v>80</v>
      </c>
      <c r="BK361" s="175">
        <f>ROUND(I361*H361,2)</f>
        <v>0</v>
      </c>
      <c r="BL361" s="17" t="s">
        <v>187</v>
      </c>
      <c r="BM361" s="174" t="s">
        <v>492</v>
      </c>
    </row>
    <row r="362" spans="1:65" s="13" customFormat="1">
      <c r="B362" s="176"/>
      <c r="D362" s="177" t="s">
        <v>189</v>
      </c>
      <c r="E362" s="178" t="s">
        <v>1</v>
      </c>
      <c r="F362" s="179" t="s">
        <v>119</v>
      </c>
      <c r="H362" s="180">
        <v>707.06</v>
      </c>
      <c r="I362" s="181"/>
      <c r="L362" s="176"/>
      <c r="M362" s="182"/>
      <c r="N362" s="183"/>
      <c r="O362" s="183"/>
      <c r="P362" s="183"/>
      <c r="Q362" s="183"/>
      <c r="R362" s="183"/>
      <c r="S362" s="183"/>
      <c r="T362" s="184"/>
      <c r="AT362" s="178" t="s">
        <v>189</v>
      </c>
      <c r="AU362" s="178" t="s">
        <v>85</v>
      </c>
      <c r="AV362" s="13" t="s">
        <v>85</v>
      </c>
      <c r="AW362" s="13" t="s">
        <v>31</v>
      </c>
      <c r="AX362" s="13" t="s">
        <v>80</v>
      </c>
      <c r="AY362" s="178" t="s">
        <v>181</v>
      </c>
    </row>
    <row r="363" spans="1:65" s="2" customFormat="1" ht="21.75" customHeight="1">
      <c r="A363" s="32"/>
      <c r="B363" s="161"/>
      <c r="C363" s="162" t="s">
        <v>493</v>
      </c>
      <c r="D363" s="162" t="s">
        <v>183</v>
      </c>
      <c r="E363" s="163" t="s">
        <v>494</v>
      </c>
      <c r="F363" s="164" t="s">
        <v>495</v>
      </c>
      <c r="G363" s="165" t="s">
        <v>200</v>
      </c>
      <c r="H363" s="166">
        <v>1123.6600000000001</v>
      </c>
      <c r="I363" s="167"/>
      <c r="J363" s="168">
        <f>ROUND(I363*H363,2)</f>
        <v>0</v>
      </c>
      <c r="K363" s="169"/>
      <c r="L363" s="33"/>
      <c r="M363" s="170" t="s">
        <v>1</v>
      </c>
      <c r="N363" s="171" t="s">
        <v>40</v>
      </c>
      <c r="O363" s="58"/>
      <c r="P363" s="172">
        <f>O363*H363</f>
        <v>0</v>
      </c>
      <c r="Q363" s="172">
        <v>0</v>
      </c>
      <c r="R363" s="172">
        <f>Q363*H363</f>
        <v>0</v>
      </c>
      <c r="S363" s="172">
        <v>4.5999999999999999E-2</v>
      </c>
      <c r="T363" s="173">
        <f>S363*H363</f>
        <v>51.688360000000003</v>
      </c>
      <c r="U363" s="32"/>
      <c r="V363" s="32"/>
      <c r="W363" s="32"/>
      <c r="X363" s="32"/>
      <c r="Y363" s="32"/>
      <c r="Z363" s="32"/>
      <c r="AA363" s="32"/>
      <c r="AB363" s="32"/>
      <c r="AC363" s="32"/>
      <c r="AD363" s="32"/>
      <c r="AE363" s="32"/>
      <c r="AR363" s="174" t="s">
        <v>300</v>
      </c>
      <c r="AT363" s="174" t="s">
        <v>183</v>
      </c>
      <c r="AU363" s="174" t="s">
        <v>85</v>
      </c>
      <c r="AY363" s="17" t="s">
        <v>181</v>
      </c>
      <c r="BE363" s="175">
        <f>IF(N363="základní",J363,0)</f>
        <v>0</v>
      </c>
      <c r="BF363" s="175">
        <f>IF(N363="snížená",J363,0)</f>
        <v>0</v>
      </c>
      <c r="BG363" s="175">
        <f>IF(N363="zákl. přenesená",J363,0)</f>
        <v>0</v>
      </c>
      <c r="BH363" s="175">
        <f>IF(N363="sníž. přenesená",J363,0)</f>
        <v>0</v>
      </c>
      <c r="BI363" s="175">
        <f>IF(N363="nulová",J363,0)</f>
        <v>0</v>
      </c>
      <c r="BJ363" s="17" t="s">
        <v>80</v>
      </c>
      <c r="BK363" s="175">
        <f>ROUND(I363*H363,2)</f>
        <v>0</v>
      </c>
      <c r="BL363" s="17" t="s">
        <v>300</v>
      </c>
      <c r="BM363" s="174" t="s">
        <v>496</v>
      </c>
    </row>
    <row r="364" spans="1:65" s="13" customFormat="1">
      <c r="B364" s="176"/>
      <c r="D364" s="177" t="s">
        <v>189</v>
      </c>
      <c r="E364" s="178" t="s">
        <v>1</v>
      </c>
      <c r="F364" s="179" t="s">
        <v>123</v>
      </c>
      <c r="H364" s="180">
        <v>1123.6600000000001</v>
      </c>
      <c r="I364" s="181"/>
      <c r="L364" s="176"/>
      <c r="M364" s="182"/>
      <c r="N364" s="183"/>
      <c r="O364" s="183"/>
      <c r="P364" s="183"/>
      <c r="Q364" s="183"/>
      <c r="R364" s="183"/>
      <c r="S364" s="183"/>
      <c r="T364" s="184"/>
      <c r="AT364" s="178" t="s">
        <v>189</v>
      </c>
      <c r="AU364" s="178" t="s">
        <v>85</v>
      </c>
      <c r="AV364" s="13" t="s">
        <v>85</v>
      </c>
      <c r="AW364" s="13" t="s">
        <v>31</v>
      </c>
      <c r="AX364" s="13" t="s">
        <v>80</v>
      </c>
      <c r="AY364" s="178" t="s">
        <v>181</v>
      </c>
    </row>
    <row r="365" spans="1:65" s="2" customFormat="1" ht="21.75" customHeight="1">
      <c r="A365" s="32"/>
      <c r="B365" s="161"/>
      <c r="C365" s="162" t="s">
        <v>497</v>
      </c>
      <c r="D365" s="162" t="s">
        <v>183</v>
      </c>
      <c r="E365" s="163" t="s">
        <v>498</v>
      </c>
      <c r="F365" s="164" t="s">
        <v>499</v>
      </c>
      <c r="G365" s="165" t="s">
        <v>200</v>
      </c>
      <c r="H365" s="166">
        <v>24.48</v>
      </c>
      <c r="I365" s="167"/>
      <c r="J365" s="168">
        <f>ROUND(I365*H365,2)</f>
        <v>0</v>
      </c>
      <c r="K365" s="169"/>
      <c r="L365" s="33"/>
      <c r="M365" s="170" t="s">
        <v>1</v>
      </c>
      <c r="N365" s="171" t="s">
        <v>40</v>
      </c>
      <c r="O365" s="58"/>
      <c r="P365" s="172">
        <f>O365*H365</f>
        <v>0</v>
      </c>
      <c r="Q365" s="172">
        <v>0</v>
      </c>
      <c r="R365" s="172">
        <f>Q365*H365</f>
        <v>0</v>
      </c>
      <c r="S365" s="172">
        <v>6.8000000000000005E-2</v>
      </c>
      <c r="T365" s="173">
        <f>S365*H365</f>
        <v>1.6646400000000001</v>
      </c>
      <c r="U365" s="32"/>
      <c r="V365" s="32"/>
      <c r="W365" s="32"/>
      <c r="X365" s="32"/>
      <c r="Y365" s="32"/>
      <c r="Z365" s="32"/>
      <c r="AA365" s="32"/>
      <c r="AB365" s="32"/>
      <c r="AC365" s="32"/>
      <c r="AD365" s="32"/>
      <c r="AE365" s="32"/>
      <c r="AR365" s="174" t="s">
        <v>187</v>
      </c>
      <c r="AT365" s="174" t="s">
        <v>183</v>
      </c>
      <c r="AU365" s="174" t="s">
        <v>85</v>
      </c>
      <c r="AY365" s="17" t="s">
        <v>181</v>
      </c>
      <c r="BE365" s="175">
        <f>IF(N365="základní",J365,0)</f>
        <v>0</v>
      </c>
      <c r="BF365" s="175">
        <f>IF(N365="snížená",J365,0)</f>
        <v>0</v>
      </c>
      <c r="BG365" s="175">
        <f>IF(N365="zákl. přenesená",J365,0)</f>
        <v>0</v>
      </c>
      <c r="BH365" s="175">
        <f>IF(N365="sníž. přenesená",J365,0)</f>
        <v>0</v>
      </c>
      <c r="BI365" s="175">
        <f>IF(N365="nulová",J365,0)</f>
        <v>0</v>
      </c>
      <c r="BJ365" s="17" t="s">
        <v>80</v>
      </c>
      <c r="BK365" s="175">
        <f>ROUND(I365*H365,2)</f>
        <v>0</v>
      </c>
      <c r="BL365" s="17" t="s">
        <v>187</v>
      </c>
      <c r="BM365" s="174" t="s">
        <v>500</v>
      </c>
    </row>
    <row r="366" spans="1:65" s="14" customFormat="1">
      <c r="B366" s="185"/>
      <c r="D366" s="177" t="s">
        <v>189</v>
      </c>
      <c r="E366" s="186" t="s">
        <v>1</v>
      </c>
      <c r="F366" s="187" t="s">
        <v>501</v>
      </c>
      <c r="H366" s="186" t="s">
        <v>1</v>
      </c>
      <c r="I366" s="188"/>
      <c r="L366" s="185"/>
      <c r="M366" s="189"/>
      <c r="N366" s="190"/>
      <c r="O366" s="190"/>
      <c r="P366" s="190"/>
      <c r="Q366" s="190"/>
      <c r="R366" s="190"/>
      <c r="S366" s="190"/>
      <c r="T366" s="191"/>
      <c r="AT366" s="186" t="s">
        <v>189</v>
      </c>
      <c r="AU366" s="186" t="s">
        <v>85</v>
      </c>
      <c r="AV366" s="14" t="s">
        <v>80</v>
      </c>
      <c r="AW366" s="14" t="s">
        <v>31</v>
      </c>
      <c r="AX366" s="14" t="s">
        <v>75</v>
      </c>
      <c r="AY366" s="186" t="s">
        <v>181</v>
      </c>
    </row>
    <row r="367" spans="1:65" s="13" customFormat="1">
      <c r="B367" s="176"/>
      <c r="D367" s="177" t="s">
        <v>189</v>
      </c>
      <c r="E367" s="178" t="s">
        <v>1</v>
      </c>
      <c r="F367" s="179" t="s">
        <v>502</v>
      </c>
      <c r="H367" s="180">
        <v>15.12</v>
      </c>
      <c r="I367" s="181"/>
      <c r="L367" s="176"/>
      <c r="M367" s="182"/>
      <c r="N367" s="183"/>
      <c r="O367" s="183"/>
      <c r="P367" s="183"/>
      <c r="Q367" s="183"/>
      <c r="R367" s="183"/>
      <c r="S367" s="183"/>
      <c r="T367" s="184"/>
      <c r="AT367" s="178" t="s">
        <v>189</v>
      </c>
      <c r="AU367" s="178" t="s">
        <v>85</v>
      </c>
      <c r="AV367" s="13" t="s">
        <v>85</v>
      </c>
      <c r="AW367" s="13" t="s">
        <v>31</v>
      </c>
      <c r="AX367" s="13" t="s">
        <v>75</v>
      </c>
      <c r="AY367" s="178" t="s">
        <v>181</v>
      </c>
    </row>
    <row r="368" spans="1:65" s="14" customFormat="1">
      <c r="B368" s="185"/>
      <c r="D368" s="177" t="s">
        <v>189</v>
      </c>
      <c r="E368" s="186" t="s">
        <v>1</v>
      </c>
      <c r="F368" s="187" t="s">
        <v>503</v>
      </c>
      <c r="H368" s="186" t="s">
        <v>1</v>
      </c>
      <c r="I368" s="188"/>
      <c r="L368" s="185"/>
      <c r="M368" s="189"/>
      <c r="N368" s="190"/>
      <c r="O368" s="190"/>
      <c r="P368" s="190"/>
      <c r="Q368" s="190"/>
      <c r="R368" s="190"/>
      <c r="S368" s="190"/>
      <c r="T368" s="191"/>
      <c r="AT368" s="186" t="s">
        <v>189</v>
      </c>
      <c r="AU368" s="186" t="s">
        <v>85</v>
      </c>
      <c r="AV368" s="14" t="s">
        <v>80</v>
      </c>
      <c r="AW368" s="14" t="s">
        <v>31</v>
      </c>
      <c r="AX368" s="14" t="s">
        <v>75</v>
      </c>
      <c r="AY368" s="186" t="s">
        <v>181</v>
      </c>
    </row>
    <row r="369" spans="1:65" s="13" customFormat="1">
      <c r="B369" s="176"/>
      <c r="D369" s="177" t="s">
        <v>189</v>
      </c>
      <c r="E369" s="178" t="s">
        <v>1</v>
      </c>
      <c r="F369" s="179" t="s">
        <v>504</v>
      </c>
      <c r="H369" s="180">
        <v>5.76</v>
      </c>
      <c r="I369" s="181"/>
      <c r="L369" s="176"/>
      <c r="M369" s="182"/>
      <c r="N369" s="183"/>
      <c r="O369" s="183"/>
      <c r="P369" s="183"/>
      <c r="Q369" s="183"/>
      <c r="R369" s="183"/>
      <c r="S369" s="183"/>
      <c r="T369" s="184"/>
      <c r="AT369" s="178" t="s">
        <v>189</v>
      </c>
      <c r="AU369" s="178" t="s">
        <v>85</v>
      </c>
      <c r="AV369" s="13" t="s">
        <v>85</v>
      </c>
      <c r="AW369" s="13" t="s">
        <v>31</v>
      </c>
      <c r="AX369" s="13" t="s">
        <v>75</v>
      </c>
      <c r="AY369" s="178" t="s">
        <v>181</v>
      </c>
    </row>
    <row r="370" spans="1:65" s="14" customFormat="1">
      <c r="B370" s="185"/>
      <c r="D370" s="177" t="s">
        <v>189</v>
      </c>
      <c r="E370" s="186" t="s">
        <v>1</v>
      </c>
      <c r="F370" s="187" t="s">
        <v>408</v>
      </c>
      <c r="H370" s="186" t="s">
        <v>1</v>
      </c>
      <c r="I370" s="188"/>
      <c r="L370" s="185"/>
      <c r="M370" s="189"/>
      <c r="N370" s="190"/>
      <c r="O370" s="190"/>
      <c r="P370" s="190"/>
      <c r="Q370" s="190"/>
      <c r="R370" s="190"/>
      <c r="S370" s="190"/>
      <c r="T370" s="191"/>
      <c r="AT370" s="186" t="s">
        <v>189</v>
      </c>
      <c r="AU370" s="186" t="s">
        <v>85</v>
      </c>
      <c r="AV370" s="14" t="s">
        <v>80</v>
      </c>
      <c r="AW370" s="14" t="s">
        <v>31</v>
      </c>
      <c r="AX370" s="14" t="s">
        <v>75</v>
      </c>
      <c r="AY370" s="186" t="s">
        <v>181</v>
      </c>
    </row>
    <row r="371" spans="1:65" s="13" customFormat="1">
      <c r="B371" s="176"/>
      <c r="D371" s="177" t="s">
        <v>189</v>
      </c>
      <c r="E371" s="178" t="s">
        <v>1</v>
      </c>
      <c r="F371" s="179" t="s">
        <v>505</v>
      </c>
      <c r="H371" s="180">
        <v>3.6</v>
      </c>
      <c r="I371" s="181"/>
      <c r="L371" s="176"/>
      <c r="M371" s="182"/>
      <c r="N371" s="183"/>
      <c r="O371" s="183"/>
      <c r="P371" s="183"/>
      <c r="Q371" s="183"/>
      <c r="R371" s="183"/>
      <c r="S371" s="183"/>
      <c r="T371" s="184"/>
      <c r="AT371" s="178" t="s">
        <v>189</v>
      </c>
      <c r="AU371" s="178" t="s">
        <v>85</v>
      </c>
      <c r="AV371" s="13" t="s">
        <v>85</v>
      </c>
      <c r="AW371" s="13" t="s">
        <v>31</v>
      </c>
      <c r="AX371" s="13" t="s">
        <v>75</v>
      </c>
      <c r="AY371" s="178" t="s">
        <v>181</v>
      </c>
    </row>
    <row r="372" spans="1:65" s="15" customFormat="1">
      <c r="B372" s="192"/>
      <c r="D372" s="177" t="s">
        <v>189</v>
      </c>
      <c r="E372" s="193" t="s">
        <v>1</v>
      </c>
      <c r="F372" s="194" t="s">
        <v>204</v>
      </c>
      <c r="H372" s="195">
        <v>24.48</v>
      </c>
      <c r="I372" s="196"/>
      <c r="L372" s="192"/>
      <c r="M372" s="197"/>
      <c r="N372" s="198"/>
      <c r="O372" s="198"/>
      <c r="P372" s="198"/>
      <c r="Q372" s="198"/>
      <c r="R372" s="198"/>
      <c r="S372" s="198"/>
      <c r="T372" s="199"/>
      <c r="AT372" s="193" t="s">
        <v>189</v>
      </c>
      <c r="AU372" s="193" t="s">
        <v>85</v>
      </c>
      <c r="AV372" s="15" t="s">
        <v>187</v>
      </c>
      <c r="AW372" s="15" t="s">
        <v>31</v>
      </c>
      <c r="AX372" s="15" t="s">
        <v>80</v>
      </c>
      <c r="AY372" s="193" t="s">
        <v>181</v>
      </c>
    </row>
    <row r="373" spans="1:65" s="2" customFormat="1" ht="21.75" customHeight="1">
      <c r="A373" s="32"/>
      <c r="B373" s="161"/>
      <c r="C373" s="162" t="s">
        <v>506</v>
      </c>
      <c r="D373" s="162" t="s">
        <v>183</v>
      </c>
      <c r="E373" s="163" t="s">
        <v>507</v>
      </c>
      <c r="F373" s="164" t="s">
        <v>508</v>
      </c>
      <c r="G373" s="165" t="s">
        <v>214</v>
      </c>
      <c r="H373" s="166">
        <v>45</v>
      </c>
      <c r="I373" s="167"/>
      <c r="J373" s="168">
        <f>ROUND(I373*H373,2)</f>
        <v>0</v>
      </c>
      <c r="K373" s="169"/>
      <c r="L373" s="33"/>
      <c r="M373" s="170" t="s">
        <v>1</v>
      </c>
      <c r="N373" s="171" t="s">
        <v>40</v>
      </c>
      <c r="O373" s="58"/>
      <c r="P373" s="172">
        <f>O373*H373</f>
        <v>0</v>
      </c>
      <c r="Q373" s="172">
        <v>0.50375000000000003</v>
      </c>
      <c r="R373" s="172">
        <f>Q373*H373</f>
        <v>22.668750000000003</v>
      </c>
      <c r="S373" s="172">
        <v>1.95</v>
      </c>
      <c r="T373" s="173">
        <f>S373*H373</f>
        <v>87.75</v>
      </c>
      <c r="U373" s="32"/>
      <c r="V373" s="32"/>
      <c r="W373" s="32"/>
      <c r="X373" s="32"/>
      <c r="Y373" s="32"/>
      <c r="Z373" s="32"/>
      <c r="AA373" s="32"/>
      <c r="AB373" s="32"/>
      <c r="AC373" s="32"/>
      <c r="AD373" s="32"/>
      <c r="AE373" s="32"/>
      <c r="AR373" s="174" t="s">
        <v>187</v>
      </c>
      <c r="AT373" s="174" t="s">
        <v>183</v>
      </c>
      <c r="AU373" s="174" t="s">
        <v>85</v>
      </c>
      <c r="AY373" s="17" t="s">
        <v>181</v>
      </c>
      <c r="BE373" s="175">
        <f>IF(N373="základní",J373,0)</f>
        <v>0</v>
      </c>
      <c r="BF373" s="175">
        <f>IF(N373="snížená",J373,0)</f>
        <v>0</v>
      </c>
      <c r="BG373" s="175">
        <f>IF(N373="zákl. přenesená",J373,0)</f>
        <v>0</v>
      </c>
      <c r="BH373" s="175">
        <f>IF(N373="sníž. přenesená",J373,0)</f>
        <v>0</v>
      </c>
      <c r="BI373" s="175">
        <f>IF(N373="nulová",J373,0)</f>
        <v>0</v>
      </c>
      <c r="BJ373" s="17" t="s">
        <v>80</v>
      </c>
      <c r="BK373" s="175">
        <f>ROUND(I373*H373,2)</f>
        <v>0</v>
      </c>
      <c r="BL373" s="17" t="s">
        <v>187</v>
      </c>
      <c r="BM373" s="174" t="s">
        <v>509</v>
      </c>
    </row>
    <row r="374" spans="1:65" s="14" customFormat="1">
      <c r="B374" s="185"/>
      <c r="D374" s="177" t="s">
        <v>189</v>
      </c>
      <c r="E374" s="186" t="s">
        <v>1</v>
      </c>
      <c r="F374" s="187" t="s">
        <v>510</v>
      </c>
      <c r="H374" s="186" t="s">
        <v>1</v>
      </c>
      <c r="I374" s="188"/>
      <c r="L374" s="185"/>
      <c r="M374" s="189"/>
      <c r="N374" s="190"/>
      <c r="O374" s="190"/>
      <c r="P374" s="190"/>
      <c r="Q374" s="190"/>
      <c r="R374" s="190"/>
      <c r="S374" s="190"/>
      <c r="T374" s="191"/>
      <c r="AT374" s="186" t="s">
        <v>189</v>
      </c>
      <c r="AU374" s="186" t="s">
        <v>85</v>
      </c>
      <c r="AV374" s="14" t="s">
        <v>80</v>
      </c>
      <c r="AW374" s="14" t="s">
        <v>31</v>
      </c>
      <c r="AX374" s="14" t="s">
        <v>75</v>
      </c>
      <c r="AY374" s="186" t="s">
        <v>181</v>
      </c>
    </row>
    <row r="375" spans="1:65" s="13" customFormat="1">
      <c r="B375" s="176"/>
      <c r="D375" s="177" t="s">
        <v>189</v>
      </c>
      <c r="E375" s="178" t="s">
        <v>1</v>
      </c>
      <c r="F375" s="179" t="s">
        <v>511</v>
      </c>
      <c r="H375" s="180">
        <v>45</v>
      </c>
      <c r="I375" s="181"/>
      <c r="L375" s="176"/>
      <c r="M375" s="182"/>
      <c r="N375" s="183"/>
      <c r="O375" s="183"/>
      <c r="P375" s="183"/>
      <c r="Q375" s="183"/>
      <c r="R375" s="183"/>
      <c r="S375" s="183"/>
      <c r="T375" s="184"/>
      <c r="AT375" s="178" t="s">
        <v>189</v>
      </c>
      <c r="AU375" s="178" t="s">
        <v>85</v>
      </c>
      <c r="AV375" s="13" t="s">
        <v>85</v>
      </c>
      <c r="AW375" s="13" t="s">
        <v>31</v>
      </c>
      <c r="AX375" s="13" t="s">
        <v>80</v>
      </c>
      <c r="AY375" s="178" t="s">
        <v>181</v>
      </c>
    </row>
    <row r="376" spans="1:65" s="2" customFormat="1" ht="16.5" customHeight="1">
      <c r="A376" s="32"/>
      <c r="B376" s="161"/>
      <c r="C376" s="200" t="s">
        <v>512</v>
      </c>
      <c r="D376" s="200" t="s">
        <v>513</v>
      </c>
      <c r="E376" s="201" t="s">
        <v>514</v>
      </c>
      <c r="F376" s="202" t="s">
        <v>515</v>
      </c>
      <c r="G376" s="203" t="s">
        <v>186</v>
      </c>
      <c r="H376" s="204">
        <v>16650</v>
      </c>
      <c r="I376" s="205"/>
      <c r="J376" s="206">
        <f>ROUND(I376*H376,2)</f>
        <v>0</v>
      </c>
      <c r="K376" s="207"/>
      <c r="L376" s="208"/>
      <c r="M376" s="209" t="s">
        <v>1</v>
      </c>
      <c r="N376" s="210" t="s">
        <v>40</v>
      </c>
      <c r="O376" s="58"/>
      <c r="P376" s="172">
        <f>O376*H376</f>
        <v>0</v>
      </c>
      <c r="Q376" s="172">
        <v>4.1000000000000003E-3</v>
      </c>
      <c r="R376" s="172">
        <f>Q376*H376</f>
        <v>68.265000000000001</v>
      </c>
      <c r="S376" s="172">
        <v>0</v>
      </c>
      <c r="T376" s="173">
        <f>S376*H376</f>
        <v>0</v>
      </c>
      <c r="U376" s="32"/>
      <c r="V376" s="32"/>
      <c r="W376" s="32"/>
      <c r="X376" s="32"/>
      <c r="Y376" s="32"/>
      <c r="Z376" s="32"/>
      <c r="AA376" s="32"/>
      <c r="AB376" s="32"/>
      <c r="AC376" s="32"/>
      <c r="AD376" s="32"/>
      <c r="AE376" s="32"/>
      <c r="AR376" s="174" t="s">
        <v>225</v>
      </c>
      <c r="AT376" s="174" t="s">
        <v>513</v>
      </c>
      <c r="AU376" s="174" t="s">
        <v>85</v>
      </c>
      <c r="AY376" s="17" t="s">
        <v>181</v>
      </c>
      <c r="BE376" s="175">
        <f>IF(N376="základní",J376,0)</f>
        <v>0</v>
      </c>
      <c r="BF376" s="175">
        <f>IF(N376="snížená",J376,0)</f>
        <v>0</v>
      </c>
      <c r="BG376" s="175">
        <f>IF(N376="zákl. přenesená",J376,0)</f>
        <v>0</v>
      </c>
      <c r="BH376" s="175">
        <f>IF(N376="sníž. přenesená",J376,0)</f>
        <v>0</v>
      </c>
      <c r="BI376" s="175">
        <f>IF(N376="nulová",J376,0)</f>
        <v>0</v>
      </c>
      <c r="BJ376" s="17" t="s">
        <v>80</v>
      </c>
      <c r="BK376" s="175">
        <f>ROUND(I376*H376,2)</f>
        <v>0</v>
      </c>
      <c r="BL376" s="17" t="s">
        <v>187</v>
      </c>
      <c r="BM376" s="174" t="s">
        <v>516</v>
      </c>
    </row>
    <row r="377" spans="1:65" s="13" customFormat="1">
      <c r="B377" s="176"/>
      <c r="D377" s="177" t="s">
        <v>189</v>
      </c>
      <c r="E377" s="178" t="s">
        <v>1</v>
      </c>
      <c r="F377" s="179" t="s">
        <v>517</v>
      </c>
      <c r="H377" s="180">
        <v>16650</v>
      </c>
      <c r="I377" s="181"/>
      <c r="L377" s="176"/>
      <c r="M377" s="182"/>
      <c r="N377" s="183"/>
      <c r="O377" s="183"/>
      <c r="P377" s="183"/>
      <c r="Q377" s="183"/>
      <c r="R377" s="183"/>
      <c r="S377" s="183"/>
      <c r="T377" s="184"/>
      <c r="AT377" s="178" t="s">
        <v>189</v>
      </c>
      <c r="AU377" s="178" t="s">
        <v>85</v>
      </c>
      <c r="AV377" s="13" t="s">
        <v>85</v>
      </c>
      <c r="AW377" s="13" t="s">
        <v>31</v>
      </c>
      <c r="AX377" s="13" t="s">
        <v>80</v>
      </c>
      <c r="AY377" s="178" t="s">
        <v>181</v>
      </c>
    </row>
    <row r="378" spans="1:65" s="2" customFormat="1" ht="21.75" customHeight="1">
      <c r="A378" s="32"/>
      <c r="B378" s="161"/>
      <c r="C378" s="162" t="s">
        <v>518</v>
      </c>
      <c r="D378" s="162" t="s">
        <v>183</v>
      </c>
      <c r="E378" s="163" t="s">
        <v>519</v>
      </c>
      <c r="F378" s="164" t="s">
        <v>520</v>
      </c>
      <c r="G378" s="165" t="s">
        <v>200</v>
      </c>
      <c r="H378" s="166">
        <v>2770.12</v>
      </c>
      <c r="I378" s="167"/>
      <c r="J378" s="168">
        <f>ROUND(I378*H378,2)</f>
        <v>0</v>
      </c>
      <c r="K378" s="169"/>
      <c r="L378" s="33"/>
      <c r="M378" s="170" t="s">
        <v>1</v>
      </c>
      <c r="N378" s="171" t="s">
        <v>40</v>
      </c>
      <c r="O378" s="58"/>
      <c r="P378" s="172">
        <f>O378*H378</f>
        <v>0</v>
      </c>
      <c r="Q378" s="172">
        <v>1.162E-2</v>
      </c>
      <c r="R378" s="172">
        <f>Q378*H378</f>
        <v>32.188794399999999</v>
      </c>
      <c r="S378" s="172">
        <v>0</v>
      </c>
      <c r="T378" s="173">
        <f>S378*H378</f>
        <v>0</v>
      </c>
      <c r="U378" s="32"/>
      <c r="V378" s="32"/>
      <c r="W378" s="32"/>
      <c r="X378" s="32"/>
      <c r="Y378" s="32"/>
      <c r="Z378" s="32"/>
      <c r="AA378" s="32"/>
      <c r="AB378" s="32"/>
      <c r="AC378" s="32"/>
      <c r="AD378" s="32"/>
      <c r="AE378" s="32"/>
      <c r="AR378" s="174" t="s">
        <v>187</v>
      </c>
      <c r="AT378" s="174" t="s">
        <v>183</v>
      </c>
      <c r="AU378" s="174" t="s">
        <v>85</v>
      </c>
      <c r="AY378" s="17" t="s">
        <v>181</v>
      </c>
      <c r="BE378" s="175">
        <f>IF(N378="základní",J378,0)</f>
        <v>0</v>
      </c>
      <c r="BF378" s="175">
        <f>IF(N378="snížená",J378,0)</f>
        <v>0</v>
      </c>
      <c r="BG378" s="175">
        <f>IF(N378="zákl. přenesená",J378,0)</f>
        <v>0</v>
      </c>
      <c r="BH378" s="175">
        <f>IF(N378="sníž. přenesená",J378,0)</f>
        <v>0</v>
      </c>
      <c r="BI378" s="175">
        <f>IF(N378="nulová",J378,0)</f>
        <v>0</v>
      </c>
      <c r="BJ378" s="17" t="s">
        <v>80</v>
      </c>
      <c r="BK378" s="175">
        <f>ROUND(I378*H378,2)</f>
        <v>0</v>
      </c>
      <c r="BL378" s="17" t="s">
        <v>187</v>
      </c>
      <c r="BM378" s="174" t="s">
        <v>521</v>
      </c>
    </row>
    <row r="379" spans="1:65" s="13" customFormat="1">
      <c r="B379" s="176"/>
      <c r="D379" s="177" t="s">
        <v>189</v>
      </c>
      <c r="E379" s="178" t="s">
        <v>1</v>
      </c>
      <c r="F379" s="179" t="s">
        <v>123</v>
      </c>
      <c r="H379" s="180">
        <v>1123.6600000000001</v>
      </c>
      <c r="I379" s="181"/>
      <c r="L379" s="176"/>
      <c r="M379" s="182"/>
      <c r="N379" s="183"/>
      <c r="O379" s="183"/>
      <c r="P379" s="183"/>
      <c r="Q379" s="183"/>
      <c r="R379" s="183"/>
      <c r="S379" s="183"/>
      <c r="T379" s="184"/>
      <c r="AT379" s="178" t="s">
        <v>189</v>
      </c>
      <c r="AU379" s="178" t="s">
        <v>85</v>
      </c>
      <c r="AV379" s="13" t="s">
        <v>85</v>
      </c>
      <c r="AW379" s="13" t="s">
        <v>31</v>
      </c>
      <c r="AX379" s="13" t="s">
        <v>75</v>
      </c>
      <c r="AY379" s="178" t="s">
        <v>181</v>
      </c>
    </row>
    <row r="380" spans="1:65" s="13" customFormat="1">
      <c r="B380" s="176"/>
      <c r="D380" s="177" t="s">
        <v>189</v>
      </c>
      <c r="E380" s="178" t="s">
        <v>1</v>
      </c>
      <c r="F380" s="179" t="s">
        <v>115</v>
      </c>
      <c r="H380" s="180">
        <v>939.4</v>
      </c>
      <c r="I380" s="181"/>
      <c r="L380" s="176"/>
      <c r="M380" s="182"/>
      <c r="N380" s="183"/>
      <c r="O380" s="183"/>
      <c r="P380" s="183"/>
      <c r="Q380" s="183"/>
      <c r="R380" s="183"/>
      <c r="S380" s="183"/>
      <c r="T380" s="184"/>
      <c r="AT380" s="178" t="s">
        <v>189</v>
      </c>
      <c r="AU380" s="178" t="s">
        <v>85</v>
      </c>
      <c r="AV380" s="13" t="s">
        <v>85</v>
      </c>
      <c r="AW380" s="13" t="s">
        <v>31</v>
      </c>
      <c r="AX380" s="13" t="s">
        <v>75</v>
      </c>
      <c r="AY380" s="178" t="s">
        <v>181</v>
      </c>
    </row>
    <row r="381" spans="1:65" s="13" customFormat="1">
      <c r="B381" s="176"/>
      <c r="D381" s="177" t="s">
        <v>189</v>
      </c>
      <c r="E381" s="178" t="s">
        <v>1</v>
      </c>
      <c r="F381" s="179" t="s">
        <v>119</v>
      </c>
      <c r="H381" s="180">
        <v>707.06</v>
      </c>
      <c r="I381" s="181"/>
      <c r="L381" s="176"/>
      <c r="M381" s="182"/>
      <c r="N381" s="183"/>
      <c r="O381" s="183"/>
      <c r="P381" s="183"/>
      <c r="Q381" s="183"/>
      <c r="R381" s="183"/>
      <c r="S381" s="183"/>
      <c r="T381" s="184"/>
      <c r="AT381" s="178" t="s">
        <v>189</v>
      </c>
      <c r="AU381" s="178" t="s">
        <v>85</v>
      </c>
      <c r="AV381" s="13" t="s">
        <v>85</v>
      </c>
      <c r="AW381" s="13" t="s">
        <v>31</v>
      </c>
      <c r="AX381" s="13" t="s">
        <v>75</v>
      </c>
      <c r="AY381" s="178" t="s">
        <v>181</v>
      </c>
    </row>
    <row r="382" spans="1:65" s="15" customFormat="1">
      <c r="B382" s="192"/>
      <c r="D382" s="177" t="s">
        <v>189</v>
      </c>
      <c r="E382" s="193" t="s">
        <v>1</v>
      </c>
      <c r="F382" s="194" t="s">
        <v>204</v>
      </c>
      <c r="H382" s="195">
        <v>2770.12</v>
      </c>
      <c r="I382" s="196"/>
      <c r="L382" s="192"/>
      <c r="M382" s="197"/>
      <c r="N382" s="198"/>
      <c r="O382" s="198"/>
      <c r="P382" s="198"/>
      <c r="Q382" s="198"/>
      <c r="R382" s="198"/>
      <c r="S382" s="198"/>
      <c r="T382" s="199"/>
      <c r="AT382" s="193" t="s">
        <v>189</v>
      </c>
      <c r="AU382" s="193" t="s">
        <v>85</v>
      </c>
      <c r="AV382" s="15" t="s">
        <v>187</v>
      </c>
      <c r="AW382" s="15" t="s">
        <v>31</v>
      </c>
      <c r="AX382" s="15" t="s">
        <v>80</v>
      </c>
      <c r="AY382" s="193" t="s">
        <v>181</v>
      </c>
    </row>
    <row r="383" spans="1:65" s="2" customFormat="1" ht="16.5" customHeight="1">
      <c r="A383" s="32"/>
      <c r="B383" s="161"/>
      <c r="C383" s="162" t="s">
        <v>511</v>
      </c>
      <c r="D383" s="162" t="s">
        <v>183</v>
      </c>
      <c r="E383" s="163" t="s">
        <v>522</v>
      </c>
      <c r="F383" s="164" t="s">
        <v>523</v>
      </c>
      <c r="G383" s="165" t="s">
        <v>200</v>
      </c>
      <c r="H383" s="166">
        <v>20</v>
      </c>
      <c r="I383" s="167"/>
      <c r="J383" s="168">
        <f>ROUND(I383*H383,2)</f>
        <v>0</v>
      </c>
      <c r="K383" s="169"/>
      <c r="L383" s="33"/>
      <c r="M383" s="170" t="s">
        <v>1</v>
      </c>
      <c r="N383" s="171" t="s">
        <v>40</v>
      </c>
      <c r="O383" s="58"/>
      <c r="P383" s="172">
        <f>O383*H383</f>
        <v>0</v>
      </c>
      <c r="Q383" s="172">
        <v>1.1299999999999999E-3</v>
      </c>
      <c r="R383" s="172">
        <f>Q383*H383</f>
        <v>2.2599999999999999E-2</v>
      </c>
      <c r="S383" s="172">
        <v>1E-3</v>
      </c>
      <c r="T383" s="173">
        <f>S383*H383</f>
        <v>0.02</v>
      </c>
      <c r="U383" s="32"/>
      <c r="V383" s="32"/>
      <c r="W383" s="32"/>
      <c r="X383" s="32"/>
      <c r="Y383" s="32"/>
      <c r="Z383" s="32"/>
      <c r="AA383" s="32"/>
      <c r="AB383" s="32"/>
      <c r="AC383" s="32"/>
      <c r="AD383" s="32"/>
      <c r="AE383" s="32"/>
      <c r="AR383" s="174" t="s">
        <v>187</v>
      </c>
      <c r="AT383" s="174" t="s">
        <v>183</v>
      </c>
      <c r="AU383" s="174" t="s">
        <v>85</v>
      </c>
      <c r="AY383" s="17" t="s">
        <v>181</v>
      </c>
      <c r="BE383" s="175">
        <f>IF(N383="základní",J383,0)</f>
        <v>0</v>
      </c>
      <c r="BF383" s="175">
        <f>IF(N383="snížená",J383,0)</f>
        <v>0</v>
      </c>
      <c r="BG383" s="175">
        <f>IF(N383="zákl. přenesená",J383,0)</f>
        <v>0</v>
      </c>
      <c r="BH383" s="175">
        <f>IF(N383="sníž. přenesená",J383,0)</f>
        <v>0</v>
      </c>
      <c r="BI383" s="175">
        <f>IF(N383="nulová",J383,0)</f>
        <v>0</v>
      </c>
      <c r="BJ383" s="17" t="s">
        <v>80</v>
      </c>
      <c r="BK383" s="175">
        <f>ROUND(I383*H383,2)</f>
        <v>0</v>
      </c>
      <c r="BL383" s="17" t="s">
        <v>187</v>
      </c>
      <c r="BM383" s="174" t="s">
        <v>524</v>
      </c>
    </row>
    <row r="384" spans="1:65" s="2" customFormat="1" ht="16.5" customHeight="1">
      <c r="A384" s="32"/>
      <c r="B384" s="161"/>
      <c r="C384" s="162" t="s">
        <v>525</v>
      </c>
      <c r="D384" s="162" t="s">
        <v>183</v>
      </c>
      <c r="E384" s="163" t="s">
        <v>526</v>
      </c>
      <c r="F384" s="164" t="s">
        <v>527</v>
      </c>
      <c r="G384" s="165" t="s">
        <v>200</v>
      </c>
      <c r="H384" s="166">
        <v>35</v>
      </c>
      <c r="I384" s="167"/>
      <c r="J384" s="168">
        <f>ROUND(I384*H384,2)</f>
        <v>0</v>
      </c>
      <c r="K384" s="169"/>
      <c r="L384" s="33"/>
      <c r="M384" s="170" t="s">
        <v>1</v>
      </c>
      <c r="N384" s="171" t="s">
        <v>40</v>
      </c>
      <c r="O384" s="58"/>
      <c r="P384" s="172">
        <f>O384*H384</f>
        <v>0</v>
      </c>
      <c r="Q384" s="172">
        <v>1.2899999999999999E-3</v>
      </c>
      <c r="R384" s="172">
        <f>Q384*H384</f>
        <v>4.5149999999999996E-2</v>
      </c>
      <c r="S384" s="172">
        <v>1E-3</v>
      </c>
      <c r="T384" s="173">
        <f>S384*H384</f>
        <v>3.5000000000000003E-2</v>
      </c>
      <c r="U384" s="32"/>
      <c r="V384" s="32"/>
      <c r="W384" s="32"/>
      <c r="X384" s="32"/>
      <c r="Y384" s="32"/>
      <c r="Z384" s="32"/>
      <c r="AA384" s="32"/>
      <c r="AB384" s="32"/>
      <c r="AC384" s="32"/>
      <c r="AD384" s="32"/>
      <c r="AE384" s="32"/>
      <c r="AR384" s="174" t="s">
        <v>187</v>
      </c>
      <c r="AT384" s="174" t="s">
        <v>183</v>
      </c>
      <c r="AU384" s="174" t="s">
        <v>85</v>
      </c>
      <c r="AY384" s="17" t="s">
        <v>181</v>
      </c>
      <c r="BE384" s="175">
        <f>IF(N384="základní",J384,0)</f>
        <v>0</v>
      </c>
      <c r="BF384" s="175">
        <f>IF(N384="snížená",J384,0)</f>
        <v>0</v>
      </c>
      <c r="BG384" s="175">
        <f>IF(N384="zákl. přenesená",J384,0)</f>
        <v>0</v>
      </c>
      <c r="BH384" s="175">
        <f>IF(N384="sníž. přenesená",J384,0)</f>
        <v>0</v>
      </c>
      <c r="BI384" s="175">
        <f>IF(N384="nulová",J384,0)</f>
        <v>0</v>
      </c>
      <c r="BJ384" s="17" t="s">
        <v>80</v>
      </c>
      <c r="BK384" s="175">
        <f>ROUND(I384*H384,2)</f>
        <v>0</v>
      </c>
      <c r="BL384" s="17" t="s">
        <v>187</v>
      </c>
      <c r="BM384" s="174" t="s">
        <v>528</v>
      </c>
    </row>
    <row r="385" spans="1:65" s="12" customFormat="1" ht="22.9" customHeight="1">
      <c r="B385" s="148"/>
      <c r="D385" s="149" t="s">
        <v>74</v>
      </c>
      <c r="E385" s="159" t="s">
        <v>529</v>
      </c>
      <c r="F385" s="159" t="s">
        <v>530</v>
      </c>
      <c r="I385" s="151"/>
      <c r="J385" s="160">
        <f>BK385</f>
        <v>0</v>
      </c>
      <c r="L385" s="148"/>
      <c r="M385" s="153"/>
      <c r="N385" s="154"/>
      <c r="O385" s="154"/>
      <c r="P385" s="155">
        <f>SUM(P386:P419)</f>
        <v>0</v>
      </c>
      <c r="Q385" s="154"/>
      <c r="R385" s="155">
        <f>SUM(R386:R419)</f>
        <v>0</v>
      </c>
      <c r="S385" s="154"/>
      <c r="T385" s="156">
        <f>SUM(T386:T419)</f>
        <v>0</v>
      </c>
      <c r="AR385" s="149" t="s">
        <v>80</v>
      </c>
      <c r="AT385" s="157" t="s">
        <v>74</v>
      </c>
      <c r="AU385" s="157" t="s">
        <v>80</v>
      </c>
      <c r="AY385" s="149" t="s">
        <v>181</v>
      </c>
      <c r="BK385" s="158">
        <f>SUM(BK386:BK419)</f>
        <v>0</v>
      </c>
    </row>
    <row r="386" spans="1:65" s="2" customFormat="1" ht="21.75" customHeight="1">
      <c r="A386" s="32"/>
      <c r="B386" s="161"/>
      <c r="C386" s="162" t="s">
        <v>531</v>
      </c>
      <c r="D386" s="162" t="s">
        <v>183</v>
      </c>
      <c r="E386" s="163" t="s">
        <v>532</v>
      </c>
      <c r="F386" s="164" t="s">
        <v>533</v>
      </c>
      <c r="G386" s="165" t="s">
        <v>259</v>
      </c>
      <c r="H386" s="166">
        <v>2109.549</v>
      </c>
      <c r="I386" s="167"/>
      <c r="J386" s="168">
        <f>ROUND(I386*H386,2)</f>
        <v>0</v>
      </c>
      <c r="K386" s="169"/>
      <c r="L386" s="33"/>
      <c r="M386" s="170" t="s">
        <v>1</v>
      </c>
      <c r="N386" s="171" t="s">
        <v>40</v>
      </c>
      <c r="O386" s="58"/>
      <c r="P386" s="172">
        <f>O386*H386</f>
        <v>0</v>
      </c>
      <c r="Q386" s="172">
        <v>0</v>
      </c>
      <c r="R386" s="172">
        <f>Q386*H386</f>
        <v>0</v>
      </c>
      <c r="S386" s="172">
        <v>0</v>
      </c>
      <c r="T386" s="173">
        <f>S386*H386</f>
        <v>0</v>
      </c>
      <c r="U386" s="32"/>
      <c r="V386" s="32"/>
      <c r="W386" s="32"/>
      <c r="X386" s="32"/>
      <c r="Y386" s="32"/>
      <c r="Z386" s="32"/>
      <c r="AA386" s="32"/>
      <c r="AB386" s="32"/>
      <c r="AC386" s="32"/>
      <c r="AD386" s="32"/>
      <c r="AE386" s="32"/>
      <c r="AR386" s="174" t="s">
        <v>187</v>
      </c>
      <c r="AT386" s="174" t="s">
        <v>183</v>
      </c>
      <c r="AU386" s="174" t="s">
        <v>85</v>
      </c>
      <c r="AY386" s="17" t="s">
        <v>181</v>
      </c>
      <c r="BE386" s="175">
        <f>IF(N386="základní",J386,0)</f>
        <v>0</v>
      </c>
      <c r="BF386" s="175">
        <f>IF(N386="snížená",J386,0)</f>
        <v>0</v>
      </c>
      <c r="BG386" s="175">
        <f>IF(N386="zákl. přenesená",J386,0)</f>
        <v>0</v>
      </c>
      <c r="BH386" s="175">
        <f>IF(N386="sníž. přenesená",J386,0)</f>
        <v>0</v>
      </c>
      <c r="BI386" s="175">
        <f>IF(N386="nulová",J386,0)</f>
        <v>0</v>
      </c>
      <c r="BJ386" s="17" t="s">
        <v>80</v>
      </c>
      <c r="BK386" s="175">
        <f>ROUND(I386*H386,2)</f>
        <v>0</v>
      </c>
      <c r="BL386" s="17" t="s">
        <v>187</v>
      </c>
      <c r="BM386" s="174" t="s">
        <v>534</v>
      </c>
    </row>
    <row r="387" spans="1:65" s="2" customFormat="1" ht="21.75" customHeight="1">
      <c r="A387" s="32"/>
      <c r="B387" s="161"/>
      <c r="C387" s="162" t="s">
        <v>535</v>
      </c>
      <c r="D387" s="162" t="s">
        <v>183</v>
      </c>
      <c r="E387" s="163" t="s">
        <v>536</v>
      </c>
      <c r="F387" s="164" t="s">
        <v>537</v>
      </c>
      <c r="G387" s="165" t="s">
        <v>259</v>
      </c>
      <c r="H387" s="166">
        <v>2109.549</v>
      </c>
      <c r="I387" s="167"/>
      <c r="J387" s="168">
        <f>ROUND(I387*H387,2)</f>
        <v>0</v>
      </c>
      <c r="K387" s="169"/>
      <c r="L387" s="33"/>
      <c r="M387" s="170" t="s">
        <v>1</v>
      </c>
      <c r="N387" s="171" t="s">
        <v>40</v>
      </c>
      <c r="O387" s="58"/>
      <c r="P387" s="172">
        <f>O387*H387</f>
        <v>0</v>
      </c>
      <c r="Q387" s="172">
        <v>0</v>
      </c>
      <c r="R387" s="172">
        <f>Q387*H387</f>
        <v>0</v>
      </c>
      <c r="S387" s="172">
        <v>0</v>
      </c>
      <c r="T387" s="173">
        <f>S387*H387</f>
        <v>0</v>
      </c>
      <c r="U387" s="32"/>
      <c r="V387" s="32"/>
      <c r="W387" s="32"/>
      <c r="X387" s="32"/>
      <c r="Y387" s="32"/>
      <c r="Z387" s="32"/>
      <c r="AA387" s="32"/>
      <c r="AB387" s="32"/>
      <c r="AC387" s="32"/>
      <c r="AD387" s="32"/>
      <c r="AE387" s="32"/>
      <c r="AR387" s="174" t="s">
        <v>187</v>
      </c>
      <c r="AT387" s="174" t="s">
        <v>183</v>
      </c>
      <c r="AU387" s="174" t="s">
        <v>85</v>
      </c>
      <c r="AY387" s="17" t="s">
        <v>181</v>
      </c>
      <c r="BE387" s="175">
        <f>IF(N387="základní",J387,0)</f>
        <v>0</v>
      </c>
      <c r="BF387" s="175">
        <f>IF(N387="snížená",J387,0)</f>
        <v>0</v>
      </c>
      <c r="BG387" s="175">
        <f>IF(N387="zákl. přenesená",J387,0)</f>
        <v>0</v>
      </c>
      <c r="BH387" s="175">
        <f>IF(N387="sníž. přenesená",J387,0)</f>
        <v>0</v>
      </c>
      <c r="BI387" s="175">
        <f>IF(N387="nulová",J387,0)</f>
        <v>0</v>
      </c>
      <c r="BJ387" s="17" t="s">
        <v>80</v>
      </c>
      <c r="BK387" s="175">
        <f>ROUND(I387*H387,2)</f>
        <v>0</v>
      </c>
      <c r="BL387" s="17" t="s">
        <v>187</v>
      </c>
      <c r="BM387" s="174" t="s">
        <v>538</v>
      </c>
    </row>
    <row r="388" spans="1:65" s="2" customFormat="1" ht="21.75" customHeight="1">
      <c r="A388" s="32"/>
      <c r="B388" s="161"/>
      <c r="C388" s="162" t="s">
        <v>539</v>
      </c>
      <c r="D388" s="162" t="s">
        <v>183</v>
      </c>
      <c r="E388" s="163" t="s">
        <v>540</v>
      </c>
      <c r="F388" s="164" t="s">
        <v>541</v>
      </c>
      <c r="G388" s="165" t="s">
        <v>259</v>
      </c>
      <c r="H388" s="166">
        <v>29830.695</v>
      </c>
      <c r="I388" s="167"/>
      <c r="J388" s="168">
        <f>ROUND(I388*H388,2)</f>
        <v>0</v>
      </c>
      <c r="K388" s="169"/>
      <c r="L388" s="33"/>
      <c r="M388" s="170" t="s">
        <v>1</v>
      </c>
      <c r="N388" s="171" t="s">
        <v>40</v>
      </c>
      <c r="O388" s="58"/>
      <c r="P388" s="172">
        <f>O388*H388</f>
        <v>0</v>
      </c>
      <c r="Q388" s="172">
        <v>0</v>
      </c>
      <c r="R388" s="172">
        <f>Q388*H388</f>
        <v>0</v>
      </c>
      <c r="S388" s="172">
        <v>0</v>
      </c>
      <c r="T388" s="173">
        <f>S388*H388</f>
        <v>0</v>
      </c>
      <c r="U388" s="32"/>
      <c r="V388" s="32"/>
      <c r="W388" s="32"/>
      <c r="X388" s="32"/>
      <c r="Y388" s="32"/>
      <c r="Z388" s="32"/>
      <c r="AA388" s="32"/>
      <c r="AB388" s="32"/>
      <c r="AC388" s="32"/>
      <c r="AD388" s="32"/>
      <c r="AE388" s="32"/>
      <c r="AR388" s="174" t="s">
        <v>187</v>
      </c>
      <c r="AT388" s="174" t="s">
        <v>183</v>
      </c>
      <c r="AU388" s="174" t="s">
        <v>85</v>
      </c>
      <c r="AY388" s="17" t="s">
        <v>181</v>
      </c>
      <c r="BE388" s="175">
        <f>IF(N388="základní",J388,0)</f>
        <v>0</v>
      </c>
      <c r="BF388" s="175">
        <f>IF(N388="snížená",J388,0)</f>
        <v>0</v>
      </c>
      <c r="BG388" s="175">
        <f>IF(N388="zákl. přenesená",J388,0)</f>
        <v>0</v>
      </c>
      <c r="BH388" s="175">
        <f>IF(N388="sníž. přenesená",J388,0)</f>
        <v>0</v>
      </c>
      <c r="BI388" s="175">
        <f>IF(N388="nulová",J388,0)</f>
        <v>0</v>
      </c>
      <c r="BJ388" s="17" t="s">
        <v>80</v>
      </c>
      <c r="BK388" s="175">
        <f>ROUND(I388*H388,2)</f>
        <v>0</v>
      </c>
      <c r="BL388" s="17" t="s">
        <v>187</v>
      </c>
      <c r="BM388" s="174" t="s">
        <v>542</v>
      </c>
    </row>
    <row r="389" spans="1:65" s="13" customFormat="1">
      <c r="B389" s="176"/>
      <c r="D389" s="177" t="s">
        <v>189</v>
      </c>
      <c r="E389" s="178" t="s">
        <v>1</v>
      </c>
      <c r="F389" s="179" t="s">
        <v>543</v>
      </c>
      <c r="H389" s="180">
        <v>29830.695</v>
      </c>
      <c r="I389" s="181"/>
      <c r="L389" s="176"/>
      <c r="M389" s="182"/>
      <c r="N389" s="183"/>
      <c r="O389" s="183"/>
      <c r="P389" s="183"/>
      <c r="Q389" s="183"/>
      <c r="R389" s="183"/>
      <c r="S389" s="183"/>
      <c r="T389" s="184"/>
      <c r="AT389" s="178" t="s">
        <v>189</v>
      </c>
      <c r="AU389" s="178" t="s">
        <v>85</v>
      </c>
      <c r="AV389" s="13" t="s">
        <v>85</v>
      </c>
      <c r="AW389" s="13" t="s">
        <v>31</v>
      </c>
      <c r="AX389" s="13" t="s">
        <v>80</v>
      </c>
      <c r="AY389" s="178" t="s">
        <v>181</v>
      </c>
    </row>
    <row r="390" spans="1:65" s="2" customFormat="1" ht="21.75" customHeight="1">
      <c r="A390" s="32"/>
      <c r="B390" s="161"/>
      <c r="C390" s="162" t="s">
        <v>544</v>
      </c>
      <c r="D390" s="162" t="s">
        <v>183</v>
      </c>
      <c r="E390" s="163" t="s">
        <v>545</v>
      </c>
      <c r="F390" s="164" t="s">
        <v>546</v>
      </c>
      <c r="G390" s="165" t="s">
        <v>259</v>
      </c>
      <c r="H390" s="166">
        <v>708.80499999999995</v>
      </c>
      <c r="I390" s="167"/>
      <c r="J390" s="168">
        <f>ROUND(I390*H390,2)</f>
        <v>0</v>
      </c>
      <c r="K390" s="169"/>
      <c r="L390" s="33"/>
      <c r="M390" s="170" t="s">
        <v>1</v>
      </c>
      <c r="N390" s="171" t="s">
        <v>40</v>
      </c>
      <c r="O390" s="58"/>
      <c r="P390" s="172">
        <f>O390*H390</f>
        <v>0</v>
      </c>
      <c r="Q390" s="172">
        <v>0</v>
      </c>
      <c r="R390" s="172">
        <f>Q390*H390</f>
        <v>0</v>
      </c>
      <c r="S390" s="172">
        <v>0</v>
      </c>
      <c r="T390" s="173">
        <f>S390*H390</f>
        <v>0</v>
      </c>
      <c r="U390" s="32"/>
      <c r="V390" s="32"/>
      <c r="W390" s="32"/>
      <c r="X390" s="32"/>
      <c r="Y390" s="32"/>
      <c r="Z390" s="32"/>
      <c r="AA390" s="32"/>
      <c r="AB390" s="32"/>
      <c r="AC390" s="32"/>
      <c r="AD390" s="32"/>
      <c r="AE390" s="32"/>
      <c r="AR390" s="174" t="s">
        <v>187</v>
      </c>
      <c r="AT390" s="174" t="s">
        <v>183</v>
      </c>
      <c r="AU390" s="174" t="s">
        <v>85</v>
      </c>
      <c r="AY390" s="17" t="s">
        <v>181</v>
      </c>
      <c r="BE390" s="175">
        <f>IF(N390="základní",J390,0)</f>
        <v>0</v>
      </c>
      <c r="BF390" s="175">
        <f>IF(N390="snížená",J390,0)</f>
        <v>0</v>
      </c>
      <c r="BG390" s="175">
        <f>IF(N390="zákl. přenesená",J390,0)</f>
        <v>0</v>
      </c>
      <c r="BH390" s="175">
        <f>IF(N390="sníž. přenesená",J390,0)</f>
        <v>0</v>
      </c>
      <c r="BI390" s="175">
        <f>IF(N390="nulová",J390,0)</f>
        <v>0</v>
      </c>
      <c r="BJ390" s="17" t="s">
        <v>80</v>
      </c>
      <c r="BK390" s="175">
        <f>ROUND(I390*H390,2)</f>
        <v>0</v>
      </c>
      <c r="BL390" s="17" t="s">
        <v>187</v>
      </c>
      <c r="BM390" s="174" t="s">
        <v>547</v>
      </c>
    </row>
    <row r="391" spans="1:65" s="13" customFormat="1" ht="22.5">
      <c r="B391" s="176"/>
      <c r="D391" s="177" t="s">
        <v>189</v>
      </c>
      <c r="E391" s="178" t="s">
        <v>1</v>
      </c>
      <c r="F391" s="179" t="s">
        <v>548</v>
      </c>
      <c r="H391" s="180">
        <v>598.80499999999995</v>
      </c>
      <c r="I391" s="181"/>
      <c r="L391" s="176"/>
      <c r="M391" s="182"/>
      <c r="N391" s="183"/>
      <c r="O391" s="183"/>
      <c r="P391" s="183"/>
      <c r="Q391" s="183"/>
      <c r="R391" s="183"/>
      <c r="S391" s="183"/>
      <c r="T391" s="184"/>
      <c r="AT391" s="178" t="s">
        <v>189</v>
      </c>
      <c r="AU391" s="178" t="s">
        <v>85</v>
      </c>
      <c r="AV391" s="13" t="s">
        <v>85</v>
      </c>
      <c r="AW391" s="13" t="s">
        <v>31</v>
      </c>
      <c r="AX391" s="13" t="s">
        <v>75</v>
      </c>
      <c r="AY391" s="178" t="s">
        <v>181</v>
      </c>
    </row>
    <row r="392" spans="1:65" s="14" customFormat="1">
      <c r="B392" s="185"/>
      <c r="D392" s="177" t="s">
        <v>189</v>
      </c>
      <c r="E392" s="186" t="s">
        <v>1</v>
      </c>
      <c r="F392" s="187" t="s">
        <v>549</v>
      </c>
      <c r="H392" s="186" t="s">
        <v>1</v>
      </c>
      <c r="I392" s="188"/>
      <c r="L392" s="185"/>
      <c r="M392" s="189"/>
      <c r="N392" s="190"/>
      <c r="O392" s="190"/>
      <c r="P392" s="190"/>
      <c r="Q392" s="190"/>
      <c r="R392" s="190"/>
      <c r="S392" s="190"/>
      <c r="T392" s="191"/>
      <c r="AT392" s="186" t="s">
        <v>189</v>
      </c>
      <c r="AU392" s="186" t="s">
        <v>85</v>
      </c>
      <c r="AV392" s="14" t="s">
        <v>80</v>
      </c>
      <c r="AW392" s="14" t="s">
        <v>31</v>
      </c>
      <c r="AX392" s="14" t="s">
        <v>75</v>
      </c>
      <c r="AY392" s="186" t="s">
        <v>181</v>
      </c>
    </row>
    <row r="393" spans="1:65" s="13" customFormat="1">
      <c r="B393" s="176"/>
      <c r="D393" s="177" t="s">
        <v>189</v>
      </c>
      <c r="E393" s="178" t="s">
        <v>1</v>
      </c>
      <c r="F393" s="179" t="s">
        <v>550</v>
      </c>
      <c r="H393" s="180">
        <v>110</v>
      </c>
      <c r="I393" s="181"/>
      <c r="L393" s="176"/>
      <c r="M393" s="182"/>
      <c r="N393" s="183"/>
      <c r="O393" s="183"/>
      <c r="P393" s="183"/>
      <c r="Q393" s="183"/>
      <c r="R393" s="183"/>
      <c r="S393" s="183"/>
      <c r="T393" s="184"/>
      <c r="AT393" s="178" t="s">
        <v>189</v>
      </c>
      <c r="AU393" s="178" t="s">
        <v>85</v>
      </c>
      <c r="AV393" s="13" t="s">
        <v>85</v>
      </c>
      <c r="AW393" s="13" t="s">
        <v>31</v>
      </c>
      <c r="AX393" s="13" t="s">
        <v>75</v>
      </c>
      <c r="AY393" s="178" t="s">
        <v>181</v>
      </c>
    </row>
    <row r="394" spans="1:65" s="15" customFormat="1">
      <c r="B394" s="192"/>
      <c r="D394" s="177" t="s">
        <v>189</v>
      </c>
      <c r="E394" s="193" t="s">
        <v>1</v>
      </c>
      <c r="F394" s="194" t="s">
        <v>204</v>
      </c>
      <c r="H394" s="195">
        <v>708.80499999999995</v>
      </c>
      <c r="I394" s="196"/>
      <c r="L394" s="192"/>
      <c r="M394" s="197"/>
      <c r="N394" s="198"/>
      <c r="O394" s="198"/>
      <c r="P394" s="198"/>
      <c r="Q394" s="198"/>
      <c r="R394" s="198"/>
      <c r="S394" s="198"/>
      <c r="T394" s="199"/>
      <c r="AT394" s="193" t="s">
        <v>189</v>
      </c>
      <c r="AU394" s="193" t="s">
        <v>85</v>
      </c>
      <c r="AV394" s="15" t="s">
        <v>187</v>
      </c>
      <c r="AW394" s="15" t="s">
        <v>31</v>
      </c>
      <c r="AX394" s="15" t="s">
        <v>80</v>
      </c>
      <c r="AY394" s="193" t="s">
        <v>181</v>
      </c>
    </row>
    <row r="395" spans="1:65" s="2" customFormat="1" ht="21.75" customHeight="1">
      <c r="A395" s="32"/>
      <c r="B395" s="161"/>
      <c r="C395" s="162" t="s">
        <v>551</v>
      </c>
      <c r="D395" s="162" t="s">
        <v>183</v>
      </c>
      <c r="E395" s="163" t="s">
        <v>552</v>
      </c>
      <c r="F395" s="164" t="s">
        <v>553</v>
      </c>
      <c r="G395" s="165" t="s">
        <v>259</v>
      </c>
      <c r="H395" s="166">
        <v>582.08799999999997</v>
      </c>
      <c r="I395" s="167"/>
      <c r="J395" s="168">
        <f>ROUND(I395*H395,2)</f>
        <v>0</v>
      </c>
      <c r="K395" s="169"/>
      <c r="L395" s="33"/>
      <c r="M395" s="170" t="s">
        <v>1</v>
      </c>
      <c r="N395" s="171" t="s">
        <v>40</v>
      </c>
      <c r="O395" s="58"/>
      <c r="P395" s="172">
        <f>O395*H395</f>
        <v>0</v>
      </c>
      <c r="Q395" s="172">
        <v>0</v>
      </c>
      <c r="R395" s="172">
        <f>Q395*H395</f>
        <v>0</v>
      </c>
      <c r="S395" s="172">
        <v>0</v>
      </c>
      <c r="T395" s="173">
        <f>S395*H395</f>
        <v>0</v>
      </c>
      <c r="U395" s="32"/>
      <c r="V395" s="32"/>
      <c r="W395" s="32"/>
      <c r="X395" s="32"/>
      <c r="Y395" s="32"/>
      <c r="Z395" s="32"/>
      <c r="AA395" s="32"/>
      <c r="AB395" s="32"/>
      <c r="AC395" s="32"/>
      <c r="AD395" s="32"/>
      <c r="AE395" s="32"/>
      <c r="AR395" s="174" t="s">
        <v>187</v>
      </c>
      <c r="AT395" s="174" t="s">
        <v>183</v>
      </c>
      <c r="AU395" s="174" t="s">
        <v>85</v>
      </c>
      <c r="AY395" s="17" t="s">
        <v>181</v>
      </c>
      <c r="BE395" s="175">
        <f>IF(N395="základní",J395,0)</f>
        <v>0</v>
      </c>
      <c r="BF395" s="175">
        <f>IF(N395="snížená",J395,0)</f>
        <v>0</v>
      </c>
      <c r="BG395" s="175">
        <f>IF(N395="zákl. přenesená",J395,0)</f>
        <v>0</v>
      </c>
      <c r="BH395" s="175">
        <f>IF(N395="sníž. přenesená",J395,0)</f>
        <v>0</v>
      </c>
      <c r="BI395" s="175">
        <f>IF(N395="nulová",J395,0)</f>
        <v>0</v>
      </c>
      <c r="BJ395" s="17" t="s">
        <v>80</v>
      </c>
      <c r="BK395" s="175">
        <f>ROUND(I395*H395,2)</f>
        <v>0</v>
      </c>
      <c r="BL395" s="17" t="s">
        <v>187</v>
      </c>
      <c r="BM395" s="174" t="s">
        <v>554</v>
      </c>
    </row>
    <row r="396" spans="1:65" s="13" customFormat="1">
      <c r="B396" s="176"/>
      <c r="D396" s="177" t="s">
        <v>189</v>
      </c>
      <c r="E396" s="178" t="s">
        <v>1</v>
      </c>
      <c r="F396" s="179" t="s">
        <v>555</v>
      </c>
      <c r="H396" s="180">
        <v>572.08799999999997</v>
      </c>
      <c r="I396" s="181"/>
      <c r="L396" s="176"/>
      <c r="M396" s="182"/>
      <c r="N396" s="183"/>
      <c r="O396" s="183"/>
      <c r="P396" s="183"/>
      <c r="Q396" s="183"/>
      <c r="R396" s="183"/>
      <c r="S396" s="183"/>
      <c r="T396" s="184"/>
      <c r="AT396" s="178" t="s">
        <v>189</v>
      </c>
      <c r="AU396" s="178" t="s">
        <v>85</v>
      </c>
      <c r="AV396" s="13" t="s">
        <v>85</v>
      </c>
      <c r="AW396" s="13" t="s">
        <v>31</v>
      </c>
      <c r="AX396" s="13" t="s">
        <v>75</v>
      </c>
      <c r="AY396" s="178" t="s">
        <v>181</v>
      </c>
    </row>
    <row r="397" spans="1:65" s="14" customFormat="1">
      <c r="B397" s="185"/>
      <c r="D397" s="177" t="s">
        <v>189</v>
      </c>
      <c r="E397" s="186" t="s">
        <v>1</v>
      </c>
      <c r="F397" s="187" t="s">
        <v>556</v>
      </c>
      <c r="H397" s="186" t="s">
        <v>1</v>
      </c>
      <c r="I397" s="188"/>
      <c r="L397" s="185"/>
      <c r="M397" s="189"/>
      <c r="N397" s="190"/>
      <c r="O397" s="190"/>
      <c r="P397" s="190"/>
      <c r="Q397" s="190"/>
      <c r="R397" s="190"/>
      <c r="S397" s="190"/>
      <c r="T397" s="191"/>
      <c r="AT397" s="186" t="s">
        <v>189</v>
      </c>
      <c r="AU397" s="186" t="s">
        <v>85</v>
      </c>
      <c r="AV397" s="14" t="s">
        <v>80</v>
      </c>
      <c r="AW397" s="14" t="s">
        <v>31</v>
      </c>
      <c r="AX397" s="14" t="s">
        <v>75</v>
      </c>
      <c r="AY397" s="186" t="s">
        <v>181</v>
      </c>
    </row>
    <row r="398" spans="1:65" s="13" customFormat="1">
      <c r="B398" s="176"/>
      <c r="D398" s="177" t="s">
        <v>189</v>
      </c>
      <c r="E398" s="178" t="s">
        <v>1</v>
      </c>
      <c r="F398" s="179" t="s">
        <v>243</v>
      </c>
      <c r="H398" s="180">
        <v>10</v>
      </c>
      <c r="I398" s="181"/>
      <c r="L398" s="176"/>
      <c r="M398" s="182"/>
      <c r="N398" s="183"/>
      <c r="O398" s="183"/>
      <c r="P398" s="183"/>
      <c r="Q398" s="183"/>
      <c r="R398" s="183"/>
      <c r="S398" s="183"/>
      <c r="T398" s="184"/>
      <c r="AT398" s="178" t="s">
        <v>189</v>
      </c>
      <c r="AU398" s="178" t="s">
        <v>85</v>
      </c>
      <c r="AV398" s="13" t="s">
        <v>85</v>
      </c>
      <c r="AW398" s="13" t="s">
        <v>31</v>
      </c>
      <c r="AX398" s="13" t="s">
        <v>75</v>
      </c>
      <c r="AY398" s="178" t="s">
        <v>181</v>
      </c>
    </row>
    <row r="399" spans="1:65" s="15" customFormat="1">
      <c r="B399" s="192"/>
      <c r="D399" s="177" t="s">
        <v>189</v>
      </c>
      <c r="E399" s="193" t="s">
        <v>1</v>
      </c>
      <c r="F399" s="194" t="s">
        <v>204</v>
      </c>
      <c r="H399" s="195">
        <v>582.08799999999997</v>
      </c>
      <c r="I399" s="196"/>
      <c r="L399" s="192"/>
      <c r="M399" s="197"/>
      <c r="N399" s="198"/>
      <c r="O399" s="198"/>
      <c r="P399" s="198"/>
      <c r="Q399" s="198"/>
      <c r="R399" s="198"/>
      <c r="S399" s="198"/>
      <c r="T399" s="199"/>
      <c r="AT399" s="193" t="s">
        <v>189</v>
      </c>
      <c r="AU399" s="193" t="s">
        <v>85</v>
      </c>
      <c r="AV399" s="15" t="s">
        <v>187</v>
      </c>
      <c r="AW399" s="15" t="s">
        <v>31</v>
      </c>
      <c r="AX399" s="15" t="s">
        <v>80</v>
      </c>
      <c r="AY399" s="193" t="s">
        <v>181</v>
      </c>
    </row>
    <row r="400" spans="1:65" s="2" customFormat="1" ht="21.75" customHeight="1">
      <c r="A400" s="32"/>
      <c r="B400" s="161"/>
      <c r="C400" s="162" t="s">
        <v>557</v>
      </c>
      <c r="D400" s="162" t="s">
        <v>183</v>
      </c>
      <c r="E400" s="163" t="s">
        <v>558</v>
      </c>
      <c r="F400" s="164" t="s">
        <v>559</v>
      </c>
      <c r="G400" s="165" t="s">
        <v>259</v>
      </c>
      <c r="H400" s="166">
        <v>101.348</v>
      </c>
      <c r="I400" s="167"/>
      <c r="J400" s="168">
        <f>ROUND(I400*H400,2)</f>
        <v>0</v>
      </c>
      <c r="K400" s="169"/>
      <c r="L400" s="33"/>
      <c r="M400" s="170" t="s">
        <v>1</v>
      </c>
      <c r="N400" s="171" t="s">
        <v>40</v>
      </c>
      <c r="O400" s="58"/>
      <c r="P400" s="172">
        <f>O400*H400</f>
        <v>0</v>
      </c>
      <c r="Q400" s="172">
        <v>0</v>
      </c>
      <c r="R400" s="172">
        <f>Q400*H400</f>
        <v>0</v>
      </c>
      <c r="S400" s="172">
        <v>0</v>
      </c>
      <c r="T400" s="173">
        <f>S400*H400</f>
        <v>0</v>
      </c>
      <c r="U400" s="32"/>
      <c r="V400" s="32"/>
      <c r="W400" s="32"/>
      <c r="X400" s="32"/>
      <c r="Y400" s="32"/>
      <c r="Z400" s="32"/>
      <c r="AA400" s="32"/>
      <c r="AB400" s="32"/>
      <c r="AC400" s="32"/>
      <c r="AD400" s="32"/>
      <c r="AE400" s="32"/>
      <c r="AR400" s="174" t="s">
        <v>187</v>
      </c>
      <c r="AT400" s="174" t="s">
        <v>183</v>
      </c>
      <c r="AU400" s="174" t="s">
        <v>85</v>
      </c>
      <c r="AY400" s="17" t="s">
        <v>181</v>
      </c>
      <c r="BE400" s="175">
        <f>IF(N400="základní",J400,0)</f>
        <v>0</v>
      </c>
      <c r="BF400" s="175">
        <f>IF(N400="snížená",J400,0)</f>
        <v>0</v>
      </c>
      <c r="BG400" s="175">
        <f>IF(N400="zákl. přenesená",J400,0)</f>
        <v>0</v>
      </c>
      <c r="BH400" s="175">
        <f>IF(N400="sníž. přenesená",J400,0)</f>
        <v>0</v>
      </c>
      <c r="BI400" s="175">
        <f>IF(N400="nulová",J400,0)</f>
        <v>0</v>
      </c>
      <c r="BJ400" s="17" t="s">
        <v>80</v>
      </c>
      <c r="BK400" s="175">
        <f>ROUND(I400*H400,2)</f>
        <v>0</v>
      </c>
      <c r="BL400" s="17" t="s">
        <v>187</v>
      </c>
      <c r="BM400" s="174" t="s">
        <v>560</v>
      </c>
    </row>
    <row r="401" spans="1:65" s="13" customFormat="1">
      <c r="B401" s="176"/>
      <c r="D401" s="177" t="s">
        <v>189</v>
      </c>
      <c r="E401" s="178" t="s">
        <v>1</v>
      </c>
      <c r="F401" s="179" t="s">
        <v>561</v>
      </c>
      <c r="H401" s="180">
        <v>99.683000000000007</v>
      </c>
      <c r="I401" s="181"/>
      <c r="L401" s="176"/>
      <c r="M401" s="182"/>
      <c r="N401" s="183"/>
      <c r="O401" s="183"/>
      <c r="P401" s="183"/>
      <c r="Q401" s="183"/>
      <c r="R401" s="183"/>
      <c r="S401" s="183"/>
      <c r="T401" s="184"/>
      <c r="AT401" s="178" t="s">
        <v>189</v>
      </c>
      <c r="AU401" s="178" t="s">
        <v>85</v>
      </c>
      <c r="AV401" s="13" t="s">
        <v>85</v>
      </c>
      <c r="AW401" s="13" t="s">
        <v>31</v>
      </c>
      <c r="AX401" s="13" t="s">
        <v>75</v>
      </c>
      <c r="AY401" s="178" t="s">
        <v>181</v>
      </c>
    </row>
    <row r="402" spans="1:65" s="13" customFormat="1">
      <c r="B402" s="176"/>
      <c r="D402" s="177" t="s">
        <v>189</v>
      </c>
      <c r="E402" s="178" t="s">
        <v>1</v>
      </c>
      <c r="F402" s="179" t="s">
        <v>562</v>
      </c>
      <c r="H402" s="180">
        <v>1.665</v>
      </c>
      <c r="I402" s="181"/>
      <c r="L402" s="176"/>
      <c r="M402" s="182"/>
      <c r="N402" s="183"/>
      <c r="O402" s="183"/>
      <c r="P402" s="183"/>
      <c r="Q402" s="183"/>
      <c r="R402" s="183"/>
      <c r="S402" s="183"/>
      <c r="T402" s="184"/>
      <c r="AT402" s="178" t="s">
        <v>189</v>
      </c>
      <c r="AU402" s="178" t="s">
        <v>85</v>
      </c>
      <c r="AV402" s="13" t="s">
        <v>85</v>
      </c>
      <c r="AW402" s="13" t="s">
        <v>31</v>
      </c>
      <c r="AX402" s="13" t="s">
        <v>75</v>
      </c>
      <c r="AY402" s="178" t="s">
        <v>181</v>
      </c>
    </row>
    <row r="403" spans="1:65" s="15" customFormat="1">
      <c r="B403" s="192"/>
      <c r="D403" s="177" t="s">
        <v>189</v>
      </c>
      <c r="E403" s="193" t="s">
        <v>1</v>
      </c>
      <c r="F403" s="194" t="s">
        <v>204</v>
      </c>
      <c r="H403" s="195">
        <v>101.34800000000001</v>
      </c>
      <c r="I403" s="196"/>
      <c r="L403" s="192"/>
      <c r="M403" s="197"/>
      <c r="N403" s="198"/>
      <c r="O403" s="198"/>
      <c r="P403" s="198"/>
      <c r="Q403" s="198"/>
      <c r="R403" s="198"/>
      <c r="S403" s="198"/>
      <c r="T403" s="199"/>
      <c r="AT403" s="193" t="s">
        <v>189</v>
      </c>
      <c r="AU403" s="193" t="s">
        <v>85</v>
      </c>
      <c r="AV403" s="15" t="s">
        <v>187</v>
      </c>
      <c r="AW403" s="15" t="s">
        <v>31</v>
      </c>
      <c r="AX403" s="15" t="s">
        <v>80</v>
      </c>
      <c r="AY403" s="193" t="s">
        <v>181</v>
      </c>
    </row>
    <row r="404" spans="1:65" s="2" customFormat="1" ht="44.25" customHeight="1">
      <c r="A404" s="32"/>
      <c r="B404" s="161"/>
      <c r="C404" s="162" t="s">
        <v>563</v>
      </c>
      <c r="D404" s="162" t="s">
        <v>183</v>
      </c>
      <c r="E404" s="163" t="s">
        <v>564</v>
      </c>
      <c r="F404" s="164" t="s">
        <v>565</v>
      </c>
      <c r="G404" s="165" t="s">
        <v>259</v>
      </c>
      <c r="H404" s="166">
        <v>46.097999999999999</v>
      </c>
      <c r="I404" s="167"/>
      <c r="J404" s="168">
        <f>ROUND(I404*H404,2)</f>
        <v>0</v>
      </c>
      <c r="K404" s="169"/>
      <c r="L404" s="33"/>
      <c r="M404" s="170" t="s">
        <v>1</v>
      </c>
      <c r="N404" s="171" t="s">
        <v>40</v>
      </c>
      <c r="O404" s="58"/>
      <c r="P404" s="172">
        <f>O404*H404</f>
        <v>0</v>
      </c>
      <c r="Q404" s="172">
        <v>0</v>
      </c>
      <c r="R404" s="172">
        <f>Q404*H404</f>
        <v>0</v>
      </c>
      <c r="S404" s="172">
        <v>0</v>
      </c>
      <c r="T404" s="173">
        <f>S404*H404</f>
        <v>0</v>
      </c>
      <c r="U404" s="32"/>
      <c r="V404" s="32"/>
      <c r="W404" s="32"/>
      <c r="X404" s="32"/>
      <c r="Y404" s="32"/>
      <c r="Z404" s="32"/>
      <c r="AA404" s="32"/>
      <c r="AB404" s="32"/>
      <c r="AC404" s="32"/>
      <c r="AD404" s="32"/>
      <c r="AE404" s="32"/>
      <c r="AR404" s="174" t="s">
        <v>187</v>
      </c>
      <c r="AT404" s="174" t="s">
        <v>183</v>
      </c>
      <c r="AU404" s="174" t="s">
        <v>85</v>
      </c>
      <c r="AY404" s="17" t="s">
        <v>181</v>
      </c>
      <c r="BE404" s="175">
        <f>IF(N404="základní",J404,0)</f>
        <v>0</v>
      </c>
      <c r="BF404" s="175">
        <f>IF(N404="snížená",J404,0)</f>
        <v>0</v>
      </c>
      <c r="BG404" s="175">
        <f>IF(N404="zákl. přenesená",J404,0)</f>
        <v>0</v>
      </c>
      <c r="BH404" s="175">
        <f>IF(N404="sníž. přenesená",J404,0)</f>
        <v>0</v>
      </c>
      <c r="BI404" s="175">
        <f>IF(N404="nulová",J404,0)</f>
        <v>0</v>
      </c>
      <c r="BJ404" s="17" t="s">
        <v>80</v>
      </c>
      <c r="BK404" s="175">
        <f>ROUND(I404*H404,2)</f>
        <v>0</v>
      </c>
      <c r="BL404" s="17" t="s">
        <v>187</v>
      </c>
      <c r="BM404" s="174" t="s">
        <v>566</v>
      </c>
    </row>
    <row r="405" spans="1:65" s="14" customFormat="1">
      <c r="B405" s="185"/>
      <c r="D405" s="177" t="s">
        <v>189</v>
      </c>
      <c r="E405" s="186" t="s">
        <v>1</v>
      </c>
      <c r="F405" s="187" t="s">
        <v>567</v>
      </c>
      <c r="H405" s="186" t="s">
        <v>1</v>
      </c>
      <c r="I405" s="188"/>
      <c r="L405" s="185"/>
      <c r="M405" s="189"/>
      <c r="N405" s="190"/>
      <c r="O405" s="190"/>
      <c r="P405" s="190"/>
      <c r="Q405" s="190"/>
      <c r="R405" s="190"/>
      <c r="S405" s="190"/>
      <c r="T405" s="191"/>
      <c r="AT405" s="186" t="s">
        <v>189</v>
      </c>
      <c r="AU405" s="186" t="s">
        <v>85</v>
      </c>
      <c r="AV405" s="14" t="s">
        <v>80</v>
      </c>
      <c r="AW405" s="14" t="s">
        <v>31</v>
      </c>
      <c r="AX405" s="14" t="s">
        <v>75</v>
      </c>
      <c r="AY405" s="186" t="s">
        <v>181</v>
      </c>
    </row>
    <row r="406" spans="1:65" s="13" customFormat="1">
      <c r="B406" s="176"/>
      <c r="D406" s="177" t="s">
        <v>189</v>
      </c>
      <c r="E406" s="178" t="s">
        <v>1</v>
      </c>
      <c r="F406" s="179" t="s">
        <v>568</v>
      </c>
      <c r="H406" s="180">
        <v>198.05600000000001</v>
      </c>
      <c r="I406" s="181"/>
      <c r="L406" s="176"/>
      <c r="M406" s="182"/>
      <c r="N406" s="183"/>
      <c r="O406" s="183"/>
      <c r="P406" s="183"/>
      <c r="Q406" s="183"/>
      <c r="R406" s="183"/>
      <c r="S406" s="183"/>
      <c r="T406" s="184"/>
      <c r="AT406" s="178" t="s">
        <v>189</v>
      </c>
      <c r="AU406" s="178" t="s">
        <v>85</v>
      </c>
      <c r="AV406" s="13" t="s">
        <v>85</v>
      </c>
      <c r="AW406" s="13" t="s">
        <v>31</v>
      </c>
      <c r="AX406" s="13" t="s">
        <v>75</v>
      </c>
      <c r="AY406" s="178" t="s">
        <v>181</v>
      </c>
    </row>
    <row r="407" spans="1:65" s="14" customFormat="1">
      <c r="B407" s="185"/>
      <c r="D407" s="177" t="s">
        <v>189</v>
      </c>
      <c r="E407" s="186" t="s">
        <v>1</v>
      </c>
      <c r="F407" s="187" t="s">
        <v>569</v>
      </c>
      <c r="H407" s="186" t="s">
        <v>1</v>
      </c>
      <c r="I407" s="188"/>
      <c r="L407" s="185"/>
      <c r="M407" s="189"/>
      <c r="N407" s="190"/>
      <c r="O407" s="190"/>
      <c r="P407" s="190"/>
      <c r="Q407" s="190"/>
      <c r="R407" s="190"/>
      <c r="S407" s="190"/>
      <c r="T407" s="191"/>
      <c r="AT407" s="186" t="s">
        <v>189</v>
      </c>
      <c r="AU407" s="186" t="s">
        <v>85</v>
      </c>
      <c r="AV407" s="14" t="s">
        <v>80</v>
      </c>
      <c r="AW407" s="14" t="s">
        <v>31</v>
      </c>
      <c r="AX407" s="14" t="s">
        <v>75</v>
      </c>
      <c r="AY407" s="186" t="s">
        <v>181</v>
      </c>
    </row>
    <row r="408" spans="1:65" s="13" customFormat="1">
      <c r="B408" s="176"/>
      <c r="D408" s="177" t="s">
        <v>189</v>
      </c>
      <c r="E408" s="178" t="s">
        <v>1</v>
      </c>
      <c r="F408" s="179" t="s">
        <v>570</v>
      </c>
      <c r="H408" s="180">
        <v>-151.958</v>
      </c>
      <c r="I408" s="181"/>
      <c r="L408" s="176"/>
      <c r="M408" s="182"/>
      <c r="N408" s="183"/>
      <c r="O408" s="183"/>
      <c r="P408" s="183"/>
      <c r="Q408" s="183"/>
      <c r="R408" s="183"/>
      <c r="S408" s="183"/>
      <c r="T408" s="184"/>
      <c r="AT408" s="178" t="s">
        <v>189</v>
      </c>
      <c r="AU408" s="178" t="s">
        <v>85</v>
      </c>
      <c r="AV408" s="13" t="s">
        <v>85</v>
      </c>
      <c r="AW408" s="13" t="s">
        <v>31</v>
      </c>
      <c r="AX408" s="13" t="s">
        <v>75</v>
      </c>
      <c r="AY408" s="178" t="s">
        <v>181</v>
      </c>
    </row>
    <row r="409" spans="1:65" s="15" customFormat="1">
      <c r="B409" s="192"/>
      <c r="D409" s="177" t="s">
        <v>189</v>
      </c>
      <c r="E409" s="193" t="s">
        <v>1</v>
      </c>
      <c r="F409" s="194" t="s">
        <v>204</v>
      </c>
      <c r="H409" s="195">
        <v>46.098000000000013</v>
      </c>
      <c r="I409" s="196"/>
      <c r="L409" s="192"/>
      <c r="M409" s="197"/>
      <c r="N409" s="198"/>
      <c r="O409" s="198"/>
      <c r="P409" s="198"/>
      <c r="Q409" s="198"/>
      <c r="R409" s="198"/>
      <c r="S409" s="198"/>
      <c r="T409" s="199"/>
      <c r="AT409" s="193" t="s">
        <v>189</v>
      </c>
      <c r="AU409" s="193" t="s">
        <v>85</v>
      </c>
      <c r="AV409" s="15" t="s">
        <v>187</v>
      </c>
      <c r="AW409" s="15" t="s">
        <v>31</v>
      </c>
      <c r="AX409" s="15" t="s">
        <v>80</v>
      </c>
      <c r="AY409" s="193" t="s">
        <v>181</v>
      </c>
    </row>
    <row r="410" spans="1:65" s="2" customFormat="1" ht="21.75" customHeight="1">
      <c r="A410" s="32"/>
      <c r="B410" s="161"/>
      <c r="C410" s="162" t="s">
        <v>571</v>
      </c>
      <c r="D410" s="162" t="s">
        <v>183</v>
      </c>
      <c r="E410" s="163" t="s">
        <v>572</v>
      </c>
      <c r="F410" s="164" t="s">
        <v>573</v>
      </c>
      <c r="G410" s="165" t="s">
        <v>259</v>
      </c>
      <c r="H410" s="166">
        <v>87.040999999999997</v>
      </c>
      <c r="I410" s="167"/>
      <c r="J410" s="168">
        <f>ROUND(I410*H410,2)</f>
        <v>0</v>
      </c>
      <c r="K410" s="169"/>
      <c r="L410" s="33"/>
      <c r="M410" s="170" t="s">
        <v>1</v>
      </c>
      <c r="N410" s="171" t="s">
        <v>40</v>
      </c>
      <c r="O410" s="58"/>
      <c r="P410" s="172">
        <f>O410*H410</f>
        <v>0</v>
      </c>
      <c r="Q410" s="172">
        <v>0</v>
      </c>
      <c r="R410" s="172">
        <f>Q410*H410</f>
        <v>0</v>
      </c>
      <c r="S410" s="172">
        <v>0</v>
      </c>
      <c r="T410" s="173">
        <f>S410*H410</f>
        <v>0</v>
      </c>
      <c r="U410" s="32"/>
      <c r="V410" s="32"/>
      <c r="W410" s="32"/>
      <c r="X410" s="32"/>
      <c r="Y410" s="32"/>
      <c r="Z410" s="32"/>
      <c r="AA410" s="32"/>
      <c r="AB410" s="32"/>
      <c r="AC410" s="32"/>
      <c r="AD410" s="32"/>
      <c r="AE410" s="32"/>
      <c r="AR410" s="174" t="s">
        <v>187</v>
      </c>
      <c r="AT410" s="174" t="s">
        <v>183</v>
      </c>
      <c r="AU410" s="174" t="s">
        <v>85</v>
      </c>
      <c r="AY410" s="17" t="s">
        <v>181</v>
      </c>
      <c r="BE410" s="175">
        <f>IF(N410="základní",J410,0)</f>
        <v>0</v>
      </c>
      <c r="BF410" s="175">
        <f>IF(N410="snížená",J410,0)</f>
        <v>0</v>
      </c>
      <c r="BG410" s="175">
        <f>IF(N410="zákl. přenesená",J410,0)</f>
        <v>0</v>
      </c>
      <c r="BH410" s="175">
        <f>IF(N410="sníž. přenesená",J410,0)</f>
        <v>0</v>
      </c>
      <c r="BI410" s="175">
        <f>IF(N410="nulová",J410,0)</f>
        <v>0</v>
      </c>
      <c r="BJ410" s="17" t="s">
        <v>80</v>
      </c>
      <c r="BK410" s="175">
        <f>ROUND(I410*H410,2)</f>
        <v>0</v>
      </c>
      <c r="BL410" s="17" t="s">
        <v>187</v>
      </c>
      <c r="BM410" s="174" t="s">
        <v>574</v>
      </c>
    </row>
    <row r="411" spans="1:65" s="14" customFormat="1">
      <c r="B411" s="185"/>
      <c r="D411" s="177" t="s">
        <v>189</v>
      </c>
      <c r="E411" s="186" t="s">
        <v>1</v>
      </c>
      <c r="F411" s="187" t="s">
        <v>575</v>
      </c>
      <c r="H411" s="186" t="s">
        <v>1</v>
      </c>
      <c r="I411" s="188"/>
      <c r="L411" s="185"/>
      <c r="M411" s="189"/>
      <c r="N411" s="190"/>
      <c r="O411" s="190"/>
      <c r="P411" s="190"/>
      <c r="Q411" s="190"/>
      <c r="R411" s="190"/>
      <c r="S411" s="190"/>
      <c r="T411" s="191"/>
      <c r="AT411" s="186" t="s">
        <v>189</v>
      </c>
      <c r="AU411" s="186" t="s">
        <v>85</v>
      </c>
      <c r="AV411" s="14" t="s">
        <v>80</v>
      </c>
      <c r="AW411" s="14" t="s">
        <v>31</v>
      </c>
      <c r="AX411" s="14" t="s">
        <v>75</v>
      </c>
      <c r="AY411" s="186" t="s">
        <v>181</v>
      </c>
    </row>
    <row r="412" spans="1:65" s="13" customFormat="1">
      <c r="B412" s="176"/>
      <c r="D412" s="177" t="s">
        <v>189</v>
      </c>
      <c r="E412" s="178" t="s">
        <v>1</v>
      </c>
      <c r="F412" s="179" t="s">
        <v>576</v>
      </c>
      <c r="H412" s="180">
        <v>87.040999999999997</v>
      </c>
      <c r="I412" s="181"/>
      <c r="L412" s="176"/>
      <c r="M412" s="182"/>
      <c r="N412" s="183"/>
      <c r="O412" s="183"/>
      <c r="P412" s="183"/>
      <c r="Q412" s="183"/>
      <c r="R412" s="183"/>
      <c r="S412" s="183"/>
      <c r="T412" s="184"/>
      <c r="AT412" s="178" t="s">
        <v>189</v>
      </c>
      <c r="AU412" s="178" t="s">
        <v>85</v>
      </c>
      <c r="AV412" s="13" t="s">
        <v>85</v>
      </c>
      <c r="AW412" s="13" t="s">
        <v>31</v>
      </c>
      <c r="AX412" s="13" t="s">
        <v>80</v>
      </c>
      <c r="AY412" s="178" t="s">
        <v>181</v>
      </c>
    </row>
    <row r="413" spans="1:65" s="2" customFormat="1" ht="21.75" customHeight="1">
      <c r="A413" s="32"/>
      <c r="B413" s="161"/>
      <c r="C413" s="162" t="s">
        <v>577</v>
      </c>
      <c r="D413" s="162" t="s">
        <v>183</v>
      </c>
      <c r="E413" s="163" t="s">
        <v>578</v>
      </c>
      <c r="F413" s="164" t="s">
        <v>579</v>
      </c>
      <c r="G413" s="165" t="s">
        <v>259</v>
      </c>
      <c r="H413" s="166">
        <v>338.73899999999998</v>
      </c>
      <c r="I413" s="167"/>
      <c r="J413" s="168">
        <f>ROUND(I413*H413,2)</f>
        <v>0</v>
      </c>
      <c r="K413" s="169"/>
      <c r="L413" s="33"/>
      <c r="M413" s="170" t="s">
        <v>1</v>
      </c>
      <c r="N413" s="171" t="s">
        <v>40</v>
      </c>
      <c r="O413" s="58"/>
      <c r="P413" s="172">
        <f>O413*H413</f>
        <v>0</v>
      </c>
      <c r="Q413" s="172">
        <v>0</v>
      </c>
      <c r="R413" s="172">
        <f>Q413*H413</f>
        <v>0</v>
      </c>
      <c r="S413" s="172">
        <v>0</v>
      </c>
      <c r="T413" s="173">
        <f>S413*H413</f>
        <v>0</v>
      </c>
      <c r="U413" s="32"/>
      <c r="V413" s="32"/>
      <c r="W413" s="32"/>
      <c r="X413" s="32"/>
      <c r="Y413" s="32"/>
      <c r="Z413" s="32"/>
      <c r="AA413" s="32"/>
      <c r="AB413" s="32"/>
      <c r="AC413" s="32"/>
      <c r="AD413" s="32"/>
      <c r="AE413" s="32"/>
      <c r="AR413" s="174" t="s">
        <v>187</v>
      </c>
      <c r="AT413" s="174" t="s">
        <v>183</v>
      </c>
      <c r="AU413" s="174" t="s">
        <v>85</v>
      </c>
      <c r="AY413" s="17" t="s">
        <v>181</v>
      </c>
      <c r="BE413" s="175">
        <f>IF(N413="základní",J413,0)</f>
        <v>0</v>
      </c>
      <c r="BF413" s="175">
        <f>IF(N413="snížená",J413,0)</f>
        <v>0</v>
      </c>
      <c r="BG413" s="175">
        <f>IF(N413="zákl. přenesená",J413,0)</f>
        <v>0</v>
      </c>
      <c r="BH413" s="175">
        <f>IF(N413="sníž. přenesená",J413,0)</f>
        <v>0</v>
      </c>
      <c r="BI413" s="175">
        <f>IF(N413="nulová",J413,0)</f>
        <v>0</v>
      </c>
      <c r="BJ413" s="17" t="s">
        <v>80</v>
      </c>
      <c r="BK413" s="175">
        <f>ROUND(I413*H413,2)</f>
        <v>0</v>
      </c>
      <c r="BL413" s="17" t="s">
        <v>187</v>
      </c>
      <c r="BM413" s="174" t="s">
        <v>580</v>
      </c>
    </row>
    <row r="414" spans="1:65" s="14" customFormat="1">
      <c r="B414" s="185"/>
      <c r="D414" s="177" t="s">
        <v>189</v>
      </c>
      <c r="E414" s="186" t="s">
        <v>1</v>
      </c>
      <c r="F414" s="187" t="s">
        <v>222</v>
      </c>
      <c r="H414" s="186" t="s">
        <v>1</v>
      </c>
      <c r="I414" s="188"/>
      <c r="L414" s="185"/>
      <c r="M414" s="189"/>
      <c r="N414" s="190"/>
      <c r="O414" s="190"/>
      <c r="P414" s="190"/>
      <c r="Q414" s="190"/>
      <c r="R414" s="190"/>
      <c r="S414" s="190"/>
      <c r="T414" s="191"/>
      <c r="AT414" s="186" t="s">
        <v>189</v>
      </c>
      <c r="AU414" s="186" t="s">
        <v>85</v>
      </c>
      <c r="AV414" s="14" t="s">
        <v>80</v>
      </c>
      <c r="AW414" s="14" t="s">
        <v>31</v>
      </c>
      <c r="AX414" s="14" t="s">
        <v>75</v>
      </c>
      <c r="AY414" s="186" t="s">
        <v>181</v>
      </c>
    </row>
    <row r="415" spans="1:65" s="13" customFormat="1">
      <c r="B415" s="176"/>
      <c r="D415" s="177" t="s">
        <v>189</v>
      </c>
      <c r="E415" s="178" t="s">
        <v>1</v>
      </c>
      <c r="F415" s="179" t="s">
        <v>581</v>
      </c>
      <c r="H415" s="180">
        <v>338.73899999999998</v>
      </c>
      <c r="I415" s="181"/>
      <c r="L415" s="176"/>
      <c r="M415" s="182"/>
      <c r="N415" s="183"/>
      <c r="O415" s="183"/>
      <c r="P415" s="183"/>
      <c r="Q415" s="183"/>
      <c r="R415" s="183"/>
      <c r="S415" s="183"/>
      <c r="T415" s="184"/>
      <c r="AT415" s="178" t="s">
        <v>189</v>
      </c>
      <c r="AU415" s="178" t="s">
        <v>85</v>
      </c>
      <c r="AV415" s="13" t="s">
        <v>85</v>
      </c>
      <c r="AW415" s="13" t="s">
        <v>31</v>
      </c>
      <c r="AX415" s="13" t="s">
        <v>80</v>
      </c>
      <c r="AY415" s="178" t="s">
        <v>181</v>
      </c>
    </row>
    <row r="416" spans="1:65" s="2" customFormat="1" ht="21.75" customHeight="1">
      <c r="A416" s="32"/>
      <c r="B416" s="161"/>
      <c r="C416" s="162" t="s">
        <v>582</v>
      </c>
      <c r="D416" s="162" t="s">
        <v>183</v>
      </c>
      <c r="E416" s="163" t="s">
        <v>583</v>
      </c>
      <c r="F416" s="164" t="s">
        <v>584</v>
      </c>
      <c r="G416" s="165" t="s">
        <v>259</v>
      </c>
      <c r="H416" s="166">
        <v>3</v>
      </c>
      <c r="I416" s="167"/>
      <c r="J416" s="168">
        <f>ROUND(I416*H416,2)</f>
        <v>0</v>
      </c>
      <c r="K416" s="169"/>
      <c r="L416" s="33"/>
      <c r="M416" s="170" t="s">
        <v>1</v>
      </c>
      <c r="N416" s="171" t="s">
        <v>40</v>
      </c>
      <c r="O416" s="58"/>
      <c r="P416" s="172">
        <f>O416*H416</f>
        <v>0</v>
      </c>
      <c r="Q416" s="172">
        <v>0</v>
      </c>
      <c r="R416" s="172">
        <f>Q416*H416</f>
        <v>0</v>
      </c>
      <c r="S416" s="172">
        <v>0</v>
      </c>
      <c r="T416" s="173">
        <f>S416*H416</f>
        <v>0</v>
      </c>
      <c r="U416" s="32"/>
      <c r="V416" s="32"/>
      <c r="W416" s="32"/>
      <c r="X416" s="32"/>
      <c r="Y416" s="32"/>
      <c r="Z416" s="32"/>
      <c r="AA416" s="32"/>
      <c r="AB416" s="32"/>
      <c r="AC416" s="32"/>
      <c r="AD416" s="32"/>
      <c r="AE416" s="32"/>
      <c r="AR416" s="174" t="s">
        <v>187</v>
      </c>
      <c r="AT416" s="174" t="s">
        <v>183</v>
      </c>
      <c r="AU416" s="174" t="s">
        <v>85</v>
      </c>
      <c r="AY416" s="17" t="s">
        <v>181</v>
      </c>
      <c r="BE416" s="175">
        <f>IF(N416="základní",J416,0)</f>
        <v>0</v>
      </c>
      <c r="BF416" s="175">
        <f>IF(N416="snížená",J416,0)</f>
        <v>0</v>
      </c>
      <c r="BG416" s="175">
        <f>IF(N416="zákl. přenesená",J416,0)</f>
        <v>0</v>
      </c>
      <c r="BH416" s="175">
        <f>IF(N416="sníž. přenesená",J416,0)</f>
        <v>0</v>
      </c>
      <c r="BI416" s="175">
        <f>IF(N416="nulová",J416,0)</f>
        <v>0</v>
      </c>
      <c r="BJ416" s="17" t="s">
        <v>80</v>
      </c>
      <c r="BK416" s="175">
        <f>ROUND(I416*H416,2)</f>
        <v>0</v>
      </c>
      <c r="BL416" s="17" t="s">
        <v>187</v>
      </c>
      <c r="BM416" s="174" t="s">
        <v>585</v>
      </c>
    </row>
    <row r="417" spans="1:65" s="13" customFormat="1">
      <c r="B417" s="176"/>
      <c r="D417" s="177" t="s">
        <v>189</v>
      </c>
      <c r="E417" s="178" t="s">
        <v>1</v>
      </c>
      <c r="F417" s="179" t="s">
        <v>118</v>
      </c>
      <c r="H417" s="180">
        <v>3</v>
      </c>
      <c r="I417" s="181"/>
      <c r="L417" s="176"/>
      <c r="M417" s="182"/>
      <c r="N417" s="183"/>
      <c r="O417" s="183"/>
      <c r="P417" s="183"/>
      <c r="Q417" s="183"/>
      <c r="R417" s="183"/>
      <c r="S417" s="183"/>
      <c r="T417" s="184"/>
      <c r="AT417" s="178" t="s">
        <v>189</v>
      </c>
      <c r="AU417" s="178" t="s">
        <v>85</v>
      </c>
      <c r="AV417" s="13" t="s">
        <v>85</v>
      </c>
      <c r="AW417" s="13" t="s">
        <v>31</v>
      </c>
      <c r="AX417" s="13" t="s">
        <v>80</v>
      </c>
      <c r="AY417" s="178" t="s">
        <v>181</v>
      </c>
    </row>
    <row r="418" spans="1:65" s="2" customFormat="1" ht="21.75" customHeight="1">
      <c r="A418" s="32"/>
      <c r="B418" s="161"/>
      <c r="C418" s="162" t="s">
        <v>586</v>
      </c>
      <c r="D418" s="162" t="s">
        <v>183</v>
      </c>
      <c r="E418" s="163" t="s">
        <v>587</v>
      </c>
      <c r="F418" s="164" t="s">
        <v>588</v>
      </c>
      <c r="G418" s="165" t="s">
        <v>259</v>
      </c>
      <c r="H418" s="166">
        <v>89.816000000000003</v>
      </c>
      <c r="I418" s="167"/>
      <c r="J418" s="168">
        <f>ROUND(I418*H418,2)</f>
        <v>0</v>
      </c>
      <c r="K418" s="169"/>
      <c r="L418" s="33"/>
      <c r="M418" s="170" t="s">
        <v>1</v>
      </c>
      <c r="N418" s="171" t="s">
        <v>40</v>
      </c>
      <c r="O418" s="58"/>
      <c r="P418" s="172">
        <f>O418*H418</f>
        <v>0</v>
      </c>
      <c r="Q418" s="172">
        <v>0</v>
      </c>
      <c r="R418" s="172">
        <f>Q418*H418</f>
        <v>0</v>
      </c>
      <c r="S418" s="172">
        <v>0</v>
      </c>
      <c r="T418" s="173">
        <f>S418*H418</f>
        <v>0</v>
      </c>
      <c r="U418" s="32"/>
      <c r="V418" s="32"/>
      <c r="W418" s="32"/>
      <c r="X418" s="32"/>
      <c r="Y418" s="32"/>
      <c r="Z418" s="32"/>
      <c r="AA418" s="32"/>
      <c r="AB418" s="32"/>
      <c r="AC418" s="32"/>
      <c r="AD418" s="32"/>
      <c r="AE418" s="32"/>
      <c r="AR418" s="174" t="s">
        <v>187</v>
      </c>
      <c r="AT418" s="174" t="s">
        <v>183</v>
      </c>
      <c r="AU418" s="174" t="s">
        <v>85</v>
      </c>
      <c r="AY418" s="17" t="s">
        <v>181</v>
      </c>
      <c r="BE418" s="175">
        <f>IF(N418="základní",J418,0)</f>
        <v>0</v>
      </c>
      <c r="BF418" s="175">
        <f>IF(N418="snížená",J418,0)</f>
        <v>0</v>
      </c>
      <c r="BG418" s="175">
        <f>IF(N418="zákl. přenesená",J418,0)</f>
        <v>0</v>
      </c>
      <c r="BH418" s="175">
        <f>IF(N418="sníž. přenesená",J418,0)</f>
        <v>0</v>
      </c>
      <c r="BI418" s="175">
        <f>IF(N418="nulová",J418,0)</f>
        <v>0</v>
      </c>
      <c r="BJ418" s="17" t="s">
        <v>80</v>
      </c>
      <c r="BK418" s="175">
        <f>ROUND(I418*H418,2)</f>
        <v>0</v>
      </c>
      <c r="BL418" s="17" t="s">
        <v>187</v>
      </c>
      <c r="BM418" s="174" t="s">
        <v>589</v>
      </c>
    </row>
    <row r="419" spans="1:65" s="13" customFormat="1">
      <c r="B419" s="176"/>
      <c r="D419" s="177" t="s">
        <v>189</v>
      </c>
      <c r="E419" s="178" t="s">
        <v>1</v>
      </c>
      <c r="F419" s="179" t="s">
        <v>590</v>
      </c>
      <c r="H419" s="180">
        <v>89.816000000000003</v>
      </c>
      <c r="I419" s="181"/>
      <c r="L419" s="176"/>
      <c r="M419" s="182"/>
      <c r="N419" s="183"/>
      <c r="O419" s="183"/>
      <c r="P419" s="183"/>
      <c r="Q419" s="183"/>
      <c r="R419" s="183"/>
      <c r="S419" s="183"/>
      <c r="T419" s="184"/>
      <c r="AT419" s="178" t="s">
        <v>189</v>
      </c>
      <c r="AU419" s="178" t="s">
        <v>85</v>
      </c>
      <c r="AV419" s="13" t="s">
        <v>85</v>
      </c>
      <c r="AW419" s="13" t="s">
        <v>31</v>
      </c>
      <c r="AX419" s="13" t="s">
        <v>80</v>
      </c>
      <c r="AY419" s="178" t="s">
        <v>181</v>
      </c>
    </row>
    <row r="420" spans="1:65" s="12" customFormat="1" ht="22.9" customHeight="1">
      <c r="B420" s="148"/>
      <c r="D420" s="149" t="s">
        <v>74</v>
      </c>
      <c r="E420" s="159" t="s">
        <v>591</v>
      </c>
      <c r="F420" s="159" t="s">
        <v>592</v>
      </c>
      <c r="I420" s="151"/>
      <c r="J420" s="160">
        <f>BK420</f>
        <v>0</v>
      </c>
      <c r="L420" s="148"/>
      <c r="M420" s="153"/>
      <c r="N420" s="154"/>
      <c r="O420" s="154"/>
      <c r="P420" s="155">
        <f>P421</f>
        <v>0</v>
      </c>
      <c r="Q420" s="154"/>
      <c r="R420" s="155">
        <f>R421</f>
        <v>0</v>
      </c>
      <c r="S420" s="154"/>
      <c r="T420" s="156">
        <f>T421</f>
        <v>0</v>
      </c>
      <c r="AR420" s="149" t="s">
        <v>80</v>
      </c>
      <c r="AT420" s="157" t="s">
        <v>74</v>
      </c>
      <c r="AU420" s="157" t="s">
        <v>80</v>
      </c>
      <c r="AY420" s="149" t="s">
        <v>181</v>
      </c>
      <c r="BK420" s="158">
        <f>BK421</f>
        <v>0</v>
      </c>
    </row>
    <row r="421" spans="1:65" s="2" customFormat="1" ht="16.5" customHeight="1">
      <c r="A421" s="32"/>
      <c r="B421" s="161"/>
      <c r="C421" s="162" t="s">
        <v>593</v>
      </c>
      <c r="D421" s="162" t="s">
        <v>183</v>
      </c>
      <c r="E421" s="163" t="s">
        <v>594</v>
      </c>
      <c r="F421" s="164" t="s">
        <v>595</v>
      </c>
      <c r="G421" s="165" t="s">
        <v>259</v>
      </c>
      <c r="H421" s="166">
        <v>163.024</v>
      </c>
      <c r="I421" s="167"/>
      <c r="J421" s="168">
        <f>ROUND(I421*H421,2)</f>
        <v>0</v>
      </c>
      <c r="K421" s="169"/>
      <c r="L421" s="33"/>
      <c r="M421" s="170" t="s">
        <v>1</v>
      </c>
      <c r="N421" s="171" t="s">
        <v>40</v>
      </c>
      <c r="O421" s="58"/>
      <c r="P421" s="172">
        <f>O421*H421</f>
        <v>0</v>
      </c>
      <c r="Q421" s="172">
        <v>0</v>
      </c>
      <c r="R421" s="172">
        <f>Q421*H421</f>
        <v>0</v>
      </c>
      <c r="S421" s="172">
        <v>0</v>
      </c>
      <c r="T421" s="173">
        <f>S421*H421</f>
        <v>0</v>
      </c>
      <c r="U421" s="32"/>
      <c r="V421" s="32"/>
      <c r="W421" s="32"/>
      <c r="X421" s="32"/>
      <c r="Y421" s="32"/>
      <c r="Z421" s="32"/>
      <c r="AA421" s="32"/>
      <c r="AB421" s="32"/>
      <c r="AC421" s="32"/>
      <c r="AD421" s="32"/>
      <c r="AE421" s="32"/>
      <c r="AR421" s="174" t="s">
        <v>187</v>
      </c>
      <c r="AT421" s="174" t="s">
        <v>183</v>
      </c>
      <c r="AU421" s="174" t="s">
        <v>85</v>
      </c>
      <c r="AY421" s="17" t="s">
        <v>181</v>
      </c>
      <c r="BE421" s="175">
        <f>IF(N421="základní",J421,0)</f>
        <v>0</v>
      </c>
      <c r="BF421" s="175">
        <f>IF(N421="snížená",J421,0)</f>
        <v>0</v>
      </c>
      <c r="BG421" s="175">
        <f>IF(N421="zákl. přenesená",J421,0)</f>
        <v>0</v>
      </c>
      <c r="BH421" s="175">
        <f>IF(N421="sníž. přenesená",J421,0)</f>
        <v>0</v>
      </c>
      <c r="BI421" s="175">
        <f>IF(N421="nulová",J421,0)</f>
        <v>0</v>
      </c>
      <c r="BJ421" s="17" t="s">
        <v>80</v>
      </c>
      <c r="BK421" s="175">
        <f>ROUND(I421*H421,2)</f>
        <v>0</v>
      </c>
      <c r="BL421" s="17" t="s">
        <v>187</v>
      </c>
      <c r="BM421" s="174" t="s">
        <v>596</v>
      </c>
    </row>
    <row r="422" spans="1:65" s="12" customFormat="1" ht="25.9" customHeight="1">
      <c r="B422" s="148"/>
      <c r="D422" s="149" t="s">
        <v>74</v>
      </c>
      <c r="E422" s="150" t="s">
        <v>597</v>
      </c>
      <c r="F422" s="150" t="s">
        <v>598</v>
      </c>
      <c r="I422" s="151"/>
      <c r="J422" s="152">
        <f>BK422</f>
        <v>0</v>
      </c>
      <c r="L422" s="148"/>
      <c r="M422" s="153"/>
      <c r="N422" s="154"/>
      <c r="O422" s="154"/>
      <c r="P422" s="155">
        <f>P423+P430+P521+P539+P567</f>
        <v>0</v>
      </c>
      <c r="Q422" s="154"/>
      <c r="R422" s="155">
        <f>R423+R430+R521+R539+R567</f>
        <v>0</v>
      </c>
      <c r="S422" s="154"/>
      <c r="T422" s="156">
        <f>T423+T430+T521+T539+T567</f>
        <v>181.44846560000002</v>
      </c>
      <c r="AR422" s="149" t="s">
        <v>85</v>
      </c>
      <c r="AT422" s="157" t="s">
        <v>74</v>
      </c>
      <c r="AU422" s="157" t="s">
        <v>75</v>
      </c>
      <c r="AY422" s="149" t="s">
        <v>181</v>
      </c>
      <c r="BK422" s="158">
        <f>BK423+BK430+BK521+BK539+BK567</f>
        <v>0</v>
      </c>
    </row>
    <row r="423" spans="1:65" s="12" customFormat="1" ht="22.9" customHeight="1">
      <c r="B423" s="148"/>
      <c r="D423" s="149" t="s">
        <v>74</v>
      </c>
      <c r="E423" s="159" t="s">
        <v>599</v>
      </c>
      <c r="F423" s="159" t="s">
        <v>600</v>
      </c>
      <c r="I423" s="151"/>
      <c r="J423" s="160">
        <f>BK423</f>
        <v>0</v>
      </c>
      <c r="L423" s="148"/>
      <c r="M423" s="153"/>
      <c r="N423" s="154"/>
      <c r="O423" s="154"/>
      <c r="P423" s="155">
        <f>SUM(P424:P429)</f>
        <v>0</v>
      </c>
      <c r="Q423" s="154"/>
      <c r="R423" s="155">
        <f>SUM(R424:R429)</f>
        <v>0</v>
      </c>
      <c r="S423" s="154"/>
      <c r="T423" s="156">
        <f>SUM(T424:T429)</f>
        <v>5.9040000000000002E-2</v>
      </c>
      <c r="AR423" s="149" t="s">
        <v>85</v>
      </c>
      <c r="AT423" s="157" t="s">
        <v>74</v>
      </c>
      <c r="AU423" s="157" t="s">
        <v>80</v>
      </c>
      <c r="AY423" s="149" t="s">
        <v>181</v>
      </c>
      <c r="BK423" s="158">
        <f>SUM(BK424:BK429)</f>
        <v>0</v>
      </c>
    </row>
    <row r="424" spans="1:65" s="2" customFormat="1" ht="21.75" customHeight="1">
      <c r="A424" s="32"/>
      <c r="B424" s="161"/>
      <c r="C424" s="162" t="s">
        <v>601</v>
      </c>
      <c r="D424" s="162" t="s">
        <v>183</v>
      </c>
      <c r="E424" s="163" t="s">
        <v>602</v>
      </c>
      <c r="F424" s="164" t="s">
        <v>603</v>
      </c>
      <c r="G424" s="165" t="s">
        <v>228</v>
      </c>
      <c r="H424" s="166">
        <v>147.6</v>
      </c>
      <c r="I424" s="167"/>
      <c r="J424" s="168">
        <f>ROUND(I424*H424,2)</f>
        <v>0</v>
      </c>
      <c r="K424" s="169"/>
      <c r="L424" s="33"/>
      <c r="M424" s="170" t="s">
        <v>1</v>
      </c>
      <c r="N424" s="171" t="s">
        <v>40</v>
      </c>
      <c r="O424" s="58"/>
      <c r="P424" s="172">
        <f>O424*H424</f>
        <v>0</v>
      </c>
      <c r="Q424" s="172">
        <v>0</v>
      </c>
      <c r="R424" s="172">
        <f>Q424*H424</f>
        <v>0</v>
      </c>
      <c r="S424" s="172">
        <v>4.0000000000000002E-4</v>
      </c>
      <c r="T424" s="173">
        <f>S424*H424</f>
        <v>5.9040000000000002E-2</v>
      </c>
      <c r="U424" s="32"/>
      <c r="V424" s="32"/>
      <c r="W424" s="32"/>
      <c r="X424" s="32"/>
      <c r="Y424" s="32"/>
      <c r="Z424" s="32"/>
      <c r="AA424" s="32"/>
      <c r="AB424" s="32"/>
      <c r="AC424" s="32"/>
      <c r="AD424" s="32"/>
      <c r="AE424" s="32"/>
      <c r="AR424" s="174" t="s">
        <v>300</v>
      </c>
      <c r="AT424" s="174" t="s">
        <v>183</v>
      </c>
      <c r="AU424" s="174" t="s">
        <v>85</v>
      </c>
      <c r="AY424" s="17" t="s">
        <v>181</v>
      </c>
      <c r="BE424" s="175">
        <f>IF(N424="základní",J424,0)</f>
        <v>0</v>
      </c>
      <c r="BF424" s="175">
        <f>IF(N424="snížená",J424,0)</f>
        <v>0</v>
      </c>
      <c r="BG424" s="175">
        <f>IF(N424="zákl. přenesená",J424,0)</f>
        <v>0</v>
      </c>
      <c r="BH424" s="175">
        <f>IF(N424="sníž. přenesená",J424,0)</f>
        <v>0</v>
      </c>
      <c r="BI424" s="175">
        <f>IF(N424="nulová",J424,0)</f>
        <v>0</v>
      </c>
      <c r="BJ424" s="17" t="s">
        <v>80</v>
      </c>
      <c r="BK424" s="175">
        <f>ROUND(I424*H424,2)</f>
        <v>0</v>
      </c>
      <c r="BL424" s="17" t="s">
        <v>300</v>
      </c>
      <c r="BM424" s="174" t="s">
        <v>604</v>
      </c>
    </row>
    <row r="425" spans="1:65" s="14" customFormat="1">
      <c r="B425" s="185"/>
      <c r="D425" s="177" t="s">
        <v>189</v>
      </c>
      <c r="E425" s="186" t="s">
        <v>1</v>
      </c>
      <c r="F425" s="187" t="s">
        <v>387</v>
      </c>
      <c r="H425" s="186" t="s">
        <v>1</v>
      </c>
      <c r="I425" s="188"/>
      <c r="L425" s="185"/>
      <c r="M425" s="189"/>
      <c r="N425" s="190"/>
      <c r="O425" s="190"/>
      <c r="P425" s="190"/>
      <c r="Q425" s="190"/>
      <c r="R425" s="190"/>
      <c r="S425" s="190"/>
      <c r="T425" s="191"/>
      <c r="AT425" s="186" t="s">
        <v>189</v>
      </c>
      <c r="AU425" s="186" t="s">
        <v>85</v>
      </c>
      <c r="AV425" s="14" t="s">
        <v>80</v>
      </c>
      <c r="AW425" s="14" t="s">
        <v>31</v>
      </c>
      <c r="AX425" s="14" t="s">
        <v>75</v>
      </c>
      <c r="AY425" s="186" t="s">
        <v>181</v>
      </c>
    </row>
    <row r="426" spans="1:65" s="14" customFormat="1">
      <c r="B426" s="185"/>
      <c r="D426" s="177" t="s">
        <v>189</v>
      </c>
      <c r="E426" s="186" t="s">
        <v>1</v>
      </c>
      <c r="F426" s="187" t="s">
        <v>605</v>
      </c>
      <c r="H426" s="186" t="s">
        <v>1</v>
      </c>
      <c r="I426" s="188"/>
      <c r="L426" s="185"/>
      <c r="M426" s="189"/>
      <c r="N426" s="190"/>
      <c r="O426" s="190"/>
      <c r="P426" s="190"/>
      <c r="Q426" s="190"/>
      <c r="R426" s="190"/>
      <c r="S426" s="190"/>
      <c r="T426" s="191"/>
      <c r="AT426" s="186" t="s">
        <v>189</v>
      </c>
      <c r="AU426" s="186" t="s">
        <v>85</v>
      </c>
      <c r="AV426" s="14" t="s">
        <v>80</v>
      </c>
      <c r="AW426" s="14" t="s">
        <v>31</v>
      </c>
      <c r="AX426" s="14" t="s">
        <v>75</v>
      </c>
      <c r="AY426" s="186" t="s">
        <v>181</v>
      </c>
    </row>
    <row r="427" spans="1:65" s="13" customFormat="1">
      <c r="B427" s="176"/>
      <c r="D427" s="177" t="s">
        <v>189</v>
      </c>
      <c r="E427" s="178" t="s">
        <v>1</v>
      </c>
      <c r="F427" s="179" t="s">
        <v>606</v>
      </c>
      <c r="H427" s="180">
        <v>91.6</v>
      </c>
      <c r="I427" s="181"/>
      <c r="L427" s="176"/>
      <c r="M427" s="182"/>
      <c r="N427" s="183"/>
      <c r="O427" s="183"/>
      <c r="P427" s="183"/>
      <c r="Q427" s="183"/>
      <c r="R427" s="183"/>
      <c r="S427" s="183"/>
      <c r="T427" s="184"/>
      <c r="AT427" s="178" t="s">
        <v>189</v>
      </c>
      <c r="AU427" s="178" t="s">
        <v>85</v>
      </c>
      <c r="AV427" s="13" t="s">
        <v>85</v>
      </c>
      <c r="AW427" s="13" t="s">
        <v>31</v>
      </c>
      <c r="AX427" s="13" t="s">
        <v>75</v>
      </c>
      <c r="AY427" s="178" t="s">
        <v>181</v>
      </c>
    </row>
    <row r="428" spans="1:65" s="13" customFormat="1">
      <c r="B428" s="176"/>
      <c r="D428" s="177" t="s">
        <v>189</v>
      </c>
      <c r="E428" s="178" t="s">
        <v>1</v>
      </c>
      <c r="F428" s="179" t="s">
        <v>607</v>
      </c>
      <c r="H428" s="180">
        <v>56</v>
      </c>
      <c r="I428" s="181"/>
      <c r="L428" s="176"/>
      <c r="M428" s="182"/>
      <c r="N428" s="183"/>
      <c r="O428" s="183"/>
      <c r="P428" s="183"/>
      <c r="Q428" s="183"/>
      <c r="R428" s="183"/>
      <c r="S428" s="183"/>
      <c r="T428" s="184"/>
      <c r="AT428" s="178" t="s">
        <v>189</v>
      </c>
      <c r="AU428" s="178" t="s">
        <v>85</v>
      </c>
      <c r="AV428" s="13" t="s">
        <v>85</v>
      </c>
      <c r="AW428" s="13" t="s">
        <v>31</v>
      </c>
      <c r="AX428" s="13" t="s">
        <v>75</v>
      </c>
      <c r="AY428" s="178" t="s">
        <v>181</v>
      </c>
    </row>
    <row r="429" spans="1:65" s="15" customFormat="1">
      <c r="B429" s="192"/>
      <c r="D429" s="177" t="s">
        <v>189</v>
      </c>
      <c r="E429" s="193" t="s">
        <v>1</v>
      </c>
      <c r="F429" s="194" t="s">
        <v>204</v>
      </c>
      <c r="H429" s="195">
        <v>147.6</v>
      </c>
      <c r="I429" s="196"/>
      <c r="L429" s="192"/>
      <c r="M429" s="197"/>
      <c r="N429" s="198"/>
      <c r="O429" s="198"/>
      <c r="P429" s="198"/>
      <c r="Q429" s="198"/>
      <c r="R429" s="198"/>
      <c r="S429" s="198"/>
      <c r="T429" s="199"/>
      <c r="AT429" s="193" t="s">
        <v>189</v>
      </c>
      <c r="AU429" s="193" t="s">
        <v>85</v>
      </c>
      <c r="AV429" s="15" t="s">
        <v>187</v>
      </c>
      <c r="AW429" s="15" t="s">
        <v>31</v>
      </c>
      <c r="AX429" s="15" t="s">
        <v>80</v>
      </c>
      <c r="AY429" s="193" t="s">
        <v>181</v>
      </c>
    </row>
    <row r="430" spans="1:65" s="12" customFormat="1" ht="22.9" customHeight="1">
      <c r="B430" s="148"/>
      <c r="D430" s="149" t="s">
        <v>74</v>
      </c>
      <c r="E430" s="159" t="s">
        <v>608</v>
      </c>
      <c r="F430" s="159" t="s">
        <v>609</v>
      </c>
      <c r="I430" s="151"/>
      <c r="J430" s="160">
        <f>BK430</f>
        <v>0</v>
      </c>
      <c r="L430" s="148"/>
      <c r="M430" s="153"/>
      <c r="N430" s="154"/>
      <c r="O430" s="154"/>
      <c r="P430" s="155">
        <f>SUM(P431:P520)</f>
        <v>0</v>
      </c>
      <c r="Q430" s="154"/>
      <c r="R430" s="155">
        <f>SUM(R431:R520)</f>
        <v>0</v>
      </c>
      <c r="S430" s="154"/>
      <c r="T430" s="156">
        <f>SUM(T431:T520)</f>
        <v>79.583884400000002</v>
      </c>
      <c r="AR430" s="149" t="s">
        <v>85</v>
      </c>
      <c r="AT430" s="157" t="s">
        <v>74</v>
      </c>
      <c r="AU430" s="157" t="s">
        <v>80</v>
      </c>
      <c r="AY430" s="149" t="s">
        <v>181</v>
      </c>
      <c r="BK430" s="158">
        <f>SUM(BK431:BK520)</f>
        <v>0</v>
      </c>
    </row>
    <row r="431" spans="1:65" s="2" customFormat="1" ht="21.75" customHeight="1">
      <c r="A431" s="32"/>
      <c r="B431" s="161"/>
      <c r="C431" s="162" t="s">
        <v>610</v>
      </c>
      <c r="D431" s="162" t="s">
        <v>183</v>
      </c>
      <c r="E431" s="163" t="s">
        <v>611</v>
      </c>
      <c r="F431" s="164" t="s">
        <v>612</v>
      </c>
      <c r="G431" s="165" t="s">
        <v>228</v>
      </c>
      <c r="H431" s="166">
        <v>540.70000000000005</v>
      </c>
      <c r="I431" s="167"/>
      <c r="J431" s="168">
        <f>ROUND(I431*H431,2)</f>
        <v>0</v>
      </c>
      <c r="K431" s="169"/>
      <c r="L431" s="33"/>
      <c r="M431" s="170" t="s">
        <v>1</v>
      </c>
      <c r="N431" s="171" t="s">
        <v>40</v>
      </c>
      <c r="O431" s="58"/>
      <c r="P431" s="172">
        <f>O431*H431</f>
        <v>0</v>
      </c>
      <c r="Q431" s="172">
        <v>0</v>
      </c>
      <c r="R431" s="172">
        <f>Q431*H431</f>
        <v>0</v>
      </c>
      <c r="S431" s="172">
        <v>1.4E-2</v>
      </c>
      <c r="T431" s="173">
        <f>S431*H431</f>
        <v>7.5698000000000008</v>
      </c>
      <c r="U431" s="32"/>
      <c r="V431" s="32"/>
      <c r="W431" s="32"/>
      <c r="X431" s="32"/>
      <c r="Y431" s="32"/>
      <c r="Z431" s="32"/>
      <c r="AA431" s="32"/>
      <c r="AB431" s="32"/>
      <c r="AC431" s="32"/>
      <c r="AD431" s="32"/>
      <c r="AE431" s="32"/>
      <c r="AR431" s="174" t="s">
        <v>300</v>
      </c>
      <c r="AT431" s="174" t="s">
        <v>183</v>
      </c>
      <c r="AU431" s="174" t="s">
        <v>85</v>
      </c>
      <c r="AY431" s="17" t="s">
        <v>181</v>
      </c>
      <c r="BE431" s="175">
        <f>IF(N431="základní",J431,0)</f>
        <v>0</v>
      </c>
      <c r="BF431" s="175">
        <f>IF(N431="snížená",J431,0)</f>
        <v>0</v>
      </c>
      <c r="BG431" s="175">
        <f>IF(N431="zákl. přenesená",J431,0)</f>
        <v>0</v>
      </c>
      <c r="BH431" s="175">
        <f>IF(N431="sníž. přenesená",J431,0)</f>
        <v>0</v>
      </c>
      <c r="BI431" s="175">
        <f>IF(N431="nulová",J431,0)</f>
        <v>0</v>
      </c>
      <c r="BJ431" s="17" t="s">
        <v>80</v>
      </c>
      <c r="BK431" s="175">
        <f>ROUND(I431*H431,2)</f>
        <v>0</v>
      </c>
      <c r="BL431" s="17" t="s">
        <v>300</v>
      </c>
      <c r="BM431" s="174" t="s">
        <v>613</v>
      </c>
    </row>
    <row r="432" spans="1:65" s="14" customFormat="1">
      <c r="B432" s="185"/>
      <c r="D432" s="177" t="s">
        <v>189</v>
      </c>
      <c r="E432" s="186" t="s">
        <v>1</v>
      </c>
      <c r="F432" s="187" t="s">
        <v>614</v>
      </c>
      <c r="H432" s="186" t="s">
        <v>1</v>
      </c>
      <c r="I432" s="188"/>
      <c r="L432" s="185"/>
      <c r="M432" s="189"/>
      <c r="N432" s="190"/>
      <c r="O432" s="190"/>
      <c r="P432" s="190"/>
      <c r="Q432" s="190"/>
      <c r="R432" s="190"/>
      <c r="S432" s="190"/>
      <c r="T432" s="191"/>
      <c r="AT432" s="186" t="s">
        <v>189</v>
      </c>
      <c r="AU432" s="186" t="s">
        <v>85</v>
      </c>
      <c r="AV432" s="14" t="s">
        <v>80</v>
      </c>
      <c r="AW432" s="14" t="s">
        <v>31</v>
      </c>
      <c r="AX432" s="14" t="s">
        <v>75</v>
      </c>
      <c r="AY432" s="186" t="s">
        <v>181</v>
      </c>
    </row>
    <row r="433" spans="1:65" s="14" customFormat="1">
      <c r="B433" s="185"/>
      <c r="D433" s="177" t="s">
        <v>189</v>
      </c>
      <c r="E433" s="186" t="s">
        <v>1</v>
      </c>
      <c r="F433" s="187" t="s">
        <v>615</v>
      </c>
      <c r="H433" s="186" t="s">
        <v>1</v>
      </c>
      <c r="I433" s="188"/>
      <c r="L433" s="185"/>
      <c r="M433" s="189"/>
      <c r="N433" s="190"/>
      <c r="O433" s="190"/>
      <c r="P433" s="190"/>
      <c r="Q433" s="190"/>
      <c r="R433" s="190"/>
      <c r="S433" s="190"/>
      <c r="T433" s="191"/>
      <c r="AT433" s="186" t="s">
        <v>189</v>
      </c>
      <c r="AU433" s="186" t="s">
        <v>85</v>
      </c>
      <c r="AV433" s="14" t="s">
        <v>80</v>
      </c>
      <c r="AW433" s="14" t="s">
        <v>31</v>
      </c>
      <c r="AX433" s="14" t="s">
        <v>75</v>
      </c>
      <c r="AY433" s="186" t="s">
        <v>181</v>
      </c>
    </row>
    <row r="434" spans="1:65" s="13" customFormat="1">
      <c r="B434" s="176"/>
      <c r="D434" s="177" t="s">
        <v>189</v>
      </c>
      <c r="E434" s="178" t="s">
        <v>1</v>
      </c>
      <c r="F434" s="179" t="s">
        <v>616</v>
      </c>
      <c r="H434" s="180">
        <v>46.36</v>
      </c>
      <c r="I434" s="181"/>
      <c r="L434" s="176"/>
      <c r="M434" s="182"/>
      <c r="N434" s="183"/>
      <c r="O434" s="183"/>
      <c r="P434" s="183"/>
      <c r="Q434" s="183"/>
      <c r="R434" s="183"/>
      <c r="S434" s="183"/>
      <c r="T434" s="184"/>
      <c r="AT434" s="178" t="s">
        <v>189</v>
      </c>
      <c r="AU434" s="178" t="s">
        <v>85</v>
      </c>
      <c r="AV434" s="13" t="s">
        <v>85</v>
      </c>
      <c r="AW434" s="13" t="s">
        <v>31</v>
      </c>
      <c r="AX434" s="13" t="s">
        <v>75</v>
      </c>
      <c r="AY434" s="178" t="s">
        <v>181</v>
      </c>
    </row>
    <row r="435" spans="1:65" s="14" customFormat="1">
      <c r="B435" s="185"/>
      <c r="D435" s="177" t="s">
        <v>189</v>
      </c>
      <c r="E435" s="186" t="s">
        <v>1</v>
      </c>
      <c r="F435" s="187" t="s">
        <v>617</v>
      </c>
      <c r="H435" s="186" t="s">
        <v>1</v>
      </c>
      <c r="I435" s="188"/>
      <c r="L435" s="185"/>
      <c r="M435" s="189"/>
      <c r="N435" s="190"/>
      <c r="O435" s="190"/>
      <c r="P435" s="190"/>
      <c r="Q435" s="190"/>
      <c r="R435" s="190"/>
      <c r="S435" s="190"/>
      <c r="T435" s="191"/>
      <c r="AT435" s="186" t="s">
        <v>189</v>
      </c>
      <c r="AU435" s="186" t="s">
        <v>85</v>
      </c>
      <c r="AV435" s="14" t="s">
        <v>80</v>
      </c>
      <c r="AW435" s="14" t="s">
        <v>31</v>
      </c>
      <c r="AX435" s="14" t="s">
        <v>75</v>
      </c>
      <c r="AY435" s="186" t="s">
        <v>181</v>
      </c>
    </row>
    <row r="436" spans="1:65" s="13" customFormat="1">
      <c r="B436" s="176"/>
      <c r="D436" s="177" t="s">
        <v>189</v>
      </c>
      <c r="E436" s="178" t="s">
        <v>1</v>
      </c>
      <c r="F436" s="179" t="s">
        <v>618</v>
      </c>
      <c r="H436" s="180">
        <v>112.56</v>
      </c>
      <c r="I436" s="181"/>
      <c r="L436" s="176"/>
      <c r="M436" s="182"/>
      <c r="N436" s="183"/>
      <c r="O436" s="183"/>
      <c r="P436" s="183"/>
      <c r="Q436" s="183"/>
      <c r="R436" s="183"/>
      <c r="S436" s="183"/>
      <c r="T436" s="184"/>
      <c r="AT436" s="178" t="s">
        <v>189</v>
      </c>
      <c r="AU436" s="178" t="s">
        <v>85</v>
      </c>
      <c r="AV436" s="13" t="s">
        <v>85</v>
      </c>
      <c r="AW436" s="13" t="s">
        <v>31</v>
      </c>
      <c r="AX436" s="13" t="s">
        <v>75</v>
      </c>
      <c r="AY436" s="178" t="s">
        <v>181</v>
      </c>
    </row>
    <row r="437" spans="1:65" s="14" customFormat="1">
      <c r="B437" s="185"/>
      <c r="D437" s="177" t="s">
        <v>189</v>
      </c>
      <c r="E437" s="186" t="s">
        <v>1</v>
      </c>
      <c r="F437" s="187" t="s">
        <v>315</v>
      </c>
      <c r="H437" s="186" t="s">
        <v>1</v>
      </c>
      <c r="I437" s="188"/>
      <c r="L437" s="185"/>
      <c r="M437" s="189"/>
      <c r="N437" s="190"/>
      <c r="O437" s="190"/>
      <c r="P437" s="190"/>
      <c r="Q437" s="190"/>
      <c r="R437" s="190"/>
      <c r="S437" s="190"/>
      <c r="T437" s="191"/>
      <c r="AT437" s="186" t="s">
        <v>189</v>
      </c>
      <c r="AU437" s="186" t="s">
        <v>85</v>
      </c>
      <c r="AV437" s="14" t="s">
        <v>80</v>
      </c>
      <c r="AW437" s="14" t="s">
        <v>31</v>
      </c>
      <c r="AX437" s="14" t="s">
        <v>75</v>
      </c>
      <c r="AY437" s="186" t="s">
        <v>181</v>
      </c>
    </row>
    <row r="438" spans="1:65" s="14" customFormat="1">
      <c r="B438" s="185"/>
      <c r="D438" s="177" t="s">
        <v>189</v>
      </c>
      <c r="E438" s="186" t="s">
        <v>1</v>
      </c>
      <c r="F438" s="187" t="s">
        <v>619</v>
      </c>
      <c r="H438" s="186" t="s">
        <v>1</v>
      </c>
      <c r="I438" s="188"/>
      <c r="L438" s="185"/>
      <c r="M438" s="189"/>
      <c r="N438" s="190"/>
      <c r="O438" s="190"/>
      <c r="P438" s="190"/>
      <c r="Q438" s="190"/>
      <c r="R438" s="190"/>
      <c r="S438" s="190"/>
      <c r="T438" s="191"/>
      <c r="AT438" s="186" t="s">
        <v>189</v>
      </c>
      <c r="AU438" s="186" t="s">
        <v>85</v>
      </c>
      <c r="AV438" s="14" t="s">
        <v>80</v>
      </c>
      <c r="AW438" s="14" t="s">
        <v>31</v>
      </c>
      <c r="AX438" s="14" t="s">
        <v>75</v>
      </c>
      <c r="AY438" s="186" t="s">
        <v>181</v>
      </c>
    </row>
    <row r="439" spans="1:65" s="13" customFormat="1">
      <c r="B439" s="176"/>
      <c r="D439" s="177" t="s">
        <v>189</v>
      </c>
      <c r="E439" s="178" t="s">
        <v>1</v>
      </c>
      <c r="F439" s="179" t="s">
        <v>620</v>
      </c>
      <c r="H439" s="180">
        <v>115.86</v>
      </c>
      <c r="I439" s="181"/>
      <c r="L439" s="176"/>
      <c r="M439" s="182"/>
      <c r="N439" s="183"/>
      <c r="O439" s="183"/>
      <c r="P439" s="183"/>
      <c r="Q439" s="183"/>
      <c r="R439" s="183"/>
      <c r="S439" s="183"/>
      <c r="T439" s="184"/>
      <c r="AT439" s="178" t="s">
        <v>189</v>
      </c>
      <c r="AU439" s="178" t="s">
        <v>85</v>
      </c>
      <c r="AV439" s="13" t="s">
        <v>85</v>
      </c>
      <c r="AW439" s="13" t="s">
        <v>31</v>
      </c>
      <c r="AX439" s="13" t="s">
        <v>75</v>
      </c>
      <c r="AY439" s="178" t="s">
        <v>181</v>
      </c>
    </row>
    <row r="440" spans="1:65" s="14" customFormat="1">
      <c r="B440" s="185"/>
      <c r="D440" s="177" t="s">
        <v>189</v>
      </c>
      <c r="E440" s="186" t="s">
        <v>1</v>
      </c>
      <c r="F440" s="187" t="s">
        <v>459</v>
      </c>
      <c r="H440" s="186" t="s">
        <v>1</v>
      </c>
      <c r="I440" s="188"/>
      <c r="L440" s="185"/>
      <c r="M440" s="189"/>
      <c r="N440" s="190"/>
      <c r="O440" s="190"/>
      <c r="P440" s="190"/>
      <c r="Q440" s="190"/>
      <c r="R440" s="190"/>
      <c r="S440" s="190"/>
      <c r="T440" s="191"/>
      <c r="AT440" s="186" t="s">
        <v>189</v>
      </c>
      <c r="AU440" s="186" t="s">
        <v>85</v>
      </c>
      <c r="AV440" s="14" t="s">
        <v>80</v>
      </c>
      <c r="AW440" s="14" t="s">
        <v>31</v>
      </c>
      <c r="AX440" s="14" t="s">
        <v>75</v>
      </c>
      <c r="AY440" s="186" t="s">
        <v>181</v>
      </c>
    </row>
    <row r="441" spans="1:65" s="13" customFormat="1">
      <c r="B441" s="176"/>
      <c r="D441" s="177" t="s">
        <v>189</v>
      </c>
      <c r="E441" s="178" t="s">
        <v>1</v>
      </c>
      <c r="F441" s="179" t="s">
        <v>621</v>
      </c>
      <c r="H441" s="180">
        <v>265.92</v>
      </c>
      <c r="I441" s="181"/>
      <c r="L441" s="176"/>
      <c r="M441" s="182"/>
      <c r="N441" s="183"/>
      <c r="O441" s="183"/>
      <c r="P441" s="183"/>
      <c r="Q441" s="183"/>
      <c r="R441" s="183"/>
      <c r="S441" s="183"/>
      <c r="T441" s="184"/>
      <c r="AT441" s="178" t="s">
        <v>189</v>
      </c>
      <c r="AU441" s="178" t="s">
        <v>85</v>
      </c>
      <c r="AV441" s="13" t="s">
        <v>85</v>
      </c>
      <c r="AW441" s="13" t="s">
        <v>31</v>
      </c>
      <c r="AX441" s="13" t="s">
        <v>75</v>
      </c>
      <c r="AY441" s="178" t="s">
        <v>181</v>
      </c>
    </row>
    <row r="442" spans="1:65" s="15" customFormat="1">
      <c r="B442" s="192"/>
      <c r="D442" s="177" t="s">
        <v>189</v>
      </c>
      <c r="E442" s="193" t="s">
        <v>1</v>
      </c>
      <c r="F442" s="194" t="s">
        <v>204</v>
      </c>
      <c r="H442" s="195">
        <v>540.70000000000005</v>
      </c>
      <c r="I442" s="196"/>
      <c r="L442" s="192"/>
      <c r="M442" s="197"/>
      <c r="N442" s="198"/>
      <c r="O442" s="198"/>
      <c r="P442" s="198"/>
      <c r="Q442" s="198"/>
      <c r="R442" s="198"/>
      <c r="S442" s="198"/>
      <c r="T442" s="199"/>
      <c r="AT442" s="193" t="s">
        <v>189</v>
      </c>
      <c r="AU442" s="193" t="s">
        <v>85</v>
      </c>
      <c r="AV442" s="15" t="s">
        <v>187</v>
      </c>
      <c r="AW442" s="15" t="s">
        <v>31</v>
      </c>
      <c r="AX442" s="15" t="s">
        <v>80</v>
      </c>
      <c r="AY442" s="193" t="s">
        <v>181</v>
      </c>
    </row>
    <row r="443" spans="1:65" s="2" customFormat="1" ht="21.75" customHeight="1">
      <c r="A443" s="32"/>
      <c r="B443" s="161"/>
      <c r="C443" s="162" t="s">
        <v>622</v>
      </c>
      <c r="D443" s="162" t="s">
        <v>183</v>
      </c>
      <c r="E443" s="163" t="s">
        <v>623</v>
      </c>
      <c r="F443" s="164" t="s">
        <v>624</v>
      </c>
      <c r="G443" s="165" t="s">
        <v>228</v>
      </c>
      <c r="H443" s="166">
        <v>824.91</v>
      </c>
      <c r="I443" s="167"/>
      <c r="J443" s="168">
        <f>ROUND(I443*H443,2)</f>
        <v>0</v>
      </c>
      <c r="K443" s="169"/>
      <c r="L443" s="33"/>
      <c r="M443" s="170" t="s">
        <v>1</v>
      </c>
      <c r="N443" s="171" t="s">
        <v>40</v>
      </c>
      <c r="O443" s="58"/>
      <c r="P443" s="172">
        <f>O443*H443</f>
        <v>0</v>
      </c>
      <c r="Q443" s="172">
        <v>0</v>
      </c>
      <c r="R443" s="172">
        <f>Q443*H443</f>
        <v>0</v>
      </c>
      <c r="S443" s="172">
        <v>2.4E-2</v>
      </c>
      <c r="T443" s="173">
        <f>S443*H443</f>
        <v>19.797840000000001</v>
      </c>
      <c r="U443" s="32"/>
      <c r="V443" s="32"/>
      <c r="W443" s="32"/>
      <c r="X443" s="32"/>
      <c r="Y443" s="32"/>
      <c r="Z443" s="32"/>
      <c r="AA443" s="32"/>
      <c r="AB443" s="32"/>
      <c r="AC443" s="32"/>
      <c r="AD443" s="32"/>
      <c r="AE443" s="32"/>
      <c r="AR443" s="174" t="s">
        <v>300</v>
      </c>
      <c r="AT443" s="174" t="s">
        <v>183</v>
      </c>
      <c r="AU443" s="174" t="s">
        <v>85</v>
      </c>
      <c r="AY443" s="17" t="s">
        <v>181</v>
      </c>
      <c r="BE443" s="175">
        <f>IF(N443="základní",J443,0)</f>
        <v>0</v>
      </c>
      <c r="BF443" s="175">
        <f>IF(N443="snížená",J443,0)</f>
        <v>0</v>
      </c>
      <c r="BG443" s="175">
        <f>IF(N443="zákl. přenesená",J443,0)</f>
        <v>0</v>
      </c>
      <c r="BH443" s="175">
        <f>IF(N443="sníž. přenesená",J443,0)</f>
        <v>0</v>
      </c>
      <c r="BI443" s="175">
        <f>IF(N443="nulová",J443,0)</f>
        <v>0</v>
      </c>
      <c r="BJ443" s="17" t="s">
        <v>80</v>
      </c>
      <c r="BK443" s="175">
        <f>ROUND(I443*H443,2)</f>
        <v>0</v>
      </c>
      <c r="BL443" s="17" t="s">
        <v>300</v>
      </c>
      <c r="BM443" s="174" t="s">
        <v>625</v>
      </c>
    </row>
    <row r="444" spans="1:65" s="14" customFormat="1">
      <c r="B444" s="185"/>
      <c r="D444" s="177" t="s">
        <v>189</v>
      </c>
      <c r="E444" s="186" t="s">
        <v>1</v>
      </c>
      <c r="F444" s="187" t="s">
        <v>626</v>
      </c>
      <c r="H444" s="186" t="s">
        <v>1</v>
      </c>
      <c r="I444" s="188"/>
      <c r="L444" s="185"/>
      <c r="M444" s="189"/>
      <c r="N444" s="190"/>
      <c r="O444" s="190"/>
      <c r="P444" s="190"/>
      <c r="Q444" s="190"/>
      <c r="R444" s="190"/>
      <c r="S444" s="190"/>
      <c r="T444" s="191"/>
      <c r="AT444" s="186" t="s">
        <v>189</v>
      </c>
      <c r="AU444" s="186" t="s">
        <v>85</v>
      </c>
      <c r="AV444" s="14" t="s">
        <v>80</v>
      </c>
      <c r="AW444" s="14" t="s">
        <v>31</v>
      </c>
      <c r="AX444" s="14" t="s">
        <v>75</v>
      </c>
      <c r="AY444" s="186" t="s">
        <v>181</v>
      </c>
    </row>
    <row r="445" spans="1:65" s="14" customFormat="1">
      <c r="B445" s="185"/>
      <c r="D445" s="177" t="s">
        <v>189</v>
      </c>
      <c r="E445" s="186" t="s">
        <v>1</v>
      </c>
      <c r="F445" s="187" t="s">
        <v>627</v>
      </c>
      <c r="H445" s="186" t="s">
        <v>1</v>
      </c>
      <c r="I445" s="188"/>
      <c r="L445" s="185"/>
      <c r="M445" s="189"/>
      <c r="N445" s="190"/>
      <c r="O445" s="190"/>
      <c r="P445" s="190"/>
      <c r="Q445" s="190"/>
      <c r="R445" s="190"/>
      <c r="S445" s="190"/>
      <c r="T445" s="191"/>
      <c r="AT445" s="186" t="s">
        <v>189</v>
      </c>
      <c r="AU445" s="186" t="s">
        <v>85</v>
      </c>
      <c r="AV445" s="14" t="s">
        <v>80</v>
      </c>
      <c r="AW445" s="14" t="s">
        <v>31</v>
      </c>
      <c r="AX445" s="14" t="s">
        <v>75</v>
      </c>
      <c r="AY445" s="186" t="s">
        <v>181</v>
      </c>
    </row>
    <row r="446" spans="1:65" s="13" customFormat="1">
      <c r="B446" s="176"/>
      <c r="D446" s="177" t="s">
        <v>189</v>
      </c>
      <c r="E446" s="178" t="s">
        <v>1</v>
      </c>
      <c r="F446" s="179" t="s">
        <v>628</v>
      </c>
      <c r="H446" s="180">
        <v>824.91</v>
      </c>
      <c r="I446" s="181"/>
      <c r="L446" s="176"/>
      <c r="M446" s="182"/>
      <c r="N446" s="183"/>
      <c r="O446" s="183"/>
      <c r="P446" s="183"/>
      <c r="Q446" s="183"/>
      <c r="R446" s="183"/>
      <c r="S446" s="183"/>
      <c r="T446" s="184"/>
      <c r="AT446" s="178" t="s">
        <v>189</v>
      </c>
      <c r="AU446" s="178" t="s">
        <v>85</v>
      </c>
      <c r="AV446" s="13" t="s">
        <v>85</v>
      </c>
      <c r="AW446" s="13" t="s">
        <v>31</v>
      </c>
      <c r="AX446" s="13" t="s">
        <v>80</v>
      </c>
      <c r="AY446" s="178" t="s">
        <v>181</v>
      </c>
    </row>
    <row r="447" spans="1:65" s="2" customFormat="1" ht="21.75" customHeight="1">
      <c r="A447" s="32"/>
      <c r="B447" s="161"/>
      <c r="C447" s="162" t="s">
        <v>629</v>
      </c>
      <c r="D447" s="162" t="s">
        <v>183</v>
      </c>
      <c r="E447" s="163" t="s">
        <v>630</v>
      </c>
      <c r="F447" s="164" t="s">
        <v>631</v>
      </c>
      <c r="G447" s="165" t="s">
        <v>228</v>
      </c>
      <c r="H447" s="166">
        <v>417.88</v>
      </c>
      <c r="I447" s="167"/>
      <c r="J447" s="168">
        <f>ROUND(I447*H447,2)</f>
        <v>0</v>
      </c>
      <c r="K447" s="169"/>
      <c r="L447" s="33"/>
      <c r="M447" s="170" t="s">
        <v>1</v>
      </c>
      <c r="N447" s="171" t="s">
        <v>40</v>
      </c>
      <c r="O447" s="58"/>
      <c r="P447" s="172">
        <f>O447*H447</f>
        <v>0</v>
      </c>
      <c r="Q447" s="172">
        <v>0</v>
      </c>
      <c r="R447" s="172">
        <f>Q447*H447</f>
        <v>0</v>
      </c>
      <c r="S447" s="172">
        <v>3.2000000000000001E-2</v>
      </c>
      <c r="T447" s="173">
        <f>S447*H447</f>
        <v>13.372160000000001</v>
      </c>
      <c r="U447" s="32"/>
      <c r="V447" s="32"/>
      <c r="W447" s="32"/>
      <c r="X447" s="32"/>
      <c r="Y447" s="32"/>
      <c r="Z447" s="32"/>
      <c r="AA447" s="32"/>
      <c r="AB447" s="32"/>
      <c r="AC447" s="32"/>
      <c r="AD447" s="32"/>
      <c r="AE447" s="32"/>
      <c r="AR447" s="174" t="s">
        <v>300</v>
      </c>
      <c r="AT447" s="174" t="s">
        <v>183</v>
      </c>
      <c r="AU447" s="174" t="s">
        <v>85</v>
      </c>
      <c r="AY447" s="17" t="s">
        <v>181</v>
      </c>
      <c r="BE447" s="175">
        <f>IF(N447="základní",J447,0)</f>
        <v>0</v>
      </c>
      <c r="BF447" s="175">
        <f>IF(N447="snížená",J447,0)</f>
        <v>0</v>
      </c>
      <c r="BG447" s="175">
        <f>IF(N447="zákl. přenesená",J447,0)</f>
        <v>0</v>
      </c>
      <c r="BH447" s="175">
        <f>IF(N447="sníž. přenesená",J447,0)</f>
        <v>0</v>
      </c>
      <c r="BI447" s="175">
        <f>IF(N447="nulová",J447,0)</f>
        <v>0</v>
      </c>
      <c r="BJ447" s="17" t="s">
        <v>80</v>
      </c>
      <c r="BK447" s="175">
        <f>ROUND(I447*H447,2)</f>
        <v>0</v>
      </c>
      <c r="BL447" s="17" t="s">
        <v>300</v>
      </c>
      <c r="BM447" s="174" t="s">
        <v>632</v>
      </c>
    </row>
    <row r="448" spans="1:65" s="14" customFormat="1">
      <c r="B448" s="185"/>
      <c r="D448" s="177" t="s">
        <v>189</v>
      </c>
      <c r="E448" s="186" t="s">
        <v>1</v>
      </c>
      <c r="F448" s="187" t="s">
        <v>614</v>
      </c>
      <c r="H448" s="186" t="s">
        <v>1</v>
      </c>
      <c r="I448" s="188"/>
      <c r="L448" s="185"/>
      <c r="M448" s="189"/>
      <c r="N448" s="190"/>
      <c r="O448" s="190"/>
      <c r="P448" s="190"/>
      <c r="Q448" s="190"/>
      <c r="R448" s="190"/>
      <c r="S448" s="190"/>
      <c r="T448" s="191"/>
      <c r="AT448" s="186" t="s">
        <v>189</v>
      </c>
      <c r="AU448" s="186" t="s">
        <v>85</v>
      </c>
      <c r="AV448" s="14" t="s">
        <v>80</v>
      </c>
      <c r="AW448" s="14" t="s">
        <v>31</v>
      </c>
      <c r="AX448" s="14" t="s">
        <v>75</v>
      </c>
      <c r="AY448" s="186" t="s">
        <v>181</v>
      </c>
    </row>
    <row r="449" spans="1:65" s="14" customFormat="1">
      <c r="B449" s="185"/>
      <c r="D449" s="177" t="s">
        <v>189</v>
      </c>
      <c r="E449" s="186" t="s">
        <v>1</v>
      </c>
      <c r="F449" s="187" t="s">
        <v>633</v>
      </c>
      <c r="H449" s="186" t="s">
        <v>1</v>
      </c>
      <c r="I449" s="188"/>
      <c r="L449" s="185"/>
      <c r="M449" s="189"/>
      <c r="N449" s="190"/>
      <c r="O449" s="190"/>
      <c r="P449" s="190"/>
      <c r="Q449" s="190"/>
      <c r="R449" s="190"/>
      <c r="S449" s="190"/>
      <c r="T449" s="191"/>
      <c r="AT449" s="186" t="s">
        <v>189</v>
      </c>
      <c r="AU449" s="186" t="s">
        <v>85</v>
      </c>
      <c r="AV449" s="14" t="s">
        <v>80</v>
      </c>
      <c r="AW449" s="14" t="s">
        <v>31</v>
      </c>
      <c r="AX449" s="14" t="s">
        <v>75</v>
      </c>
      <c r="AY449" s="186" t="s">
        <v>181</v>
      </c>
    </row>
    <row r="450" spans="1:65" s="13" customFormat="1">
      <c r="B450" s="176"/>
      <c r="D450" s="177" t="s">
        <v>189</v>
      </c>
      <c r="E450" s="178" t="s">
        <v>1</v>
      </c>
      <c r="F450" s="179" t="s">
        <v>634</v>
      </c>
      <c r="H450" s="180">
        <v>251.64</v>
      </c>
      <c r="I450" s="181"/>
      <c r="L450" s="176"/>
      <c r="M450" s="182"/>
      <c r="N450" s="183"/>
      <c r="O450" s="183"/>
      <c r="P450" s="183"/>
      <c r="Q450" s="183"/>
      <c r="R450" s="183"/>
      <c r="S450" s="183"/>
      <c r="T450" s="184"/>
      <c r="AT450" s="178" t="s">
        <v>189</v>
      </c>
      <c r="AU450" s="178" t="s">
        <v>85</v>
      </c>
      <c r="AV450" s="13" t="s">
        <v>85</v>
      </c>
      <c r="AW450" s="13" t="s">
        <v>31</v>
      </c>
      <c r="AX450" s="13" t="s">
        <v>75</v>
      </c>
      <c r="AY450" s="178" t="s">
        <v>181</v>
      </c>
    </row>
    <row r="451" spans="1:65" s="14" customFormat="1">
      <c r="B451" s="185"/>
      <c r="D451" s="177" t="s">
        <v>189</v>
      </c>
      <c r="E451" s="186" t="s">
        <v>1</v>
      </c>
      <c r="F451" s="187" t="s">
        <v>635</v>
      </c>
      <c r="H451" s="186" t="s">
        <v>1</v>
      </c>
      <c r="I451" s="188"/>
      <c r="L451" s="185"/>
      <c r="M451" s="189"/>
      <c r="N451" s="190"/>
      <c r="O451" s="190"/>
      <c r="P451" s="190"/>
      <c r="Q451" s="190"/>
      <c r="R451" s="190"/>
      <c r="S451" s="190"/>
      <c r="T451" s="191"/>
      <c r="AT451" s="186" t="s">
        <v>189</v>
      </c>
      <c r="AU451" s="186" t="s">
        <v>85</v>
      </c>
      <c r="AV451" s="14" t="s">
        <v>80</v>
      </c>
      <c r="AW451" s="14" t="s">
        <v>31</v>
      </c>
      <c r="AX451" s="14" t="s">
        <v>75</v>
      </c>
      <c r="AY451" s="186" t="s">
        <v>181</v>
      </c>
    </row>
    <row r="452" spans="1:65" s="13" customFormat="1">
      <c r="B452" s="176"/>
      <c r="D452" s="177" t="s">
        <v>189</v>
      </c>
      <c r="E452" s="178" t="s">
        <v>1</v>
      </c>
      <c r="F452" s="179" t="s">
        <v>636</v>
      </c>
      <c r="H452" s="180">
        <v>166.24</v>
      </c>
      <c r="I452" s="181"/>
      <c r="L452" s="176"/>
      <c r="M452" s="182"/>
      <c r="N452" s="183"/>
      <c r="O452" s="183"/>
      <c r="P452" s="183"/>
      <c r="Q452" s="183"/>
      <c r="R452" s="183"/>
      <c r="S452" s="183"/>
      <c r="T452" s="184"/>
      <c r="AT452" s="178" t="s">
        <v>189</v>
      </c>
      <c r="AU452" s="178" t="s">
        <v>85</v>
      </c>
      <c r="AV452" s="13" t="s">
        <v>85</v>
      </c>
      <c r="AW452" s="13" t="s">
        <v>31</v>
      </c>
      <c r="AX452" s="13" t="s">
        <v>75</v>
      </c>
      <c r="AY452" s="178" t="s">
        <v>181</v>
      </c>
    </row>
    <row r="453" spans="1:65" s="15" customFormat="1">
      <c r="B453" s="192"/>
      <c r="D453" s="177" t="s">
        <v>189</v>
      </c>
      <c r="E453" s="193" t="s">
        <v>1</v>
      </c>
      <c r="F453" s="194" t="s">
        <v>204</v>
      </c>
      <c r="H453" s="195">
        <v>417.88</v>
      </c>
      <c r="I453" s="196"/>
      <c r="L453" s="192"/>
      <c r="M453" s="197"/>
      <c r="N453" s="198"/>
      <c r="O453" s="198"/>
      <c r="P453" s="198"/>
      <c r="Q453" s="198"/>
      <c r="R453" s="198"/>
      <c r="S453" s="198"/>
      <c r="T453" s="199"/>
      <c r="AT453" s="193" t="s">
        <v>189</v>
      </c>
      <c r="AU453" s="193" t="s">
        <v>85</v>
      </c>
      <c r="AV453" s="15" t="s">
        <v>187</v>
      </c>
      <c r="AW453" s="15" t="s">
        <v>31</v>
      </c>
      <c r="AX453" s="15" t="s">
        <v>80</v>
      </c>
      <c r="AY453" s="193" t="s">
        <v>181</v>
      </c>
    </row>
    <row r="454" spans="1:65" s="2" customFormat="1" ht="21.75" customHeight="1">
      <c r="A454" s="32"/>
      <c r="B454" s="161"/>
      <c r="C454" s="162" t="s">
        <v>637</v>
      </c>
      <c r="D454" s="162" t="s">
        <v>183</v>
      </c>
      <c r="E454" s="163" t="s">
        <v>638</v>
      </c>
      <c r="F454" s="164" t="s">
        <v>639</v>
      </c>
      <c r="G454" s="165" t="s">
        <v>228</v>
      </c>
      <c r="H454" s="166">
        <v>1336.65</v>
      </c>
      <c r="I454" s="167"/>
      <c r="J454" s="168">
        <f>ROUND(I454*H454,2)</f>
        <v>0</v>
      </c>
      <c r="K454" s="169"/>
      <c r="L454" s="33"/>
      <c r="M454" s="170" t="s">
        <v>1</v>
      </c>
      <c r="N454" s="171" t="s">
        <v>40</v>
      </c>
      <c r="O454" s="58"/>
      <c r="P454" s="172">
        <f>O454*H454</f>
        <v>0</v>
      </c>
      <c r="Q454" s="172">
        <v>0</v>
      </c>
      <c r="R454" s="172">
        <f>Q454*H454</f>
        <v>0</v>
      </c>
      <c r="S454" s="172">
        <v>4.0000000000000001E-3</v>
      </c>
      <c r="T454" s="173">
        <f>S454*H454</f>
        <v>5.3466000000000005</v>
      </c>
      <c r="U454" s="32"/>
      <c r="V454" s="32"/>
      <c r="W454" s="32"/>
      <c r="X454" s="32"/>
      <c r="Y454" s="32"/>
      <c r="Z454" s="32"/>
      <c r="AA454" s="32"/>
      <c r="AB454" s="32"/>
      <c r="AC454" s="32"/>
      <c r="AD454" s="32"/>
      <c r="AE454" s="32"/>
      <c r="AR454" s="174" t="s">
        <v>300</v>
      </c>
      <c r="AT454" s="174" t="s">
        <v>183</v>
      </c>
      <c r="AU454" s="174" t="s">
        <v>85</v>
      </c>
      <c r="AY454" s="17" t="s">
        <v>181</v>
      </c>
      <c r="BE454" s="175">
        <f>IF(N454="základní",J454,0)</f>
        <v>0</v>
      </c>
      <c r="BF454" s="175">
        <f>IF(N454="snížená",J454,0)</f>
        <v>0</v>
      </c>
      <c r="BG454" s="175">
        <f>IF(N454="zákl. přenesená",J454,0)</f>
        <v>0</v>
      </c>
      <c r="BH454" s="175">
        <f>IF(N454="sníž. přenesená",J454,0)</f>
        <v>0</v>
      </c>
      <c r="BI454" s="175">
        <f>IF(N454="nulová",J454,0)</f>
        <v>0</v>
      </c>
      <c r="BJ454" s="17" t="s">
        <v>80</v>
      </c>
      <c r="BK454" s="175">
        <f>ROUND(I454*H454,2)</f>
        <v>0</v>
      </c>
      <c r="BL454" s="17" t="s">
        <v>300</v>
      </c>
      <c r="BM454" s="174" t="s">
        <v>640</v>
      </c>
    </row>
    <row r="455" spans="1:65" s="14" customFormat="1">
      <c r="B455" s="185"/>
      <c r="D455" s="177" t="s">
        <v>189</v>
      </c>
      <c r="E455" s="186" t="s">
        <v>1</v>
      </c>
      <c r="F455" s="187" t="s">
        <v>614</v>
      </c>
      <c r="H455" s="186" t="s">
        <v>1</v>
      </c>
      <c r="I455" s="188"/>
      <c r="L455" s="185"/>
      <c r="M455" s="189"/>
      <c r="N455" s="190"/>
      <c r="O455" s="190"/>
      <c r="P455" s="190"/>
      <c r="Q455" s="190"/>
      <c r="R455" s="190"/>
      <c r="S455" s="190"/>
      <c r="T455" s="191"/>
      <c r="AT455" s="186" t="s">
        <v>189</v>
      </c>
      <c r="AU455" s="186" t="s">
        <v>85</v>
      </c>
      <c r="AV455" s="14" t="s">
        <v>80</v>
      </c>
      <c r="AW455" s="14" t="s">
        <v>31</v>
      </c>
      <c r="AX455" s="14" t="s">
        <v>75</v>
      </c>
      <c r="AY455" s="186" t="s">
        <v>181</v>
      </c>
    </row>
    <row r="456" spans="1:65" s="14" customFormat="1">
      <c r="B456" s="185"/>
      <c r="D456" s="177" t="s">
        <v>189</v>
      </c>
      <c r="E456" s="186" t="s">
        <v>1</v>
      </c>
      <c r="F456" s="187" t="s">
        <v>641</v>
      </c>
      <c r="H456" s="186" t="s">
        <v>1</v>
      </c>
      <c r="I456" s="188"/>
      <c r="L456" s="185"/>
      <c r="M456" s="189"/>
      <c r="N456" s="190"/>
      <c r="O456" s="190"/>
      <c r="P456" s="190"/>
      <c r="Q456" s="190"/>
      <c r="R456" s="190"/>
      <c r="S456" s="190"/>
      <c r="T456" s="191"/>
      <c r="AT456" s="186" t="s">
        <v>189</v>
      </c>
      <c r="AU456" s="186" t="s">
        <v>85</v>
      </c>
      <c r="AV456" s="14" t="s">
        <v>80</v>
      </c>
      <c r="AW456" s="14" t="s">
        <v>31</v>
      </c>
      <c r="AX456" s="14" t="s">
        <v>75</v>
      </c>
      <c r="AY456" s="186" t="s">
        <v>181</v>
      </c>
    </row>
    <row r="457" spans="1:65" s="13" customFormat="1">
      <c r="B457" s="176"/>
      <c r="D457" s="177" t="s">
        <v>189</v>
      </c>
      <c r="E457" s="178" t="s">
        <v>1</v>
      </c>
      <c r="F457" s="179" t="s">
        <v>642</v>
      </c>
      <c r="H457" s="180">
        <v>177.24</v>
      </c>
      <c r="I457" s="181"/>
      <c r="L457" s="176"/>
      <c r="M457" s="182"/>
      <c r="N457" s="183"/>
      <c r="O457" s="183"/>
      <c r="P457" s="183"/>
      <c r="Q457" s="183"/>
      <c r="R457" s="183"/>
      <c r="S457" s="183"/>
      <c r="T457" s="184"/>
      <c r="AT457" s="178" t="s">
        <v>189</v>
      </c>
      <c r="AU457" s="178" t="s">
        <v>85</v>
      </c>
      <c r="AV457" s="13" t="s">
        <v>85</v>
      </c>
      <c r="AW457" s="13" t="s">
        <v>31</v>
      </c>
      <c r="AX457" s="13" t="s">
        <v>75</v>
      </c>
      <c r="AY457" s="178" t="s">
        <v>181</v>
      </c>
    </row>
    <row r="458" spans="1:65" s="14" customFormat="1">
      <c r="B458" s="185"/>
      <c r="D458" s="177" t="s">
        <v>189</v>
      </c>
      <c r="E458" s="186" t="s">
        <v>1</v>
      </c>
      <c r="F458" s="187" t="s">
        <v>643</v>
      </c>
      <c r="H458" s="186" t="s">
        <v>1</v>
      </c>
      <c r="I458" s="188"/>
      <c r="L458" s="185"/>
      <c r="M458" s="189"/>
      <c r="N458" s="190"/>
      <c r="O458" s="190"/>
      <c r="P458" s="190"/>
      <c r="Q458" s="190"/>
      <c r="R458" s="190"/>
      <c r="S458" s="190"/>
      <c r="T458" s="191"/>
      <c r="AT458" s="186" t="s">
        <v>189</v>
      </c>
      <c r="AU458" s="186" t="s">
        <v>85</v>
      </c>
      <c r="AV458" s="14" t="s">
        <v>80</v>
      </c>
      <c r="AW458" s="14" t="s">
        <v>31</v>
      </c>
      <c r="AX458" s="14" t="s">
        <v>75</v>
      </c>
      <c r="AY458" s="186" t="s">
        <v>181</v>
      </c>
    </row>
    <row r="459" spans="1:65" s="13" customFormat="1">
      <c r="B459" s="176"/>
      <c r="D459" s="177" t="s">
        <v>189</v>
      </c>
      <c r="E459" s="178" t="s">
        <v>1</v>
      </c>
      <c r="F459" s="179" t="s">
        <v>644</v>
      </c>
      <c r="H459" s="180">
        <v>212.73</v>
      </c>
      <c r="I459" s="181"/>
      <c r="L459" s="176"/>
      <c r="M459" s="182"/>
      <c r="N459" s="183"/>
      <c r="O459" s="183"/>
      <c r="P459" s="183"/>
      <c r="Q459" s="183"/>
      <c r="R459" s="183"/>
      <c r="S459" s="183"/>
      <c r="T459" s="184"/>
      <c r="AT459" s="178" t="s">
        <v>189</v>
      </c>
      <c r="AU459" s="178" t="s">
        <v>85</v>
      </c>
      <c r="AV459" s="13" t="s">
        <v>85</v>
      </c>
      <c r="AW459" s="13" t="s">
        <v>31</v>
      </c>
      <c r="AX459" s="13" t="s">
        <v>75</v>
      </c>
      <c r="AY459" s="178" t="s">
        <v>181</v>
      </c>
    </row>
    <row r="460" spans="1:65" s="14" customFormat="1">
      <c r="B460" s="185"/>
      <c r="D460" s="177" t="s">
        <v>189</v>
      </c>
      <c r="E460" s="186" t="s">
        <v>1</v>
      </c>
      <c r="F460" s="187" t="s">
        <v>645</v>
      </c>
      <c r="H460" s="186" t="s">
        <v>1</v>
      </c>
      <c r="I460" s="188"/>
      <c r="L460" s="185"/>
      <c r="M460" s="189"/>
      <c r="N460" s="190"/>
      <c r="O460" s="190"/>
      <c r="P460" s="190"/>
      <c r="Q460" s="190"/>
      <c r="R460" s="190"/>
      <c r="S460" s="190"/>
      <c r="T460" s="191"/>
      <c r="AT460" s="186" t="s">
        <v>189</v>
      </c>
      <c r="AU460" s="186" t="s">
        <v>85</v>
      </c>
      <c r="AV460" s="14" t="s">
        <v>80</v>
      </c>
      <c r="AW460" s="14" t="s">
        <v>31</v>
      </c>
      <c r="AX460" s="14" t="s">
        <v>75</v>
      </c>
      <c r="AY460" s="186" t="s">
        <v>181</v>
      </c>
    </row>
    <row r="461" spans="1:65" s="13" customFormat="1">
      <c r="B461" s="176"/>
      <c r="D461" s="177" t="s">
        <v>189</v>
      </c>
      <c r="E461" s="178" t="s">
        <v>1</v>
      </c>
      <c r="F461" s="179" t="s">
        <v>646</v>
      </c>
      <c r="H461" s="180">
        <v>168.1</v>
      </c>
      <c r="I461" s="181"/>
      <c r="L461" s="176"/>
      <c r="M461" s="182"/>
      <c r="N461" s="183"/>
      <c r="O461" s="183"/>
      <c r="P461" s="183"/>
      <c r="Q461" s="183"/>
      <c r="R461" s="183"/>
      <c r="S461" s="183"/>
      <c r="T461" s="184"/>
      <c r="AT461" s="178" t="s">
        <v>189</v>
      </c>
      <c r="AU461" s="178" t="s">
        <v>85</v>
      </c>
      <c r="AV461" s="13" t="s">
        <v>85</v>
      </c>
      <c r="AW461" s="13" t="s">
        <v>31</v>
      </c>
      <c r="AX461" s="13" t="s">
        <v>75</v>
      </c>
      <c r="AY461" s="178" t="s">
        <v>181</v>
      </c>
    </row>
    <row r="462" spans="1:65" s="14" customFormat="1">
      <c r="B462" s="185"/>
      <c r="D462" s="177" t="s">
        <v>189</v>
      </c>
      <c r="E462" s="186" t="s">
        <v>1</v>
      </c>
      <c r="F462" s="187" t="s">
        <v>647</v>
      </c>
      <c r="H462" s="186" t="s">
        <v>1</v>
      </c>
      <c r="I462" s="188"/>
      <c r="L462" s="185"/>
      <c r="M462" s="189"/>
      <c r="N462" s="190"/>
      <c r="O462" s="190"/>
      <c r="P462" s="190"/>
      <c r="Q462" s="190"/>
      <c r="R462" s="190"/>
      <c r="S462" s="190"/>
      <c r="T462" s="191"/>
      <c r="AT462" s="186" t="s">
        <v>189</v>
      </c>
      <c r="AU462" s="186" t="s">
        <v>85</v>
      </c>
      <c r="AV462" s="14" t="s">
        <v>80</v>
      </c>
      <c r="AW462" s="14" t="s">
        <v>31</v>
      </c>
      <c r="AX462" s="14" t="s">
        <v>75</v>
      </c>
      <c r="AY462" s="186" t="s">
        <v>181</v>
      </c>
    </row>
    <row r="463" spans="1:65" s="13" customFormat="1">
      <c r="B463" s="176"/>
      <c r="D463" s="177" t="s">
        <v>189</v>
      </c>
      <c r="E463" s="178" t="s">
        <v>1</v>
      </c>
      <c r="F463" s="179" t="s">
        <v>648</v>
      </c>
      <c r="H463" s="180">
        <v>302.60000000000002</v>
      </c>
      <c r="I463" s="181"/>
      <c r="L463" s="176"/>
      <c r="M463" s="182"/>
      <c r="N463" s="183"/>
      <c r="O463" s="183"/>
      <c r="P463" s="183"/>
      <c r="Q463" s="183"/>
      <c r="R463" s="183"/>
      <c r="S463" s="183"/>
      <c r="T463" s="184"/>
      <c r="AT463" s="178" t="s">
        <v>189</v>
      </c>
      <c r="AU463" s="178" t="s">
        <v>85</v>
      </c>
      <c r="AV463" s="13" t="s">
        <v>85</v>
      </c>
      <c r="AW463" s="13" t="s">
        <v>31</v>
      </c>
      <c r="AX463" s="13" t="s">
        <v>75</v>
      </c>
      <c r="AY463" s="178" t="s">
        <v>181</v>
      </c>
    </row>
    <row r="464" spans="1:65" s="14" customFormat="1">
      <c r="B464" s="185"/>
      <c r="D464" s="177" t="s">
        <v>189</v>
      </c>
      <c r="E464" s="186" t="s">
        <v>1</v>
      </c>
      <c r="F464" s="187" t="s">
        <v>649</v>
      </c>
      <c r="H464" s="186" t="s">
        <v>1</v>
      </c>
      <c r="I464" s="188"/>
      <c r="L464" s="185"/>
      <c r="M464" s="189"/>
      <c r="N464" s="190"/>
      <c r="O464" s="190"/>
      <c r="P464" s="190"/>
      <c r="Q464" s="190"/>
      <c r="R464" s="190"/>
      <c r="S464" s="190"/>
      <c r="T464" s="191"/>
      <c r="AT464" s="186" t="s">
        <v>189</v>
      </c>
      <c r="AU464" s="186" t="s">
        <v>85</v>
      </c>
      <c r="AV464" s="14" t="s">
        <v>80</v>
      </c>
      <c r="AW464" s="14" t="s">
        <v>31</v>
      </c>
      <c r="AX464" s="14" t="s">
        <v>75</v>
      </c>
      <c r="AY464" s="186" t="s">
        <v>181</v>
      </c>
    </row>
    <row r="465" spans="1:65" s="13" customFormat="1">
      <c r="B465" s="176"/>
      <c r="D465" s="177" t="s">
        <v>189</v>
      </c>
      <c r="E465" s="178" t="s">
        <v>1</v>
      </c>
      <c r="F465" s="179" t="s">
        <v>650</v>
      </c>
      <c r="H465" s="180">
        <v>124.45</v>
      </c>
      <c r="I465" s="181"/>
      <c r="L465" s="176"/>
      <c r="M465" s="182"/>
      <c r="N465" s="183"/>
      <c r="O465" s="183"/>
      <c r="P465" s="183"/>
      <c r="Q465" s="183"/>
      <c r="R465" s="183"/>
      <c r="S465" s="183"/>
      <c r="T465" s="184"/>
      <c r="AT465" s="178" t="s">
        <v>189</v>
      </c>
      <c r="AU465" s="178" t="s">
        <v>85</v>
      </c>
      <c r="AV465" s="13" t="s">
        <v>85</v>
      </c>
      <c r="AW465" s="13" t="s">
        <v>31</v>
      </c>
      <c r="AX465" s="13" t="s">
        <v>75</v>
      </c>
      <c r="AY465" s="178" t="s">
        <v>181</v>
      </c>
    </row>
    <row r="466" spans="1:65" s="14" customFormat="1">
      <c r="B466" s="185"/>
      <c r="D466" s="177" t="s">
        <v>189</v>
      </c>
      <c r="E466" s="186" t="s">
        <v>1</v>
      </c>
      <c r="F466" s="187" t="s">
        <v>651</v>
      </c>
      <c r="H466" s="186" t="s">
        <v>1</v>
      </c>
      <c r="I466" s="188"/>
      <c r="L466" s="185"/>
      <c r="M466" s="189"/>
      <c r="N466" s="190"/>
      <c r="O466" s="190"/>
      <c r="P466" s="190"/>
      <c r="Q466" s="190"/>
      <c r="R466" s="190"/>
      <c r="S466" s="190"/>
      <c r="T466" s="191"/>
      <c r="AT466" s="186" t="s">
        <v>189</v>
      </c>
      <c r="AU466" s="186" t="s">
        <v>85</v>
      </c>
      <c r="AV466" s="14" t="s">
        <v>80</v>
      </c>
      <c r="AW466" s="14" t="s">
        <v>31</v>
      </c>
      <c r="AX466" s="14" t="s">
        <v>75</v>
      </c>
      <c r="AY466" s="186" t="s">
        <v>181</v>
      </c>
    </row>
    <row r="467" spans="1:65" s="13" customFormat="1">
      <c r="B467" s="176"/>
      <c r="D467" s="177" t="s">
        <v>189</v>
      </c>
      <c r="E467" s="178" t="s">
        <v>1</v>
      </c>
      <c r="F467" s="179" t="s">
        <v>652</v>
      </c>
      <c r="H467" s="180">
        <v>115.08</v>
      </c>
      <c r="I467" s="181"/>
      <c r="L467" s="176"/>
      <c r="M467" s="182"/>
      <c r="N467" s="183"/>
      <c r="O467" s="183"/>
      <c r="P467" s="183"/>
      <c r="Q467" s="183"/>
      <c r="R467" s="183"/>
      <c r="S467" s="183"/>
      <c r="T467" s="184"/>
      <c r="AT467" s="178" t="s">
        <v>189</v>
      </c>
      <c r="AU467" s="178" t="s">
        <v>85</v>
      </c>
      <c r="AV467" s="13" t="s">
        <v>85</v>
      </c>
      <c r="AW467" s="13" t="s">
        <v>31</v>
      </c>
      <c r="AX467" s="13" t="s">
        <v>75</v>
      </c>
      <c r="AY467" s="178" t="s">
        <v>181</v>
      </c>
    </row>
    <row r="468" spans="1:65" s="14" customFormat="1">
      <c r="B468" s="185"/>
      <c r="D468" s="177" t="s">
        <v>189</v>
      </c>
      <c r="E468" s="186" t="s">
        <v>1</v>
      </c>
      <c r="F468" s="187" t="s">
        <v>653</v>
      </c>
      <c r="H468" s="186" t="s">
        <v>1</v>
      </c>
      <c r="I468" s="188"/>
      <c r="L468" s="185"/>
      <c r="M468" s="189"/>
      <c r="N468" s="190"/>
      <c r="O468" s="190"/>
      <c r="P468" s="190"/>
      <c r="Q468" s="190"/>
      <c r="R468" s="190"/>
      <c r="S468" s="190"/>
      <c r="T468" s="191"/>
      <c r="AT468" s="186" t="s">
        <v>189</v>
      </c>
      <c r="AU468" s="186" t="s">
        <v>85</v>
      </c>
      <c r="AV468" s="14" t="s">
        <v>80</v>
      </c>
      <c r="AW468" s="14" t="s">
        <v>31</v>
      </c>
      <c r="AX468" s="14" t="s">
        <v>75</v>
      </c>
      <c r="AY468" s="186" t="s">
        <v>181</v>
      </c>
    </row>
    <row r="469" spans="1:65" s="13" customFormat="1">
      <c r="B469" s="176"/>
      <c r="D469" s="177" t="s">
        <v>189</v>
      </c>
      <c r="E469" s="178" t="s">
        <v>1</v>
      </c>
      <c r="F469" s="179" t="s">
        <v>654</v>
      </c>
      <c r="H469" s="180">
        <v>126.25</v>
      </c>
      <c r="I469" s="181"/>
      <c r="L469" s="176"/>
      <c r="M469" s="182"/>
      <c r="N469" s="183"/>
      <c r="O469" s="183"/>
      <c r="P469" s="183"/>
      <c r="Q469" s="183"/>
      <c r="R469" s="183"/>
      <c r="S469" s="183"/>
      <c r="T469" s="184"/>
      <c r="AT469" s="178" t="s">
        <v>189</v>
      </c>
      <c r="AU469" s="178" t="s">
        <v>85</v>
      </c>
      <c r="AV469" s="13" t="s">
        <v>85</v>
      </c>
      <c r="AW469" s="13" t="s">
        <v>31</v>
      </c>
      <c r="AX469" s="13" t="s">
        <v>75</v>
      </c>
      <c r="AY469" s="178" t="s">
        <v>181</v>
      </c>
    </row>
    <row r="470" spans="1:65" s="14" customFormat="1">
      <c r="B470" s="185"/>
      <c r="D470" s="177" t="s">
        <v>189</v>
      </c>
      <c r="E470" s="186" t="s">
        <v>1</v>
      </c>
      <c r="F470" s="187" t="s">
        <v>655</v>
      </c>
      <c r="H470" s="186" t="s">
        <v>1</v>
      </c>
      <c r="I470" s="188"/>
      <c r="L470" s="185"/>
      <c r="M470" s="189"/>
      <c r="N470" s="190"/>
      <c r="O470" s="190"/>
      <c r="P470" s="190"/>
      <c r="Q470" s="190"/>
      <c r="R470" s="190"/>
      <c r="S470" s="190"/>
      <c r="T470" s="191"/>
      <c r="AT470" s="186" t="s">
        <v>189</v>
      </c>
      <c r="AU470" s="186" t="s">
        <v>85</v>
      </c>
      <c r="AV470" s="14" t="s">
        <v>80</v>
      </c>
      <c r="AW470" s="14" t="s">
        <v>31</v>
      </c>
      <c r="AX470" s="14" t="s">
        <v>75</v>
      </c>
      <c r="AY470" s="186" t="s">
        <v>181</v>
      </c>
    </row>
    <row r="471" spans="1:65" s="13" customFormat="1">
      <c r="B471" s="176"/>
      <c r="D471" s="177" t="s">
        <v>189</v>
      </c>
      <c r="E471" s="178" t="s">
        <v>1</v>
      </c>
      <c r="F471" s="179" t="s">
        <v>656</v>
      </c>
      <c r="H471" s="180">
        <v>110.2</v>
      </c>
      <c r="I471" s="181"/>
      <c r="L471" s="176"/>
      <c r="M471" s="182"/>
      <c r="N471" s="183"/>
      <c r="O471" s="183"/>
      <c r="P471" s="183"/>
      <c r="Q471" s="183"/>
      <c r="R471" s="183"/>
      <c r="S471" s="183"/>
      <c r="T471" s="184"/>
      <c r="AT471" s="178" t="s">
        <v>189</v>
      </c>
      <c r="AU471" s="178" t="s">
        <v>85</v>
      </c>
      <c r="AV471" s="13" t="s">
        <v>85</v>
      </c>
      <c r="AW471" s="13" t="s">
        <v>31</v>
      </c>
      <c r="AX471" s="13" t="s">
        <v>75</v>
      </c>
      <c r="AY471" s="178" t="s">
        <v>181</v>
      </c>
    </row>
    <row r="472" spans="1:65" s="15" customFormat="1">
      <c r="B472" s="192"/>
      <c r="D472" s="177" t="s">
        <v>189</v>
      </c>
      <c r="E472" s="193" t="s">
        <v>1</v>
      </c>
      <c r="F472" s="194" t="s">
        <v>204</v>
      </c>
      <c r="H472" s="195">
        <v>1336.65</v>
      </c>
      <c r="I472" s="196"/>
      <c r="L472" s="192"/>
      <c r="M472" s="197"/>
      <c r="N472" s="198"/>
      <c r="O472" s="198"/>
      <c r="P472" s="198"/>
      <c r="Q472" s="198"/>
      <c r="R472" s="198"/>
      <c r="S472" s="198"/>
      <c r="T472" s="199"/>
      <c r="AT472" s="193" t="s">
        <v>189</v>
      </c>
      <c r="AU472" s="193" t="s">
        <v>85</v>
      </c>
      <c r="AV472" s="15" t="s">
        <v>187</v>
      </c>
      <c r="AW472" s="15" t="s">
        <v>31</v>
      </c>
      <c r="AX472" s="15" t="s">
        <v>80</v>
      </c>
      <c r="AY472" s="193" t="s">
        <v>181</v>
      </c>
    </row>
    <row r="473" spans="1:65" s="2" customFormat="1" ht="21.75" customHeight="1">
      <c r="A473" s="32"/>
      <c r="B473" s="161"/>
      <c r="C473" s="162" t="s">
        <v>657</v>
      </c>
      <c r="D473" s="162" t="s">
        <v>183</v>
      </c>
      <c r="E473" s="163" t="s">
        <v>658</v>
      </c>
      <c r="F473" s="164" t="s">
        <v>659</v>
      </c>
      <c r="G473" s="165" t="s">
        <v>200</v>
      </c>
      <c r="H473" s="166">
        <v>1765.1</v>
      </c>
      <c r="I473" s="167"/>
      <c r="J473" s="168">
        <f>ROUND(I473*H473,2)</f>
        <v>0</v>
      </c>
      <c r="K473" s="169"/>
      <c r="L473" s="33"/>
      <c r="M473" s="170" t="s">
        <v>1</v>
      </c>
      <c r="N473" s="171" t="s">
        <v>40</v>
      </c>
      <c r="O473" s="58"/>
      <c r="P473" s="172">
        <f>O473*H473</f>
        <v>0</v>
      </c>
      <c r="Q473" s="172">
        <v>0</v>
      </c>
      <c r="R473" s="172">
        <f>Q473*H473</f>
        <v>0</v>
      </c>
      <c r="S473" s="172">
        <v>5.0000000000000001E-3</v>
      </c>
      <c r="T473" s="173">
        <f>S473*H473</f>
        <v>8.8254999999999999</v>
      </c>
      <c r="U473" s="32"/>
      <c r="V473" s="32"/>
      <c r="W473" s="32"/>
      <c r="X473" s="32"/>
      <c r="Y473" s="32"/>
      <c r="Z473" s="32"/>
      <c r="AA473" s="32"/>
      <c r="AB473" s="32"/>
      <c r="AC473" s="32"/>
      <c r="AD473" s="32"/>
      <c r="AE473" s="32"/>
      <c r="AR473" s="174" t="s">
        <v>300</v>
      </c>
      <c r="AT473" s="174" t="s">
        <v>183</v>
      </c>
      <c r="AU473" s="174" t="s">
        <v>85</v>
      </c>
      <c r="AY473" s="17" t="s">
        <v>181</v>
      </c>
      <c r="BE473" s="175">
        <f>IF(N473="základní",J473,0)</f>
        <v>0</v>
      </c>
      <c r="BF473" s="175">
        <f>IF(N473="snížená",J473,0)</f>
        <v>0</v>
      </c>
      <c r="BG473" s="175">
        <f>IF(N473="zákl. přenesená",J473,0)</f>
        <v>0</v>
      </c>
      <c r="BH473" s="175">
        <f>IF(N473="sníž. přenesená",J473,0)</f>
        <v>0</v>
      </c>
      <c r="BI473" s="175">
        <f>IF(N473="nulová",J473,0)</f>
        <v>0</v>
      </c>
      <c r="BJ473" s="17" t="s">
        <v>80</v>
      </c>
      <c r="BK473" s="175">
        <f>ROUND(I473*H473,2)</f>
        <v>0</v>
      </c>
      <c r="BL473" s="17" t="s">
        <v>300</v>
      </c>
      <c r="BM473" s="174" t="s">
        <v>660</v>
      </c>
    </row>
    <row r="474" spans="1:65" s="14" customFormat="1">
      <c r="B474" s="185"/>
      <c r="D474" s="177" t="s">
        <v>189</v>
      </c>
      <c r="E474" s="186" t="s">
        <v>1</v>
      </c>
      <c r="F474" s="187" t="s">
        <v>661</v>
      </c>
      <c r="H474" s="186" t="s">
        <v>1</v>
      </c>
      <c r="I474" s="188"/>
      <c r="L474" s="185"/>
      <c r="M474" s="189"/>
      <c r="N474" s="190"/>
      <c r="O474" s="190"/>
      <c r="P474" s="190"/>
      <c r="Q474" s="190"/>
      <c r="R474" s="190"/>
      <c r="S474" s="190"/>
      <c r="T474" s="191"/>
      <c r="AT474" s="186" t="s">
        <v>189</v>
      </c>
      <c r="AU474" s="186" t="s">
        <v>85</v>
      </c>
      <c r="AV474" s="14" t="s">
        <v>80</v>
      </c>
      <c r="AW474" s="14" t="s">
        <v>31</v>
      </c>
      <c r="AX474" s="14" t="s">
        <v>75</v>
      </c>
      <c r="AY474" s="186" t="s">
        <v>181</v>
      </c>
    </row>
    <row r="475" spans="1:65" s="14" customFormat="1">
      <c r="B475" s="185"/>
      <c r="D475" s="177" t="s">
        <v>189</v>
      </c>
      <c r="E475" s="186" t="s">
        <v>1</v>
      </c>
      <c r="F475" s="187" t="s">
        <v>662</v>
      </c>
      <c r="H475" s="186" t="s">
        <v>1</v>
      </c>
      <c r="I475" s="188"/>
      <c r="L475" s="185"/>
      <c r="M475" s="189"/>
      <c r="N475" s="190"/>
      <c r="O475" s="190"/>
      <c r="P475" s="190"/>
      <c r="Q475" s="190"/>
      <c r="R475" s="190"/>
      <c r="S475" s="190"/>
      <c r="T475" s="191"/>
      <c r="AT475" s="186" t="s">
        <v>189</v>
      </c>
      <c r="AU475" s="186" t="s">
        <v>85</v>
      </c>
      <c r="AV475" s="14" t="s">
        <v>80</v>
      </c>
      <c r="AW475" s="14" t="s">
        <v>31</v>
      </c>
      <c r="AX475" s="14" t="s">
        <v>75</v>
      </c>
      <c r="AY475" s="186" t="s">
        <v>181</v>
      </c>
    </row>
    <row r="476" spans="1:65" s="13" customFormat="1">
      <c r="B476" s="176"/>
      <c r="D476" s="177" t="s">
        <v>189</v>
      </c>
      <c r="E476" s="178" t="s">
        <v>1</v>
      </c>
      <c r="F476" s="179" t="s">
        <v>663</v>
      </c>
      <c r="H476" s="180">
        <v>1203.5</v>
      </c>
      <c r="I476" s="181"/>
      <c r="L476" s="176"/>
      <c r="M476" s="182"/>
      <c r="N476" s="183"/>
      <c r="O476" s="183"/>
      <c r="P476" s="183"/>
      <c r="Q476" s="183"/>
      <c r="R476" s="183"/>
      <c r="S476" s="183"/>
      <c r="T476" s="184"/>
      <c r="AT476" s="178" t="s">
        <v>189</v>
      </c>
      <c r="AU476" s="178" t="s">
        <v>85</v>
      </c>
      <c r="AV476" s="13" t="s">
        <v>85</v>
      </c>
      <c r="AW476" s="13" t="s">
        <v>31</v>
      </c>
      <c r="AX476" s="13" t="s">
        <v>75</v>
      </c>
      <c r="AY476" s="178" t="s">
        <v>181</v>
      </c>
    </row>
    <row r="477" spans="1:65" s="14" customFormat="1">
      <c r="B477" s="185"/>
      <c r="D477" s="177" t="s">
        <v>189</v>
      </c>
      <c r="E477" s="186" t="s">
        <v>1</v>
      </c>
      <c r="F477" s="187" t="s">
        <v>387</v>
      </c>
      <c r="H477" s="186" t="s">
        <v>1</v>
      </c>
      <c r="I477" s="188"/>
      <c r="L477" s="185"/>
      <c r="M477" s="189"/>
      <c r="N477" s="190"/>
      <c r="O477" s="190"/>
      <c r="P477" s="190"/>
      <c r="Q477" s="190"/>
      <c r="R477" s="190"/>
      <c r="S477" s="190"/>
      <c r="T477" s="191"/>
      <c r="AT477" s="186" t="s">
        <v>189</v>
      </c>
      <c r="AU477" s="186" t="s">
        <v>85</v>
      </c>
      <c r="AV477" s="14" t="s">
        <v>80</v>
      </c>
      <c r="AW477" s="14" t="s">
        <v>31</v>
      </c>
      <c r="AX477" s="14" t="s">
        <v>75</v>
      </c>
      <c r="AY477" s="186" t="s">
        <v>181</v>
      </c>
    </row>
    <row r="478" spans="1:65" s="14" customFormat="1">
      <c r="B478" s="185"/>
      <c r="D478" s="177" t="s">
        <v>189</v>
      </c>
      <c r="E478" s="186" t="s">
        <v>1</v>
      </c>
      <c r="F478" s="187" t="s">
        <v>664</v>
      </c>
      <c r="H478" s="186" t="s">
        <v>1</v>
      </c>
      <c r="I478" s="188"/>
      <c r="L478" s="185"/>
      <c r="M478" s="189"/>
      <c r="N478" s="190"/>
      <c r="O478" s="190"/>
      <c r="P478" s="190"/>
      <c r="Q478" s="190"/>
      <c r="R478" s="190"/>
      <c r="S478" s="190"/>
      <c r="T478" s="191"/>
      <c r="AT478" s="186" t="s">
        <v>189</v>
      </c>
      <c r="AU478" s="186" t="s">
        <v>85</v>
      </c>
      <c r="AV478" s="14" t="s">
        <v>80</v>
      </c>
      <c r="AW478" s="14" t="s">
        <v>31</v>
      </c>
      <c r="AX478" s="14" t="s">
        <v>75</v>
      </c>
      <c r="AY478" s="186" t="s">
        <v>181</v>
      </c>
    </row>
    <row r="479" spans="1:65" s="13" customFormat="1">
      <c r="B479" s="176"/>
      <c r="D479" s="177" t="s">
        <v>189</v>
      </c>
      <c r="E479" s="178" t="s">
        <v>1</v>
      </c>
      <c r="F479" s="179" t="s">
        <v>665</v>
      </c>
      <c r="H479" s="180">
        <v>346.6</v>
      </c>
      <c r="I479" s="181"/>
      <c r="L479" s="176"/>
      <c r="M479" s="182"/>
      <c r="N479" s="183"/>
      <c r="O479" s="183"/>
      <c r="P479" s="183"/>
      <c r="Q479" s="183"/>
      <c r="R479" s="183"/>
      <c r="S479" s="183"/>
      <c r="T479" s="184"/>
      <c r="AT479" s="178" t="s">
        <v>189</v>
      </c>
      <c r="AU479" s="178" t="s">
        <v>85</v>
      </c>
      <c r="AV479" s="13" t="s">
        <v>85</v>
      </c>
      <c r="AW479" s="13" t="s">
        <v>31</v>
      </c>
      <c r="AX479" s="13" t="s">
        <v>75</v>
      </c>
      <c r="AY479" s="178" t="s">
        <v>181</v>
      </c>
    </row>
    <row r="480" spans="1:65" s="14" customFormat="1">
      <c r="B480" s="185"/>
      <c r="D480" s="177" t="s">
        <v>189</v>
      </c>
      <c r="E480" s="186" t="s">
        <v>1</v>
      </c>
      <c r="F480" s="187" t="s">
        <v>315</v>
      </c>
      <c r="H480" s="186" t="s">
        <v>1</v>
      </c>
      <c r="I480" s="188"/>
      <c r="L480" s="185"/>
      <c r="M480" s="189"/>
      <c r="N480" s="190"/>
      <c r="O480" s="190"/>
      <c r="P480" s="190"/>
      <c r="Q480" s="190"/>
      <c r="R480" s="190"/>
      <c r="S480" s="190"/>
      <c r="T480" s="191"/>
      <c r="AT480" s="186" t="s">
        <v>189</v>
      </c>
      <c r="AU480" s="186" t="s">
        <v>85</v>
      </c>
      <c r="AV480" s="14" t="s">
        <v>80</v>
      </c>
      <c r="AW480" s="14" t="s">
        <v>31</v>
      </c>
      <c r="AX480" s="14" t="s">
        <v>75</v>
      </c>
      <c r="AY480" s="186" t="s">
        <v>181</v>
      </c>
    </row>
    <row r="481" spans="1:65" s="13" customFormat="1">
      <c r="B481" s="176"/>
      <c r="D481" s="177" t="s">
        <v>189</v>
      </c>
      <c r="E481" s="178" t="s">
        <v>1</v>
      </c>
      <c r="F481" s="179" t="s">
        <v>666</v>
      </c>
      <c r="H481" s="180">
        <v>215</v>
      </c>
      <c r="I481" s="181"/>
      <c r="L481" s="176"/>
      <c r="M481" s="182"/>
      <c r="N481" s="183"/>
      <c r="O481" s="183"/>
      <c r="P481" s="183"/>
      <c r="Q481" s="183"/>
      <c r="R481" s="183"/>
      <c r="S481" s="183"/>
      <c r="T481" s="184"/>
      <c r="AT481" s="178" t="s">
        <v>189</v>
      </c>
      <c r="AU481" s="178" t="s">
        <v>85</v>
      </c>
      <c r="AV481" s="13" t="s">
        <v>85</v>
      </c>
      <c r="AW481" s="13" t="s">
        <v>31</v>
      </c>
      <c r="AX481" s="13" t="s">
        <v>75</v>
      </c>
      <c r="AY481" s="178" t="s">
        <v>181</v>
      </c>
    </row>
    <row r="482" spans="1:65" s="15" customFormat="1">
      <c r="B482" s="192"/>
      <c r="D482" s="177" t="s">
        <v>189</v>
      </c>
      <c r="E482" s="193" t="s">
        <v>1</v>
      </c>
      <c r="F482" s="194" t="s">
        <v>204</v>
      </c>
      <c r="H482" s="195">
        <v>1765.1</v>
      </c>
      <c r="I482" s="196"/>
      <c r="L482" s="192"/>
      <c r="M482" s="197"/>
      <c r="N482" s="198"/>
      <c r="O482" s="198"/>
      <c r="P482" s="198"/>
      <c r="Q482" s="198"/>
      <c r="R482" s="198"/>
      <c r="S482" s="198"/>
      <c r="T482" s="199"/>
      <c r="AT482" s="193" t="s">
        <v>189</v>
      </c>
      <c r="AU482" s="193" t="s">
        <v>85</v>
      </c>
      <c r="AV482" s="15" t="s">
        <v>187</v>
      </c>
      <c r="AW482" s="15" t="s">
        <v>31</v>
      </c>
      <c r="AX482" s="15" t="s">
        <v>80</v>
      </c>
      <c r="AY482" s="193" t="s">
        <v>181</v>
      </c>
    </row>
    <row r="483" spans="1:65" s="2" customFormat="1" ht="16.5" customHeight="1">
      <c r="A483" s="32"/>
      <c r="B483" s="161"/>
      <c r="C483" s="162" t="s">
        <v>667</v>
      </c>
      <c r="D483" s="162" t="s">
        <v>183</v>
      </c>
      <c r="E483" s="163" t="s">
        <v>668</v>
      </c>
      <c r="F483" s="164" t="s">
        <v>669</v>
      </c>
      <c r="G483" s="165" t="s">
        <v>200</v>
      </c>
      <c r="H483" s="166">
        <v>40.42</v>
      </c>
      <c r="I483" s="167"/>
      <c r="J483" s="168">
        <f>ROUND(I483*H483,2)</f>
        <v>0</v>
      </c>
      <c r="K483" s="169"/>
      <c r="L483" s="33"/>
      <c r="M483" s="170" t="s">
        <v>1</v>
      </c>
      <c r="N483" s="171" t="s">
        <v>40</v>
      </c>
      <c r="O483" s="58"/>
      <c r="P483" s="172">
        <f>O483*H483</f>
        <v>0</v>
      </c>
      <c r="Q483" s="172">
        <v>0</v>
      </c>
      <c r="R483" s="172">
        <f>Q483*H483</f>
        <v>0</v>
      </c>
      <c r="S483" s="172">
        <v>1.32E-3</v>
      </c>
      <c r="T483" s="173">
        <f>S483*H483</f>
        <v>5.3354400000000003E-2</v>
      </c>
      <c r="U483" s="32"/>
      <c r="V483" s="32"/>
      <c r="W483" s="32"/>
      <c r="X483" s="32"/>
      <c r="Y483" s="32"/>
      <c r="Z483" s="32"/>
      <c r="AA483" s="32"/>
      <c r="AB483" s="32"/>
      <c r="AC483" s="32"/>
      <c r="AD483" s="32"/>
      <c r="AE483" s="32"/>
      <c r="AR483" s="174" t="s">
        <v>300</v>
      </c>
      <c r="AT483" s="174" t="s">
        <v>183</v>
      </c>
      <c r="AU483" s="174" t="s">
        <v>85</v>
      </c>
      <c r="AY483" s="17" t="s">
        <v>181</v>
      </c>
      <c r="BE483" s="175">
        <f>IF(N483="základní",J483,0)</f>
        <v>0</v>
      </c>
      <c r="BF483" s="175">
        <f>IF(N483="snížená",J483,0)</f>
        <v>0</v>
      </c>
      <c r="BG483" s="175">
        <f>IF(N483="zákl. přenesená",J483,0)</f>
        <v>0</v>
      </c>
      <c r="BH483" s="175">
        <f>IF(N483="sníž. přenesená",J483,0)</f>
        <v>0</v>
      </c>
      <c r="BI483" s="175">
        <f>IF(N483="nulová",J483,0)</f>
        <v>0</v>
      </c>
      <c r="BJ483" s="17" t="s">
        <v>80</v>
      </c>
      <c r="BK483" s="175">
        <f>ROUND(I483*H483,2)</f>
        <v>0</v>
      </c>
      <c r="BL483" s="17" t="s">
        <v>300</v>
      </c>
      <c r="BM483" s="174" t="s">
        <v>670</v>
      </c>
    </row>
    <row r="484" spans="1:65" s="13" customFormat="1">
      <c r="B484" s="176"/>
      <c r="D484" s="177" t="s">
        <v>189</v>
      </c>
      <c r="E484" s="178" t="s">
        <v>1</v>
      </c>
      <c r="F484" s="179" t="s">
        <v>139</v>
      </c>
      <c r="H484" s="180">
        <v>40.42</v>
      </c>
      <c r="I484" s="181"/>
      <c r="L484" s="176"/>
      <c r="M484" s="182"/>
      <c r="N484" s="183"/>
      <c r="O484" s="183"/>
      <c r="P484" s="183"/>
      <c r="Q484" s="183"/>
      <c r="R484" s="183"/>
      <c r="S484" s="183"/>
      <c r="T484" s="184"/>
      <c r="AT484" s="178" t="s">
        <v>189</v>
      </c>
      <c r="AU484" s="178" t="s">
        <v>85</v>
      </c>
      <c r="AV484" s="13" t="s">
        <v>85</v>
      </c>
      <c r="AW484" s="13" t="s">
        <v>31</v>
      </c>
      <c r="AX484" s="13" t="s">
        <v>80</v>
      </c>
      <c r="AY484" s="178" t="s">
        <v>181</v>
      </c>
    </row>
    <row r="485" spans="1:65" s="2" customFormat="1" ht="21.75" customHeight="1">
      <c r="A485" s="32"/>
      <c r="B485" s="161"/>
      <c r="C485" s="162" t="s">
        <v>671</v>
      </c>
      <c r="D485" s="162" t="s">
        <v>183</v>
      </c>
      <c r="E485" s="163" t="s">
        <v>672</v>
      </c>
      <c r="F485" s="164" t="s">
        <v>673</v>
      </c>
      <c r="G485" s="165" t="s">
        <v>200</v>
      </c>
      <c r="H485" s="166">
        <v>40.42</v>
      </c>
      <c r="I485" s="167"/>
      <c r="J485" s="168">
        <f>ROUND(I485*H485,2)</f>
        <v>0</v>
      </c>
      <c r="K485" s="169"/>
      <c r="L485" s="33"/>
      <c r="M485" s="170" t="s">
        <v>1</v>
      </c>
      <c r="N485" s="171" t="s">
        <v>40</v>
      </c>
      <c r="O485" s="58"/>
      <c r="P485" s="172">
        <f>O485*H485</f>
        <v>0</v>
      </c>
      <c r="Q485" s="172">
        <v>0</v>
      </c>
      <c r="R485" s="172">
        <f>Q485*H485</f>
        <v>0</v>
      </c>
      <c r="S485" s="172">
        <v>1.6E-2</v>
      </c>
      <c r="T485" s="173">
        <f>S485*H485</f>
        <v>0.64672000000000007</v>
      </c>
      <c r="U485" s="32"/>
      <c r="V485" s="32"/>
      <c r="W485" s="32"/>
      <c r="X485" s="32"/>
      <c r="Y485" s="32"/>
      <c r="Z485" s="32"/>
      <c r="AA485" s="32"/>
      <c r="AB485" s="32"/>
      <c r="AC485" s="32"/>
      <c r="AD485" s="32"/>
      <c r="AE485" s="32"/>
      <c r="AR485" s="174" t="s">
        <v>300</v>
      </c>
      <c r="AT485" s="174" t="s">
        <v>183</v>
      </c>
      <c r="AU485" s="174" t="s">
        <v>85</v>
      </c>
      <c r="AY485" s="17" t="s">
        <v>181</v>
      </c>
      <c r="BE485" s="175">
        <f>IF(N485="základní",J485,0)</f>
        <v>0</v>
      </c>
      <c r="BF485" s="175">
        <f>IF(N485="snížená",J485,0)</f>
        <v>0</v>
      </c>
      <c r="BG485" s="175">
        <f>IF(N485="zákl. přenesená",J485,0)</f>
        <v>0</v>
      </c>
      <c r="BH485" s="175">
        <f>IF(N485="sníž. přenesená",J485,0)</f>
        <v>0</v>
      </c>
      <c r="BI485" s="175">
        <f>IF(N485="nulová",J485,0)</f>
        <v>0</v>
      </c>
      <c r="BJ485" s="17" t="s">
        <v>80</v>
      </c>
      <c r="BK485" s="175">
        <f>ROUND(I485*H485,2)</f>
        <v>0</v>
      </c>
      <c r="BL485" s="17" t="s">
        <v>300</v>
      </c>
      <c r="BM485" s="174" t="s">
        <v>674</v>
      </c>
    </row>
    <row r="486" spans="1:65" s="13" customFormat="1">
      <c r="B486" s="176"/>
      <c r="D486" s="177" t="s">
        <v>189</v>
      </c>
      <c r="E486" s="178" t="s">
        <v>1</v>
      </c>
      <c r="F486" s="179" t="s">
        <v>139</v>
      </c>
      <c r="H486" s="180">
        <v>40.42</v>
      </c>
      <c r="I486" s="181"/>
      <c r="L486" s="176"/>
      <c r="M486" s="182"/>
      <c r="N486" s="183"/>
      <c r="O486" s="183"/>
      <c r="P486" s="183"/>
      <c r="Q486" s="183"/>
      <c r="R486" s="183"/>
      <c r="S486" s="183"/>
      <c r="T486" s="184"/>
      <c r="AT486" s="178" t="s">
        <v>189</v>
      </c>
      <c r="AU486" s="178" t="s">
        <v>85</v>
      </c>
      <c r="AV486" s="13" t="s">
        <v>85</v>
      </c>
      <c r="AW486" s="13" t="s">
        <v>31</v>
      </c>
      <c r="AX486" s="13" t="s">
        <v>80</v>
      </c>
      <c r="AY486" s="178" t="s">
        <v>181</v>
      </c>
    </row>
    <row r="487" spans="1:65" s="2" customFormat="1" ht="16.5" customHeight="1">
      <c r="A487" s="32"/>
      <c r="B487" s="161"/>
      <c r="C487" s="162" t="s">
        <v>675</v>
      </c>
      <c r="D487" s="162" t="s">
        <v>183</v>
      </c>
      <c r="E487" s="163" t="s">
        <v>676</v>
      </c>
      <c r="F487" s="164" t="s">
        <v>677</v>
      </c>
      <c r="G487" s="165" t="s">
        <v>200</v>
      </c>
      <c r="H487" s="166">
        <v>314.58999999999997</v>
      </c>
      <c r="I487" s="167"/>
      <c r="J487" s="168">
        <f>ROUND(I487*H487,2)</f>
        <v>0</v>
      </c>
      <c r="K487" s="169"/>
      <c r="L487" s="33"/>
      <c r="M487" s="170" t="s">
        <v>1</v>
      </c>
      <c r="N487" s="171" t="s">
        <v>40</v>
      </c>
      <c r="O487" s="58"/>
      <c r="P487" s="172">
        <f>O487*H487</f>
        <v>0</v>
      </c>
      <c r="Q487" s="172">
        <v>0</v>
      </c>
      <c r="R487" s="172">
        <f>Q487*H487</f>
        <v>0</v>
      </c>
      <c r="S487" s="172">
        <v>1.4E-2</v>
      </c>
      <c r="T487" s="173">
        <f>S487*H487</f>
        <v>4.4042599999999998</v>
      </c>
      <c r="U487" s="32"/>
      <c r="V487" s="32"/>
      <c r="W487" s="32"/>
      <c r="X487" s="32"/>
      <c r="Y487" s="32"/>
      <c r="Z487" s="32"/>
      <c r="AA487" s="32"/>
      <c r="AB487" s="32"/>
      <c r="AC487" s="32"/>
      <c r="AD487" s="32"/>
      <c r="AE487" s="32"/>
      <c r="AR487" s="174" t="s">
        <v>300</v>
      </c>
      <c r="AT487" s="174" t="s">
        <v>183</v>
      </c>
      <c r="AU487" s="174" t="s">
        <v>85</v>
      </c>
      <c r="AY487" s="17" t="s">
        <v>181</v>
      </c>
      <c r="BE487" s="175">
        <f>IF(N487="základní",J487,0)</f>
        <v>0</v>
      </c>
      <c r="BF487" s="175">
        <f>IF(N487="snížená",J487,0)</f>
        <v>0</v>
      </c>
      <c r="BG487" s="175">
        <f>IF(N487="zákl. přenesená",J487,0)</f>
        <v>0</v>
      </c>
      <c r="BH487" s="175">
        <f>IF(N487="sníž. přenesená",J487,0)</f>
        <v>0</v>
      </c>
      <c r="BI487" s="175">
        <f>IF(N487="nulová",J487,0)</f>
        <v>0</v>
      </c>
      <c r="BJ487" s="17" t="s">
        <v>80</v>
      </c>
      <c r="BK487" s="175">
        <f>ROUND(I487*H487,2)</f>
        <v>0</v>
      </c>
      <c r="BL487" s="17" t="s">
        <v>300</v>
      </c>
      <c r="BM487" s="174" t="s">
        <v>678</v>
      </c>
    </row>
    <row r="488" spans="1:65" s="14" customFormat="1">
      <c r="B488" s="185"/>
      <c r="D488" s="177" t="s">
        <v>189</v>
      </c>
      <c r="E488" s="186" t="s">
        <v>1</v>
      </c>
      <c r="F488" s="187" t="s">
        <v>679</v>
      </c>
      <c r="H488" s="186" t="s">
        <v>1</v>
      </c>
      <c r="I488" s="188"/>
      <c r="L488" s="185"/>
      <c r="M488" s="189"/>
      <c r="N488" s="190"/>
      <c r="O488" s="190"/>
      <c r="P488" s="190"/>
      <c r="Q488" s="190"/>
      <c r="R488" s="190"/>
      <c r="S488" s="190"/>
      <c r="T488" s="191"/>
      <c r="AT488" s="186" t="s">
        <v>189</v>
      </c>
      <c r="AU488" s="186" t="s">
        <v>85</v>
      </c>
      <c r="AV488" s="14" t="s">
        <v>80</v>
      </c>
      <c r="AW488" s="14" t="s">
        <v>31</v>
      </c>
      <c r="AX488" s="14" t="s">
        <v>75</v>
      </c>
      <c r="AY488" s="186" t="s">
        <v>181</v>
      </c>
    </row>
    <row r="489" spans="1:65" s="13" customFormat="1">
      <c r="B489" s="176"/>
      <c r="D489" s="177" t="s">
        <v>189</v>
      </c>
      <c r="E489" s="178" t="s">
        <v>1</v>
      </c>
      <c r="F489" s="179" t="s">
        <v>680</v>
      </c>
      <c r="H489" s="180">
        <v>276.87</v>
      </c>
      <c r="I489" s="181"/>
      <c r="L489" s="176"/>
      <c r="M489" s="182"/>
      <c r="N489" s="183"/>
      <c r="O489" s="183"/>
      <c r="P489" s="183"/>
      <c r="Q489" s="183"/>
      <c r="R489" s="183"/>
      <c r="S489" s="183"/>
      <c r="T489" s="184"/>
      <c r="AT489" s="178" t="s">
        <v>189</v>
      </c>
      <c r="AU489" s="178" t="s">
        <v>85</v>
      </c>
      <c r="AV489" s="13" t="s">
        <v>85</v>
      </c>
      <c r="AW489" s="13" t="s">
        <v>31</v>
      </c>
      <c r="AX489" s="13" t="s">
        <v>75</v>
      </c>
      <c r="AY489" s="178" t="s">
        <v>181</v>
      </c>
    </row>
    <row r="490" spans="1:65" s="14" customFormat="1">
      <c r="B490" s="185"/>
      <c r="D490" s="177" t="s">
        <v>189</v>
      </c>
      <c r="E490" s="186" t="s">
        <v>1</v>
      </c>
      <c r="F490" s="187" t="s">
        <v>681</v>
      </c>
      <c r="H490" s="186" t="s">
        <v>1</v>
      </c>
      <c r="I490" s="188"/>
      <c r="L490" s="185"/>
      <c r="M490" s="189"/>
      <c r="N490" s="190"/>
      <c r="O490" s="190"/>
      <c r="P490" s="190"/>
      <c r="Q490" s="190"/>
      <c r="R490" s="190"/>
      <c r="S490" s="190"/>
      <c r="T490" s="191"/>
      <c r="AT490" s="186" t="s">
        <v>189</v>
      </c>
      <c r="AU490" s="186" t="s">
        <v>85</v>
      </c>
      <c r="AV490" s="14" t="s">
        <v>80</v>
      </c>
      <c r="AW490" s="14" t="s">
        <v>31</v>
      </c>
      <c r="AX490" s="14" t="s">
        <v>75</v>
      </c>
      <c r="AY490" s="186" t="s">
        <v>181</v>
      </c>
    </row>
    <row r="491" spans="1:65" s="13" customFormat="1">
      <c r="B491" s="176"/>
      <c r="D491" s="177" t="s">
        <v>189</v>
      </c>
      <c r="E491" s="178" t="s">
        <v>1</v>
      </c>
      <c r="F491" s="179" t="s">
        <v>682</v>
      </c>
      <c r="H491" s="180">
        <v>37.72</v>
      </c>
      <c r="I491" s="181"/>
      <c r="L491" s="176"/>
      <c r="M491" s="182"/>
      <c r="N491" s="183"/>
      <c r="O491" s="183"/>
      <c r="P491" s="183"/>
      <c r="Q491" s="183"/>
      <c r="R491" s="183"/>
      <c r="S491" s="183"/>
      <c r="T491" s="184"/>
      <c r="AT491" s="178" t="s">
        <v>189</v>
      </c>
      <c r="AU491" s="178" t="s">
        <v>85</v>
      </c>
      <c r="AV491" s="13" t="s">
        <v>85</v>
      </c>
      <c r="AW491" s="13" t="s">
        <v>31</v>
      </c>
      <c r="AX491" s="13" t="s">
        <v>75</v>
      </c>
      <c r="AY491" s="178" t="s">
        <v>181</v>
      </c>
    </row>
    <row r="492" spans="1:65" s="15" customFormat="1">
      <c r="B492" s="192"/>
      <c r="D492" s="177" t="s">
        <v>189</v>
      </c>
      <c r="E492" s="193" t="s">
        <v>1</v>
      </c>
      <c r="F492" s="194" t="s">
        <v>204</v>
      </c>
      <c r="H492" s="195">
        <v>314.58999999999997</v>
      </c>
      <c r="I492" s="196"/>
      <c r="L492" s="192"/>
      <c r="M492" s="197"/>
      <c r="N492" s="198"/>
      <c r="O492" s="198"/>
      <c r="P492" s="198"/>
      <c r="Q492" s="198"/>
      <c r="R492" s="198"/>
      <c r="S492" s="198"/>
      <c r="T492" s="199"/>
      <c r="AT492" s="193" t="s">
        <v>189</v>
      </c>
      <c r="AU492" s="193" t="s">
        <v>85</v>
      </c>
      <c r="AV492" s="15" t="s">
        <v>187</v>
      </c>
      <c r="AW492" s="15" t="s">
        <v>31</v>
      </c>
      <c r="AX492" s="15" t="s">
        <v>80</v>
      </c>
      <c r="AY492" s="193" t="s">
        <v>181</v>
      </c>
    </row>
    <row r="493" spans="1:65" s="2" customFormat="1" ht="21.75" customHeight="1">
      <c r="A493" s="32"/>
      <c r="B493" s="161"/>
      <c r="C493" s="162" t="s">
        <v>683</v>
      </c>
      <c r="D493" s="162" t="s">
        <v>183</v>
      </c>
      <c r="E493" s="163" t="s">
        <v>684</v>
      </c>
      <c r="F493" s="164" t="s">
        <v>685</v>
      </c>
      <c r="G493" s="165" t="s">
        <v>228</v>
      </c>
      <c r="H493" s="166">
        <v>44.22</v>
      </c>
      <c r="I493" s="167"/>
      <c r="J493" s="168">
        <f>ROUND(I493*H493,2)</f>
        <v>0</v>
      </c>
      <c r="K493" s="169"/>
      <c r="L493" s="33"/>
      <c r="M493" s="170" t="s">
        <v>1</v>
      </c>
      <c r="N493" s="171" t="s">
        <v>40</v>
      </c>
      <c r="O493" s="58"/>
      <c r="P493" s="172">
        <f>O493*H493</f>
        <v>0</v>
      </c>
      <c r="Q493" s="172">
        <v>0</v>
      </c>
      <c r="R493" s="172">
        <f>Q493*H493</f>
        <v>0</v>
      </c>
      <c r="S493" s="172">
        <v>2.5000000000000001E-2</v>
      </c>
      <c r="T493" s="173">
        <f>S493*H493</f>
        <v>1.1054999999999999</v>
      </c>
      <c r="U493" s="32"/>
      <c r="V493" s="32"/>
      <c r="W493" s="32"/>
      <c r="X493" s="32"/>
      <c r="Y493" s="32"/>
      <c r="Z493" s="32"/>
      <c r="AA493" s="32"/>
      <c r="AB493" s="32"/>
      <c r="AC493" s="32"/>
      <c r="AD493" s="32"/>
      <c r="AE493" s="32"/>
      <c r="AR493" s="174" t="s">
        <v>300</v>
      </c>
      <c r="AT493" s="174" t="s">
        <v>183</v>
      </c>
      <c r="AU493" s="174" t="s">
        <v>85</v>
      </c>
      <c r="AY493" s="17" t="s">
        <v>181</v>
      </c>
      <c r="BE493" s="175">
        <f>IF(N493="základní",J493,0)</f>
        <v>0</v>
      </c>
      <c r="BF493" s="175">
        <f>IF(N493="snížená",J493,0)</f>
        <v>0</v>
      </c>
      <c r="BG493" s="175">
        <f>IF(N493="zákl. přenesená",J493,0)</f>
        <v>0</v>
      </c>
      <c r="BH493" s="175">
        <f>IF(N493="sníž. přenesená",J493,0)</f>
        <v>0</v>
      </c>
      <c r="BI493" s="175">
        <f>IF(N493="nulová",J493,0)</f>
        <v>0</v>
      </c>
      <c r="BJ493" s="17" t="s">
        <v>80</v>
      </c>
      <c r="BK493" s="175">
        <f>ROUND(I493*H493,2)</f>
        <v>0</v>
      </c>
      <c r="BL493" s="17" t="s">
        <v>300</v>
      </c>
      <c r="BM493" s="174" t="s">
        <v>686</v>
      </c>
    </row>
    <row r="494" spans="1:65" s="14" customFormat="1">
      <c r="B494" s="185"/>
      <c r="D494" s="177" t="s">
        <v>189</v>
      </c>
      <c r="E494" s="186" t="s">
        <v>1</v>
      </c>
      <c r="F494" s="187" t="s">
        <v>617</v>
      </c>
      <c r="H494" s="186" t="s">
        <v>1</v>
      </c>
      <c r="I494" s="188"/>
      <c r="L494" s="185"/>
      <c r="M494" s="189"/>
      <c r="N494" s="190"/>
      <c r="O494" s="190"/>
      <c r="P494" s="190"/>
      <c r="Q494" s="190"/>
      <c r="R494" s="190"/>
      <c r="S494" s="190"/>
      <c r="T494" s="191"/>
      <c r="AT494" s="186" t="s">
        <v>189</v>
      </c>
      <c r="AU494" s="186" t="s">
        <v>85</v>
      </c>
      <c r="AV494" s="14" t="s">
        <v>80</v>
      </c>
      <c r="AW494" s="14" t="s">
        <v>31</v>
      </c>
      <c r="AX494" s="14" t="s">
        <v>75</v>
      </c>
      <c r="AY494" s="186" t="s">
        <v>181</v>
      </c>
    </row>
    <row r="495" spans="1:65" s="13" customFormat="1">
      <c r="B495" s="176"/>
      <c r="D495" s="177" t="s">
        <v>189</v>
      </c>
      <c r="E495" s="178" t="s">
        <v>1</v>
      </c>
      <c r="F495" s="179" t="s">
        <v>687</v>
      </c>
      <c r="H495" s="180">
        <v>44.22</v>
      </c>
      <c r="I495" s="181"/>
      <c r="L495" s="176"/>
      <c r="M495" s="182"/>
      <c r="N495" s="183"/>
      <c r="O495" s="183"/>
      <c r="P495" s="183"/>
      <c r="Q495" s="183"/>
      <c r="R495" s="183"/>
      <c r="S495" s="183"/>
      <c r="T495" s="184"/>
      <c r="AT495" s="178" t="s">
        <v>189</v>
      </c>
      <c r="AU495" s="178" t="s">
        <v>85</v>
      </c>
      <c r="AV495" s="13" t="s">
        <v>85</v>
      </c>
      <c r="AW495" s="13" t="s">
        <v>31</v>
      </c>
      <c r="AX495" s="13" t="s">
        <v>80</v>
      </c>
      <c r="AY495" s="178" t="s">
        <v>181</v>
      </c>
    </row>
    <row r="496" spans="1:65" s="2" customFormat="1" ht="21.75" customHeight="1">
      <c r="A496" s="32"/>
      <c r="B496" s="161"/>
      <c r="C496" s="162" t="s">
        <v>688</v>
      </c>
      <c r="D496" s="162" t="s">
        <v>183</v>
      </c>
      <c r="E496" s="163" t="s">
        <v>689</v>
      </c>
      <c r="F496" s="164" t="s">
        <v>690</v>
      </c>
      <c r="G496" s="165" t="s">
        <v>228</v>
      </c>
      <c r="H496" s="166">
        <v>410.27</v>
      </c>
      <c r="I496" s="167"/>
      <c r="J496" s="168">
        <f>ROUND(I496*H496,2)</f>
        <v>0</v>
      </c>
      <c r="K496" s="169"/>
      <c r="L496" s="33"/>
      <c r="M496" s="170" t="s">
        <v>1</v>
      </c>
      <c r="N496" s="171" t="s">
        <v>40</v>
      </c>
      <c r="O496" s="58"/>
      <c r="P496" s="172">
        <f>O496*H496</f>
        <v>0</v>
      </c>
      <c r="Q496" s="172">
        <v>0</v>
      </c>
      <c r="R496" s="172">
        <f>Q496*H496</f>
        <v>0</v>
      </c>
      <c r="S496" s="172">
        <v>4.4999999999999998E-2</v>
      </c>
      <c r="T496" s="173">
        <f>S496*H496</f>
        <v>18.462149999999998</v>
      </c>
      <c r="U496" s="32"/>
      <c r="V496" s="32"/>
      <c r="W496" s="32"/>
      <c r="X496" s="32"/>
      <c r="Y496" s="32"/>
      <c r="Z496" s="32"/>
      <c r="AA496" s="32"/>
      <c r="AB496" s="32"/>
      <c r="AC496" s="32"/>
      <c r="AD496" s="32"/>
      <c r="AE496" s="32"/>
      <c r="AR496" s="174" t="s">
        <v>300</v>
      </c>
      <c r="AT496" s="174" t="s">
        <v>183</v>
      </c>
      <c r="AU496" s="174" t="s">
        <v>85</v>
      </c>
      <c r="AY496" s="17" t="s">
        <v>181</v>
      </c>
      <c r="BE496" s="175">
        <f>IF(N496="základní",J496,0)</f>
        <v>0</v>
      </c>
      <c r="BF496" s="175">
        <f>IF(N496="snížená",J496,0)</f>
        <v>0</v>
      </c>
      <c r="BG496" s="175">
        <f>IF(N496="zákl. přenesená",J496,0)</f>
        <v>0</v>
      </c>
      <c r="BH496" s="175">
        <f>IF(N496="sníž. přenesená",J496,0)</f>
        <v>0</v>
      </c>
      <c r="BI496" s="175">
        <f>IF(N496="nulová",J496,0)</f>
        <v>0</v>
      </c>
      <c r="BJ496" s="17" t="s">
        <v>80</v>
      </c>
      <c r="BK496" s="175">
        <f>ROUND(I496*H496,2)</f>
        <v>0</v>
      </c>
      <c r="BL496" s="17" t="s">
        <v>300</v>
      </c>
      <c r="BM496" s="174" t="s">
        <v>691</v>
      </c>
    </row>
    <row r="497" spans="2:51" s="14" customFormat="1">
      <c r="B497" s="185"/>
      <c r="D497" s="177" t="s">
        <v>189</v>
      </c>
      <c r="E497" s="186" t="s">
        <v>1</v>
      </c>
      <c r="F497" s="187" t="s">
        <v>422</v>
      </c>
      <c r="H497" s="186" t="s">
        <v>1</v>
      </c>
      <c r="I497" s="188"/>
      <c r="L497" s="185"/>
      <c r="M497" s="189"/>
      <c r="N497" s="190"/>
      <c r="O497" s="190"/>
      <c r="P497" s="190"/>
      <c r="Q497" s="190"/>
      <c r="R497" s="190"/>
      <c r="S497" s="190"/>
      <c r="T497" s="191"/>
      <c r="AT497" s="186" t="s">
        <v>189</v>
      </c>
      <c r="AU497" s="186" t="s">
        <v>85</v>
      </c>
      <c r="AV497" s="14" t="s">
        <v>80</v>
      </c>
      <c r="AW497" s="14" t="s">
        <v>31</v>
      </c>
      <c r="AX497" s="14" t="s">
        <v>75</v>
      </c>
      <c r="AY497" s="186" t="s">
        <v>181</v>
      </c>
    </row>
    <row r="498" spans="2:51" s="14" customFormat="1">
      <c r="B498" s="185"/>
      <c r="D498" s="177" t="s">
        <v>189</v>
      </c>
      <c r="E498" s="186" t="s">
        <v>1</v>
      </c>
      <c r="F498" s="187" t="s">
        <v>627</v>
      </c>
      <c r="H498" s="186" t="s">
        <v>1</v>
      </c>
      <c r="I498" s="188"/>
      <c r="L498" s="185"/>
      <c r="M498" s="189"/>
      <c r="N498" s="190"/>
      <c r="O498" s="190"/>
      <c r="P498" s="190"/>
      <c r="Q498" s="190"/>
      <c r="R498" s="190"/>
      <c r="S498" s="190"/>
      <c r="T498" s="191"/>
      <c r="AT498" s="186" t="s">
        <v>189</v>
      </c>
      <c r="AU498" s="186" t="s">
        <v>85</v>
      </c>
      <c r="AV498" s="14" t="s">
        <v>80</v>
      </c>
      <c r="AW498" s="14" t="s">
        <v>31</v>
      </c>
      <c r="AX498" s="14" t="s">
        <v>75</v>
      </c>
      <c r="AY498" s="186" t="s">
        <v>181</v>
      </c>
    </row>
    <row r="499" spans="2:51" s="13" customFormat="1">
      <c r="B499" s="176"/>
      <c r="D499" s="177" t="s">
        <v>189</v>
      </c>
      <c r="E499" s="178" t="s">
        <v>1</v>
      </c>
      <c r="F499" s="179" t="s">
        <v>692</v>
      </c>
      <c r="H499" s="180">
        <v>79.36</v>
      </c>
      <c r="I499" s="181"/>
      <c r="L499" s="176"/>
      <c r="M499" s="182"/>
      <c r="N499" s="183"/>
      <c r="O499" s="183"/>
      <c r="P499" s="183"/>
      <c r="Q499" s="183"/>
      <c r="R499" s="183"/>
      <c r="S499" s="183"/>
      <c r="T499" s="184"/>
      <c r="AT499" s="178" t="s">
        <v>189</v>
      </c>
      <c r="AU499" s="178" t="s">
        <v>85</v>
      </c>
      <c r="AV499" s="13" t="s">
        <v>85</v>
      </c>
      <c r="AW499" s="13" t="s">
        <v>31</v>
      </c>
      <c r="AX499" s="13" t="s">
        <v>75</v>
      </c>
      <c r="AY499" s="178" t="s">
        <v>181</v>
      </c>
    </row>
    <row r="500" spans="2:51" s="14" customFormat="1">
      <c r="B500" s="185"/>
      <c r="D500" s="177" t="s">
        <v>189</v>
      </c>
      <c r="E500" s="186" t="s">
        <v>1</v>
      </c>
      <c r="F500" s="187" t="s">
        <v>641</v>
      </c>
      <c r="H500" s="186" t="s">
        <v>1</v>
      </c>
      <c r="I500" s="188"/>
      <c r="L500" s="185"/>
      <c r="M500" s="189"/>
      <c r="N500" s="190"/>
      <c r="O500" s="190"/>
      <c r="P500" s="190"/>
      <c r="Q500" s="190"/>
      <c r="R500" s="190"/>
      <c r="S500" s="190"/>
      <c r="T500" s="191"/>
      <c r="AT500" s="186" t="s">
        <v>189</v>
      </c>
      <c r="AU500" s="186" t="s">
        <v>85</v>
      </c>
      <c r="AV500" s="14" t="s">
        <v>80</v>
      </c>
      <c r="AW500" s="14" t="s">
        <v>31</v>
      </c>
      <c r="AX500" s="14" t="s">
        <v>75</v>
      </c>
      <c r="AY500" s="186" t="s">
        <v>181</v>
      </c>
    </row>
    <row r="501" spans="2:51" s="13" customFormat="1">
      <c r="B501" s="176"/>
      <c r="D501" s="177" t="s">
        <v>189</v>
      </c>
      <c r="E501" s="178" t="s">
        <v>1</v>
      </c>
      <c r="F501" s="179" t="s">
        <v>693</v>
      </c>
      <c r="H501" s="180">
        <v>110.4</v>
      </c>
      <c r="I501" s="181"/>
      <c r="L501" s="176"/>
      <c r="M501" s="182"/>
      <c r="N501" s="183"/>
      <c r="O501" s="183"/>
      <c r="P501" s="183"/>
      <c r="Q501" s="183"/>
      <c r="R501" s="183"/>
      <c r="S501" s="183"/>
      <c r="T501" s="184"/>
      <c r="AT501" s="178" t="s">
        <v>189</v>
      </c>
      <c r="AU501" s="178" t="s">
        <v>85</v>
      </c>
      <c r="AV501" s="13" t="s">
        <v>85</v>
      </c>
      <c r="AW501" s="13" t="s">
        <v>31</v>
      </c>
      <c r="AX501" s="13" t="s">
        <v>75</v>
      </c>
      <c r="AY501" s="178" t="s">
        <v>181</v>
      </c>
    </row>
    <row r="502" spans="2:51" s="14" customFormat="1">
      <c r="B502" s="185"/>
      <c r="D502" s="177" t="s">
        <v>189</v>
      </c>
      <c r="E502" s="186" t="s">
        <v>1</v>
      </c>
      <c r="F502" s="187" t="s">
        <v>633</v>
      </c>
      <c r="H502" s="186" t="s">
        <v>1</v>
      </c>
      <c r="I502" s="188"/>
      <c r="L502" s="185"/>
      <c r="M502" s="189"/>
      <c r="N502" s="190"/>
      <c r="O502" s="190"/>
      <c r="P502" s="190"/>
      <c r="Q502" s="190"/>
      <c r="R502" s="190"/>
      <c r="S502" s="190"/>
      <c r="T502" s="191"/>
      <c r="AT502" s="186" t="s">
        <v>189</v>
      </c>
      <c r="AU502" s="186" t="s">
        <v>85</v>
      </c>
      <c r="AV502" s="14" t="s">
        <v>80</v>
      </c>
      <c r="AW502" s="14" t="s">
        <v>31</v>
      </c>
      <c r="AX502" s="14" t="s">
        <v>75</v>
      </c>
      <c r="AY502" s="186" t="s">
        <v>181</v>
      </c>
    </row>
    <row r="503" spans="2:51" s="13" customFormat="1">
      <c r="B503" s="176"/>
      <c r="D503" s="177" t="s">
        <v>189</v>
      </c>
      <c r="E503" s="178" t="s">
        <v>1</v>
      </c>
      <c r="F503" s="179" t="s">
        <v>694</v>
      </c>
      <c r="H503" s="180">
        <v>46.75</v>
      </c>
      <c r="I503" s="181"/>
      <c r="L503" s="176"/>
      <c r="M503" s="182"/>
      <c r="N503" s="183"/>
      <c r="O503" s="183"/>
      <c r="P503" s="183"/>
      <c r="Q503" s="183"/>
      <c r="R503" s="183"/>
      <c r="S503" s="183"/>
      <c r="T503" s="184"/>
      <c r="AT503" s="178" t="s">
        <v>189</v>
      </c>
      <c r="AU503" s="178" t="s">
        <v>85</v>
      </c>
      <c r="AV503" s="13" t="s">
        <v>85</v>
      </c>
      <c r="AW503" s="13" t="s">
        <v>31</v>
      </c>
      <c r="AX503" s="13" t="s">
        <v>75</v>
      </c>
      <c r="AY503" s="178" t="s">
        <v>181</v>
      </c>
    </row>
    <row r="504" spans="2:51" s="14" customFormat="1">
      <c r="B504" s="185"/>
      <c r="D504" s="177" t="s">
        <v>189</v>
      </c>
      <c r="E504" s="186" t="s">
        <v>1</v>
      </c>
      <c r="F504" s="187" t="s">
        <v>635</v>
      </c>
      <c r="H504" s="186" t="s">
        <v>1</v>
      </c>
      <c r="I504" s="188"/>
      <c r="L504" s="185"/>
      <c r="M504" s="189"/>
      <c r="N504" s="190"/>
      <c r="O504" s="190"/>
      <c r="P504" s="190"/>
      <c r="Q504" s="190"/>
      <c r="R504" s="190"/>
      <c r="S504" s="190"/>
      <c r="T504" s="191"/>
      <c r="AT504" s="186" t="s">
        <v>189</v>
      </c>
      <c r="AU504" s="186" t="s">
        <v>85</v>
      </c>
      <c r="AV504" s="14" t="s">
        <v>80</v>
      </c>
      <c r="AW504" s="14" t="s">
        <v>31</v>
      </c>
      <c r="AX504" s="14" t="s">
        <v>75</v>
      </c>
      <c r="AY504" s="186" t="s">
        <v>181</v>
      </c>
    </row>
    <row r="505" spans="2:51" s="13" customFormat="1">
      <c r="B505" s="176"/>
      <c r="D505" s="177" t="s">
        <v>189</v>
      </c>
      <c r="E505" s="178" t="s">
        <v>1</v>
      </c>
      <c r="F505" s="179" t="s">
        <v>695</v>
      </c>
      <c r="H505" s="180">
        <v>22.16</v>
      </c>
      <c r="I505" s="181"/>
      <c r="L505" s="176"/>
      <c r="M505" s="182"/>
      <c r="N505" s="183"/>
      <c r="O505" s="183"/>
      <c r="P505" s="183"/>
      <c r="Q505" s="183"/>
      <c r="R505" s="183"/>
      <c r="S505" s="183"/>
      <c r="T505" s="184"/>
      <c r="AT505" s="178" t="s">
        <v>189</v>
      </c>
      <c r="AU505" s="178" t="s">
        <v>85</v>
      </c>
      <c r="AV505" s="13" t="s">
        <v>85</v>
      </c>
      <c r="AW505" s="13" t="s">
        <v>31</v>
      </c>
      <c r="AX505" s="13" t="s">
        <v>75</v>
      </c>
      <c r="AY505" s="178" t="s">
        <v>181</v>
      </c>
    </row>
    <row r="506" spans="2:51" s="14" customFormat="1">
      <c r="B506" s="185"/>
      <c r="D506" s="177" t="s">
        <v>189</v>
      </c>
      <c r="E506" s="186" t="s">
        <v>1</v>
      </c>
      <c r="F506" s="187" t="s">
        <v>615</v>
      </c>
      <c r="H506" s="186" t="s">
        <v>1</v>
      </c>
      <c r="I506" s="188"/>
      <c r="L506" s="185"/>
      <c r="M506" s="189"/>
      <c r="N506" s="190"/>
      <c r="O506" s="190"/>
      <c r="P506" s="190"/>
      <c r="Q506" s="190"/>
      <c r="R506" s="190"/>
      <c r="S506" s="190"/>
      <c r="T506" s="191"/>
      <c r="AT506" s="186" t="s">
        <v>189</v>
      </c>
      <c r="AU506" s="186" t="s">
        <v>85</v>
      </c>
      <c r="AV506" s="14" t="s">
        <v>80</v>
      </c>
      <c r="AW506" s="14" t="s">
        <v>31</v>
      </c>
      <c r="AX506" s="14" t="s">
        <v>75</v>
      </c>
      <c r="AY506" s="186" t="s">
        <v>181</v>
      </c>
    </row>
    <row r="507" spans="2:51" s="13" customFormat="1">
      <c r="B507" s="176"/>
      <c r="D507" s="177" t="s">
        <v>189</v>
      </c>
      <c r="E507" s="178" t="s">
        <v>1</v>
      </c>
      <c r="F507" s="179" t="s">
        <v>696</v>
      </c>
      <c r="H507" s="180">
        <v>18.72</v>
      </c>
      <c r="I507" s="181"/>
      <c r="L507" s="176"/>
      <c r="M507" s="182"/>
      <c r="N507" s="183"/>
      <c r="O507" s="183"/>
      <c r="P507" s="183"/>
      <c r="Q507" s="183"/>
      <c r="R507" s="183"/>
      <c r="S507" s="183"/>
      <c r="T507" s="184"/>
      <c r="AT507" s="178" t="s">
        <v>189</v>
      </c>
      <c r="AU507" s="178" t="s">
        <v>85</v>
      </c>
      <c r="AV507" s="13" t="s">
        <v>85</v>
      </c>
      <c r="AW507" s="13" t="s">
        <v>31</v>
      </c>
      <c r="AX507" s="13" t="s">
        <v>75</v>
      </c>
      <c r="AY507" s="178" t="s">
        <v>181</v>
      </c>
    </row>
    <row r="508" spans="2:51" s="14" customFormat="1">
      <c r="B508" s="185"/>
      <c r="D508" s="177" t="s">
        <v>189</v>
      </c>
      <c r="E508" s="186" t="s">
        <v>1</v>
      </c>
      <c r="F508" s="187" t="s">
        <v>643</v>
      </c>
      <c r="H508" s="186" t="s">
        <v>1</v>
      </c>
      <c r="I508" s="188"/>
      <c r="L508" s="185"/>
      <c r="M508" s="189"/>
      <c r="N508" s="190"/>
      <c r="O508" s="190"/>
      <c r="P508" s="190"/>
      <c r="Q508" s="190"/>
      <c r="R508" s="190"/>
      <c r="S508" s="190"/>
      <c r="T508" s="191"/>
      <c r="AT508" s="186" t="s">
        <v>189</v>
      </c>
      <c r="AU508" s="186" t="s">
        <v>85</v>
      </c>
      <c r="AV508" s="14" t="s">
        <v>80</v>
      </c>
      <c r="AW508" s="14" t="s">
        <v>31</v>
      </c>
      <c r="AX508" s="14" t="s">
        <v>75</v>
      </c>
      <c r="AY508" s="186" t="s">
        <v>181</v>
      </c>
    </row>
    <row r="509" spans="2:51" s="13" customFormat="1">
      <c r="B509" s="176"/>
      <c r="D509" s="177" t="s">
        <v>189</v>
      </c>
      <c r="E509" s="178" t="s">
        <v>1</v>
      </c>
      <c r="F509" s="179" t="s">
        <v>697</v>
      </c>
      <c r="H509" s="180">
        <v>40.5</v>
      </c>
      <c r="I509" s="181"/>
      <c r="L509" s="176"/>
      <c r="M509" s="182"/>
      <c r="N509" s="183"/>
      <c r="O509" s="183"/>
      <c r="P509" s="183"/>
      <c r="Q509" s="183"/>
      <c r="R509" s="183"/>
      <c r="S509" s="183"/>
      <c r="T509" s="184"/>
      <c r="AT509" s="178" t="s">
        <v>189</v>
      </c>
      <c r="AU509" s="178" t="s">
        <v>85</v>
      </c>
      <c r="AV509" s="13" t="s">
        <v>85</v>
      </c>
      <c r="AW509" s="13" t="s">
        <v>31</v>
      </c>
      <c r="AX509" s="13" t="s">
        <v>75</v>
      </c>
      <c r="AY509" s="178" t="s">
        <v>181</v>
      </c>
    </row>
    <row r="510" spans="2:51" s="14" customFormat="1">
      <c r="B510" s="185"/>
      <c r="D510" s="177" t="s">
        <v>189</v>
      </c>
      <c r="E510" s="186" t="s">
        <v>1</v>
      </c>
      <c r="F510" s="187" t="s">
        <v>645</v>
      </c>
      <c r="H510" s="186" t="s">
        <v>1</v>
      </c>
      <c r="I510" s="188"/>
      <c r="L510" s="185"/>
      <c r="M510" s="189"/>
      <c r="N510" s="190"/>
      <c r="O510" s="190"/>
      <c r="P510" s="190"/>
      <c r="Q510" s="190"/>
      <c r="R510" s="190"/>
      <c r="S510" s="190"/>
      <c r="T510" s="191"/>
      <c r="AT510" s="186" t="s">
        <v>189</v>
      </c>
      <c r="AU510" s="186" t="s">
        <v>85</v>
      </c>
      <c r="AV510" s="14" t="s">
        <v>80</v>
      </c>
      <c r="AW510" s="14" t="s">
        <v>31</v>
      </c>
      <c r="AX510" s="14" t="s">
        <v>75</v>
      </c>
      <c r="AY510" s="186" t="s">
        <v>181</v>
      </c>
    </row>
    <row r="511" spans="2:51" s="13" customFormat="1">
      <c r="B511" s="176"/>
      <c r="D511" s="177" t="s">
        <v>189</v>
      </c>
      <c r="E511" s="178" t="s">
        <v>1</v>
      </c>
      <c r="F511" s="179" t="s">
        <v>698</v>
      </c>
      <c r="H511" s="180">
        <v>9.1</v>
      </c>
      <c r="I511" s="181"/>
      <c r="L511" s="176"/>
      <c r="M511" s="182"/>
      <c r="N511" s="183"/>
      <c r="O511" s="183"/>
      <c r="P511" s="183"/>
      <c r="Q511" s="183"/>
      <c r="R511" s="183"/>
      <c r="S511" s="183"/>
      <c r="T511" s="184"/>
      <c r="AT511" s="178" t="s">
        <v>189</v>
      </c>
      <c r="AU511" s="178" t="s">
        <v>85</v>
      </c>
      <c r="AV511" s="13" t="s">
        <v>85</v>
      </c>
      <c r="AW511" s="13" t="s">
        <v>31</v>
      </c>
      <c r="AX511" s="13" t="s">
        <v>75</v>
      </c>
      <c r="AY511" s="178" t="s">
        <v>181</v>
      </c>
    </row>
    <row r="512" spans="2:51" s="14" customFormat="1">
      <c r="B512" s="185"/>
      <c r="D512" s="177" t="s">
        <v>189</v>
      </c>
      <c r="E512" s="186" t="s">
        <v>1</v>
      </c>
      <c r="F512" s="187" t="s">
        <v>647</v>
      </c>
      <c r="H512" s="186" t="s">
        <v>1</v>
      </c>
      <c r="I512" s="188"/>
      <c r="L512" s="185"/>
      <c r="M512" s="189"/>
      <c r="N512" s="190"/>
      <c r="O512" s="190"/>
      <c r="P512" s="190"/>
      <c r="Q512" s="190"/>
      <c r="R512" s="190"/>
      <c r="S512" s="190"/>
      <c r="T512" s="191"/>
      <c r="AT512" s="186" t="s">
        <v>189</v>
      </c>
      <c r="AU512" s="186" t="s">
        <v>85</v>
      </c>
      <c r="AV512" s="14" t="s">
        <v>80</v>
      </c>
      <c r="AW512" s="14" t="s">
        <v>31</v>
      </c>
      <c r="AX512" s="14" t="s">
        <v>75</v>
      </c>
      <c r="AY512" s="186" t="s">
        <v>181</v>
      </c>
    </row>
    <row r="513" spans="1:65" s="13" customFormat="1">
      <c r="B513" s="176"/>
      <c r="D513" s="177" t="s">
        <v>189</v>
      </c>
      <c r="E513" s="178" t="s">
        <v>1</v>
      </c>
      <c r="F513" s="179" t="s">
        <v>699</v>
      </c>
      <c r="H513" s="180">
        <v>7</v>
      </c>
      <c r="I513" s="181"/>
      <c r="L513" s="176"/>
      <c r="M513" s="182"/>
      <c r="N513" s="183"/>
      <c r="O513" s="183"/>
      <c r="P513" s="183"/>
      <c r="Q513" s="183"/>
      <c r="R513" s="183"/>
      <c r="S513" s="183"/>
      <c r="T513" s="184"/>
      <c r="AT513" s="178" t="s">
        <v>189</v>
      </c>
      <c r="AU513" s="178" t="s">
        <v>85</v>
      </c>
      <c r="AV513" s="13" t="s">
        <v>85</v>
      </c>
      <c r="AW513" s="13" t="s">
        <v>31</v>
      </c>
      <c r="AX513" s="13" t="s">
        <v>75</v>
      </c>
      <c r="AY513" s="178" t="s">
        <v>181</v>
      </c>
    </row>
    <row r="514" spans="1:65" s="14" customFormat="1">
      <c r="B514" s="185"/>
      <c r="D514" s="177" t="s">
        <v>189</v>
      </c>
      <c r="E514" s="186" t="s">
        <v>1</v>
      </c>
      <c r="F514" s="187" t="s">
        <v>649</v>
      </c>
      <c r="H514" s="186" t="s">
        <v>1</v>
      </c>
      <c r="I514" s="188"/>
      <c r="L514" s="185"/>
      <c r="M514" s="189"/>
      <c r="N514" s="190"/>
      <c r="O514" s="190"/>
      <c r="P514" s="190"/>
      <c r="Q514" s="190"/>
      <c r="R514" s="190"/>
      <c r="S514" s="190"/>
      <c r="T514" s="191"/>
      <c r="AT514" s="186" t="s">
        <v>189</v>
      </c>
      <c r="AU514" s="186" t="s">
        <v>85</v>
      </c>
      <c r="AV514" s="14" t="s">
        <v>80</v>
      </c>
      <c r="AW514" s="14" t="s">
        <v>31</v>
      </c>
      <c r="AX514" s="14" t="s">
        <v>75</v>
      </c>
      <c r="AY514" s="186" t="s">
        <v>181</v>
      </c>
    </row>
    <row r="515" spans="1:65" s="13" customFormat="1">
      <c r="B515" s="176"/>
      <c r="D515" s="177" t="s">
        <v>189</v>
      </c>
      <c r="E515" s="178" t="s">
        <v>1</v>
      </c>
      <c r="F515" s="179" t="s">
        <v>700</v>
      </c>
      <c r="H515" s="180">
        <v>4.7</v>
      </c>
      <c r="I515" s="181"/>
      <c r="L515" s="176"/>
      <c r="M515" s="182"/>
      <c r="N515" s="183"/>
      <c r="O515" s="183"/>
      <c r="P515" s="183"/>
      <c r="Q515" s="183"/>
      <c r="R515" s="183"/>
      <c r="S515" s="183"/>
      <c r="T515" s="184"/>
      <c r="AT515" s="178" t="s">
        <v>189</v>
      </c>
      <c r="AU515" s="178" t="s">
        <v>85</v>
      </c>
      <c r="AV515" s="13" t="s">
        <v>85</v>
      </c>
      <c r="AW515" s="13" t="s">
        <v>31</v>
      </c>
      <c r="AX515" s="13" t="s">
        <v>75</v>
      </c>
      <c r="AY515" s="178" t="s">
        <v>181</v>
      </c>
    </row>
    <row r="516" spans="1:65" s="14" customFormat="1">
      <c r="B516" s="185"/>
      <c r="D516" s="177" t="s">
        <v>189</v>
      </c>
      <c r="E516" s="186" t="s">
        <v>1</v>
      </c>
      <c r="F516" s="187" t="s">
        <v>651</v>
      </c>
      <c r="H516" s="186" t="s">
        <v>1</v>
      </c>
      <c r="I516" s="188"/>
      <c r="L516" s="185"/>
      <c r="M516" s="189"/>
      <c r="N516" s="190"/>
      <c r="O516" s="190"/>
      <c r="P516" s="190"/>
      <c r="Q516" s="190"/>
      <c r="R516" s="190"/>
      <c r="S516" s="190"/>
      <c r="T516" s="191"/>
      <c r="AT516" s="186" t="s">
        <v>189</v>
      </c>
      <c r="AU516" s="186" t="s">
        <v>85</v>
      </c>
      <c r="AV516" s="14" t="s">
        <v>80</v>
      </c>
      <c r="AW516" s="14" t="s">
        <v>31</v>
      </c>
      <c r="AX516" s="14" t="s">
        <v>75</v>
      </c>
      <c r="AY516" s="186" t="s">
        <v>181</v>
      </c>
    </row>
    <row r="517" spans="1:65" s="13" customFormat="1">
      <c r="B517" s="176"/>
      <c r="D517" s="177" t="s">
        <v>189</v>
      </c>
      <c r="E517" s="178" t="s">
        <v>1</v>
      </c>
      <c r="F517" s="179" t="s">
        <v>701</v>
      </c>
      <c r="H517" s="180">
        <v>2.38</v>
      </c>
      <c r="I517" s="181"/>
      <c r="L517" s="176"/>
      <c r="M517" s="182"/>
      <c r="N517" s="183"/>
      <c r="O517" s="183"/>
      <c r="P517" s="183"/>
      <c r="Q517" s="183"/>
      <c r="R517" s="183"/>
      <c r="S517" s="183"/>
      <c r="T517" s="184"/>
      <c r="AT517" s="178" t="s">
        <v>189</v>
      </c>
      <c r="AU517" s="178" t="s">
        <v>85</v>
      </c>
      <c r="AV517" s="13" t="s">
        <v>85</v>
      </c>
      <c r="AW517" s="13" t="s">
        <v>31</v>
      </c>
      <c r="AX517" s="13" t="s">
        <v>75</v>
      </c>
      <c r="AY517" s="178" t="s">
        <v>181</v>
      </c>
    </row>
    <row r="518" spans="1:65" s="14" customFormat="1">
      <c r="B518" s="185"/>
      <c r="D518" s="177" t="s">
        <v>189</v>
      </c>
      <c r="E518" s="186" t="s">
        <v>1</v>
      </c>
      <c r="F518" s="187" t="s">
        <v>653</v>
      </c>
      <c r="H518" s="186" t="s">
        <v>1</v>
      </c>
      <c r="I518" s="188"/>
      <c r="L518" s="185"/>
      <c r="M518" s="189"/>
      <c r="N518" s="190"/>
      <c r="O518" s="190"/>
      <c r="P518" s="190"/>
      <c r="Q518" s="190"/>
      <c r="R518" s="190"/>
      <c r="S518" s="190"/>
      <c r="T518" s="191"/>
      <c r="AT518" s="186" t="s">
        <v>189</v>
      </c>
      <c r="AU518" s="186" t="s">
        <v>85</v>
      </c>
      <c r="AV518" s="14" t="s">
        <v>80</v>
      </c>
      <c r="AW518" s="14" t="s">
        <v>31</v>
      </c>
      <c r="AX518" s="14" t="s">
        <v>75</v>
      </c>
      <c r="AY518" s="186" t="s">
        <v>181</v>
      </c>
    </row>
    <row r="519" spans="1:65" s="13" customFormat="1">
      <c r="B519" s="176"/>
      <c r="D519" s="177" t="s">
        <v>189</v>
      </c>
      <c r="E519" s="178" t="s">
        <v>1</v>
      </c>
      <c r="F519" s="179" t="s">
        <v>702</v>
      </c>
      <c r="H519" s="180">
        <v>69.2</v>
      </c>
      <c r="I519" s="181"/>
      <c r="L519" s="176"/>
      <c r="M519" s="182"/>
      <c r="N519" s="183"/>
      <c r="O519" s="183"/>
      <c r="P519" s="183"/>
      <c r="Q519" s="183"/>
      <c r="R519" s="183"/>
      <c r="S519" s="183"/>
      <c r="T519" s="184"/>
      <c r="AT519" s="178" t="s">
        <v>189</v>
      </c>
      <c r="AU519" s="178" t="s">
        <v>85</v>
      </c>
      <c r="AV519" s="13" t="s">
        <v>85</v>
      </c>
      <c r="AW519" s="13" t="s">
        <v>31</v>
      </c>
      <c r="AX519" s="13" t="s">
        <v>75</v>
      </c>
      <c r="AY519" s="178" t="s">
        <v>181</v>
      </c>
    </row>
    <row r="520" spans="1:65" s="15" customFormat="1">
      <c r="B520" s="192"/>
      <c r="D520" s="177" t="s">
        <v>189</v>
      </c>
      <c r="E520" s="193" t="s">
        <v>1</v>
      </c>
      <c r="F520" s="194" t="s">
        <v>204</v>
      </c>
      <c r="H520" s="195">
        <v>410.27</v>
      </c>
      <c r="I520" s="196"/>
      <c r="L520" s="192"/>
      <c r="M520" s="197"/>
      <c r="N520" s="198"/>
      <c r="O520" s="198"/>
      <c r="P520" s="198"/>
      <c r="Q520" s="198"/>
      <c r="R520" s="198"/>
      <c r="S520" s="198"/>
      <c r="T520" s="199"/>
      <c r="AT520" s="193" t="s">
        <v>189</v>
      </c>
      <c r="AU520" s="193" t="s">
        <v>85</v>
      </c>
      <c r="AV520" s="15" t="s">
        <v>187</v>
      </c>
      <c r="AW520" s="15" t="s">
        <v>31</v>
      </c>
      <c r="AX520" s="15" t="s">
        <v>80</v>
      </c>
      <c r="AY520" s="193" t="s">
        <v>181</v>
      </c>
    </row>
    <row r="521" spans="1:65" s="12" customFormat="1" ht="22.9" customHeight="1">
      <c r="B521" s="148"/>
      <c r="D521" s="149" t="s">
        <v>74</v>
      </c>
      <c r="E521" s="159" t="s">
        <v>703</v>
      </c>
      <c r="F521" s="159" t="s">
        <v>704</v>
      </c>
      <c r="I521" s="151"/>
      <c r="J521" s="160">
        <f>BK521</f>
        <v>0</v>
      </c>
      <c r="L521" s="148"/>
      <c r="M521" s="153"/>
      <c r="N521" s="154"/>
      <c r="O521" s="154"/>
      <c r="P521" s="155">
        <f>SUM(P522:P538)</f>
        <v>0</v>
      </c>
      <c r="Q521" s="154"/>
      <c r="R521" s="155">
        <f>SUM(R522:R538)</f>
        <v>0</v>
      </c>
      <c r="S521" s="154"/>
      <c r="T521" s="156">
        <f>SUM(T522:T538)</f>
        <v>1.6071392</v>
      </c>
      <c r="AR521" s="149" t="s">
        <v>85</v>
      </c>
      <c r="AT521" s="157" t="s">
        <v>74</v>
      </c>
      <c r="AU521" s="157" t="s">
        <v>80</v>
      </c>
      <c r="AY521" s="149" t="s">
        <v>181</v>
      </c>
      <c r="BK521" s="158">
        <f>SUM(BK522:BK538)</f>
        <v>0</v>
      </c>
    </row>
    <row r="522" spans="1:65" s="2" customFormat="1" ht="16.5" customHeight="1">
      <c r="A522" s="32"/>
      <c r="B522" s="161"/>
      <c r="C522" s="162" t="s">
        <v>705</v>
      </c>
      <c r="D522" s="162" t="s">
        <v>183</v>
      </c>
      <c r="E522" s="163" t="s">
        <v>706</v>
      </c>
      <c r="F522" s="164" t="s">
        <v>707</v>
      </c>
      <c r="G522" s="165" t="s">
        <v>200</v>
      </c>
      <c r="H522" s="166">
        <v>292</v>
      </c>
      <c r="I522" s="167"/>
      <c r="J522" s="168">
        <f>ROUND(I522*H522,2)</f>
        <v>0</v>
      </c>
      <c r="K522" s="169"/>
      <c r="L522" s="33"/>
      <c r="M522" s="170" t="s">
        <v>1</v>
      </c>
      <c r="N522" s="171" t="s">
        <v>40</v>
      </c>
      <c r="O522" s="58"/>
      <c r="P522" s="172">
        <f>O522*H522</f>
        <v>0</v>
      </c>
      <c r="Q522" s="172">
        <v>0</v>
      </c>
      <c r="R522" s="172">
        <f>Q522*H522</f>
        <v>0</v>
      </c>
      <c r="S522" s="172">
        <v>3.1199999999999999E-3</v>
      </c>
      <c r="T522" s="173">
        <f>S522*H522</f>
        <v>0.91103999999999996</v>
      </c>
      <c r="U522" s="32"/>
      <c r="V522" s="32"/>
      <c r="W522" s="32"/>
      <c r="X522" s="32"/>
      <c r="Y522" s="32"/>
      <c r="Z522" s="32"/>
      <c r="AA522" s="32"/>
      <c r="AB522" s="32"/>
      <c r="AC522" s="32"/>
      <c r="AD522" s="32"/>
      <c r="AE522" s="32"/>
      <c r="AR522" s="174" t="s">
        <v>300</v>
      </c>
      <c r="AT522" s="174" t="s">
        <v>183</v>
      </c>
      <c r="AU522" s="174" t="s">
        <v>85</v>
      </c>
      <c r="AY522" s="17" t="s">
        <v>181</v>
      </c>
      <c r="BE522" s="175">
        <f>IF(N522="základní",J522,0)</f>
        <v>0</v>
      </c>
      <c r="BF522" s="175">
        <f>IF(N522="snížená",J522,0)</f>
        <v>0</v>
      </c>
      <c r="BG522" s="175">
        <f>IF(N522="zákl. přenesená",J522,0)</f>
        <v>0</v>
      </c>
      <c r="BH522" s="175">
        <f>IF(N522="sníž. přenesená",J522,0)</f>
        <v>0</v>
      </c>
      <c r="BI522" s="175">
        <f>IF(N522="nulová",J522,0)</f>
        <v>0</v>
      </c>
      <c r="BJ522" s="17" t="s">
        <v>80</v>
      </c>
      <c r="BK522" s="175">
        <f>ROUND(I522*H522,2)</f>
        <v>0</v>
      </c>
      <c r="BL522" s="17" t="s">
        <v>300</v>
      </c>
      <c r="BM522" s="174" t="s">
        <v>708</v>
      </c>
    </row>
    <row r="523" spans="1:65" s="14" customFormat="1">
      <c r="B523" s="185"/>
      <c r="D523" s="177" t="s">
        <v>189</v>
      </c>
      <c r="E523" s="186" t="s">
        <v>1</v>
      </c>
      <c r="F523" s="187" t="s">
        <v>709</v>
      </c>
      <c r="H523" s="186" t="s">
        <v>1</v>
      </c>
      <c r="I523" s="188"/>
      <c r="L523" s="185"/>
      <c r="M523" s="189"/>
      <c r="N523" s="190"/>
      <c r="O523" s="190"/>
      <c r="P523" s="190"/>
      <c r="Q523" s="190"/>
      <c r="R523" s="190"/>
      <c r="S523" s="190"/>
      <c r="T523" s="191"/>
      <c r="AT523" s="186" t="s">
        <v>189</v>
      </c>
      <c r="AU523" s="186" t="s">
        <v>85</v>
      </c>
      <c r="AV523" s="14" t="s">
        <v>80</v>
      </c>
      <c r="AW523" s="14" t="s">
        <v>31</v>
      </c>
      <c r="AX523" s="14" t="s">
        <v>75</v>
      </c>
      <c r="AY523" s="186" t="s">
        <v>181</v>
      </c>
    </row>
    <row r="524" spans="1:65" s="13" customFormat="1">
      <c r="B524" s="176"/>
      <c r="D524" s="177" t="s">
        <v>189</v>
      </c>
      <c r="E524" s="178" t="s">
        <v>1</v>
      </c>
      <c r="F524" s="179" t="s">
        <v>710</v>
      </c>
      <c r="H524" s="180">
        <v>292</v>
      </c>
      <c r="I524" s="181"/>
      <c r="L524" s="176"/>
      <c r="M524" s="182"/>
      <c r="N524" s="183"/>
      <c r="O524" s="183"/>
      <c r="P524" s="183"/>
      <c r="Q524" s="183"/>
      <c r="R524" s="183"/>
      <c r="S524" s="183"/>
      <c r="T524" s="184"/>
      <c r="AT524" s="178" t="s">
        <v>189</v>
      </c>
      <c r="AU524" s="178" t="s">
        <v>85</v>
      </c>
      <c r="AV524" s="13" t="s">
        <v>85</v>
      </c>
      <c r="AW524" s="13" t="s">
        <v>31</v>
      </c>
      <c r="AX524" s="13" t="s">
        <v>80</v>
      </c>
      <c r="AY524" s="178" t="s">
        <v>181</v>
      </c>
    </row>
    <row r="525" spans="1:65" s="2" customFormat="1" ht="16.5" customHeight="1">
      <c r="A525" s="32"/>
      <c r="B525" s="161"/>
      <c r="C525" s="162" t="s">
        <v>711</v>
      </c>
      <c r="D525" s="162" t="s">
        <v>183</v>
      </c>
      <c r="E525" s="163" t="s">
        <v>712</v>
      </c>
      <c r="F525" s="164" t="s">
        <v>713</v>
      </c>
      <c r="G525" s="165" t="s">
        <v>228</v>
      </c>
      <c r="H525" s="166">
        <v>25.24</v>
      </c>
      <c r="I525" s="167"/>
      <c r="J525" s="168">
        <f>ROUND(I525*H525,2)</f>
        <v>0</v>
      </c>
      <c r="K525" s="169"/>
      <c r="L525" s="33"/>
      <c r="M525" s="170" t="s">
        <v>1</v>
      </c>
      <c r="N525" s="171" t="s">
        <v>40</v>
      </c>
      <c r="O525" s="58"/>
      <c r="P525" s="172">
        <f>O525*H525</f>
        <v>0</v>
      </c>
      <c r="Q525" s="172">
        <v>0</v>
      </c>
      <c r="R525" s="172">
        <f>Q525*H525</f>
        <v>0</v>
      </c>
      <c r="S525" s="172">
        <v>3.3800000000000002E-3</v>
      </c>
      <c r="T525" s="173">
        <f>S525*H525</f>
        <v>8.5311200000000004E-2</v>
      </c>
      <c r="U525" s="32"/>
      <c r="V525" s="32"/>
      <c r="W525" s="32"/>
      <c r="X525" s="32"/>
      <c r="Y525" s="32"/>
      <c r="Z525" s="32"/>
      <c r="AA525" s="32"/>
      <c r="AB525" s="32"/>
      <c r="AC525" s="32"/>
      <c r="AD525" s="32"/>
      <c r="AE525" s="32"/>
      <c r="AR525" s="174" t="s">
        <v>300</v>
      </c>
      <c r="AT525" s="174" t="s">
        <v>183</v>
      </c>
      <c r="AU525" s="174" t="s">
        <v>85</v>
      </c>
      <c r="AY525" s="17" t="s">
        <v>181</v>
      </c>
      <c r="BE525" s="175">
        <f>IF(N525="základní",J525,0)</f>
        <v>0</v>
      </c>
      <c r="BF525" s="175">
        <f>IF(N525="snížená",J525,0)</f>
        <v>0</v>
      </c>
      <c r="BG525" s="175">
        <f>IF(N525="zákl. přenesená",J525,0)</f>
        <v>0</v>
      </c>
      <c r="BH525" s="175">
        <f>IF(N525="sníž. přenesená",J525,0)</f>
        <v>0</v>
      </c>
      <c r="BI525" s="175">
        <f>IF(N525="nulová",J525,0)</f>
        <v>0</v>
      </c>
      <c r="BJ525" s="17" t="s">
        <v>80</v>
      </c>
      <c r="BK525" s="175">
        <f>ROUND(I525*H525,2)</f>
        <v>0</v>
      </c>
      <c r="BL525" s="17" t="s">
        <v>300</v>
      </c>
      <c r="BM525" s="174" t="s">
        <v>714</v>
      </c>
    </row>
    <row r="526" spans="1:65" s="14" customFormat="1">
      <c r="B526" s="185"/>
      <c r="D526" s="177" t="s">
        <v>189</v>
      </c>
      <c r="E526" s="186" t="s">
        <v>1</v>
      </c>
      <c r="F526" s="187" t="s">
        <v>387</v>
      </c>
      <c r="H526" s="186" t="s">
        <v>1</v>
      </c>
      <c r="I526" s="188"/>
      <c r="L526" s="185"/>
      <c r="M526" s="189"/>
      <c r="N526" s="190"/>
      <c r="O526" s="190"/>
      <c r="P526" s="190"/>
      <c r="Q526" s="190"/>
      <c r="R526" s="190"/>
      <c r="S526" s="190"/>
      <c r="T526" s="191"/>
      <c r="AT526" s="186" t="s">
        <v>189</v>
      </c>
      <c r="AU526" s="186" t="s">
        <v>85</v>
      </c>
      <c r="AV526" s="14" t="s">
        <v>80</v>
      </c>
      <c r="AW526" s="14" t="s">
        <v>31</v>
      </c>
      <c r="AX526" s="14" t="s">
        <v>75</v>
      </c>
      <c r="AY526" s="186" t="s">
        <v>181</v>
      </c>
    </row>
    <row r="527" spans="1:65" s="14" customFormat="1">
      <c r="B527" s="185"/>
      <c r="D527" s="177" t="s">
        <v>189</v>
      </c>
      <c r="E527" s="186" t="s">
        <v>1</v>
      </c>
      <c r="F527" s="187" t="s">
        <v>715</v>
      </c>
      <c r="H527" s="186" t="s">
        <v>1</v>
      </c>
      <c r="I527" s="188"/>
      <c r="L527" s="185"/>
      <c r="M527" s="189"/>
      <c r="N527" s="190"/>
      <c r="O527" s="190"/>
      <c r="P527" s="190"/>
      <c r="Q527" s="190"/>
      <c r="R527" s="190"/>
      <c r="S527" s="190"/>
      <c r="T527" s="191"/>
      <c r="AT527" s="186" t="s">
        <v>189</v>
      </c>
      <c r="AU527" s="186" t="s">
        <v>85</v>
      </c>
      <c r="AV527" s="14" t="s">
        <v>80</v>
      </c>
      <c r="AW527" s="14" t="s">
        <v>31</v>
      </c>
      <c r="AX527" s="14" t="s">
        <v>75</v>
      </c>
      <c r="AY527" s="186" t="s">
        <v>181</v>
      </c>
    </row>
    <row r="528" spans="1:65" s="13" customFormat="1">
      <c r="B528" s="176"/>
      <c r="D528" s="177" t="s">
        <v>189</v>
      </c>
      <c r="E528" s="178" t="s">
        <v>1</v>
      </c>
      <c r="F528" s="179" t="s">
        <v>716</v>
      </c>
      <c r="H528" s="180">
        <v>25.24</v>
      </c>
      <c r="I528" s="181"/>
      <c r="L528" s="176"/>
      <c r="M528" s="182"/>
      <c r="N528" s="183"/>
      <c r="O528" s="183"/>
      <c r="P528" s="183"/>
      <c r="Q528" s="183"/>
      <c r="R528" s="183"/>
      <c r="S528" s="183"/>
      <c r="T528" s="184"/>
      <c r="AT528" s="178" t="s">
        <v>189</v>
      </c>
      <c r="AU528" s="178" t="s">
        <v>85</v>
      </c>
      <c r="AV528" s="13" t="s">
        <v>85</v>
      </c>
      <c r="AW528" s="13" t="s">
        <v>31</v>
      </c>
      <c r="AX528" s="13" t="s">
        <v>80</v>
      </c>
      <c r="AY528" s="178" t="s">
        <v>181</v>
      </c>
    </row>
    <row r="529" spans="1:65" s="2" customFormat="1" ht="16.5" customHeight="1">
      <c r="A529" s="32"/>
      <c r="B529" s="161"/>
      <c r="C529" s="162" t="s">
        <v>717</v>
      </c>
      <c r="D529" s="162" t="s">
        <v>183</v>
      </c>
      <c r="E529" s="163" t="s">
        <v>718</v>
      </c>
      <c r="F529" s="164" t="s">
        <v>719</v>
      </c>
      <c r="G529" s="165" t="s">
        <v>228</v>
      </c>
      <c r="H529" s="166">
        <v>7.8</v>
      </c>
      <c r="I529" s="167"/>
      <c r="J529" s="168">
        <f>ROUND(I529*H529,2)</f>
        <v>0</v>
      </c>
      <c r="K529" s="169"/>
      <c r="L529" s="33"/>
      <c r="M529" s="170" t="s">
        <v>1</v>
      </c>
      <c r="N529" s="171" t="s">
        <v>40</v>
      </c>
      <c r="O529" s="58"/>
      <c r="P529" s="172">
        <f>O529*H529</f>
        <v>0</v>
      </c>
      <c r="Q529" s="172">
        <v>0</v>
      </c>
      <c r="R529" s="172">
        <f>Q529*H529</f>
        <v>0</v>
      </c>
      <c r="S529" s="172">
        <v>3.48E-3</v>
      </c>
      <c r="T529" s="173">
        <f>S529*H529</f>
        <v>2.7143999999999998E-2</v>
      </c>
      <c r="U529" s="32"/>
      <c r="V529" s="32"/>
      <c r="W529" s="32"/>
      <c r="X529" s="32"/>
      <c r="Y529" s="32"/>
      <c r="Z529" s="32"/>
      <c r="AA529" s="32"/>
      <c r="AB529" s="32"/>
      <c r="AC529" s="32"/>
      <c r="AD529" s="32"/>
      <c r="AE529" s="32"/>
      <c r="AR529" s="174" t="s">
        <v>300</v>
      </c>
      <c r="AT529" s="174" t="s">
        <v>183</v>
      </c>
      <c r="AU529" s="174" t="s">
        <v>85</v>
      </c>
      <c r="AY529" s="17" t="s">
        <v>181</v>
      </c>
      <c r="BE529" s="175">
        <f>IF(N529="základní",J529,0)</f>
        <v>0</v>
      </c>
      <c r="BF529" s="175">
        <f>IF(N529="snížená",J529,0)</f>
        <v>0</v>
      </c>
      <c r="BG529" s="175">
        <f>IF(N529="zákl. přenesená",J529,0)</f>
        <v>0</v>
      </c>
      <c r="BH529" s="175">
        <f>IF(N529="sníž. přenesená",J529,0)</f>
        <v>0</v>
      </c>
      <c r="BI529" s="175">
        <f>IF(N529="nulová",J529,0)</f>
        <v>0</v>
      </c>
      <c r="BJ529" s="17" t="s">
        <v>80</v>
      </c>
      <c r="BK529" s="175">
        <f>ROUND(I529*H529,2)</f>
        <v>0</v>
      </c>
      <c r="BL529" s="17" t="s">
        <v>300</v>
      </c>
      <c r="BM529" s="174" t="s">
        <v>720</v>
      </c>
    </row>
    <row r="530" spans="1:65" s="14" customFormat="1">
      <c r="B530" s="185"/>
      <c r="D530" s="177" t="s">
        <v>189</v>
      </c>
      <c r="E530" s="186" t="s">
        <v>1</v>
      </c>
      <c r="F530" s="187" t="s">
        <v>721</v>
      </c>
      <c r="H530" s="186" t="s">
        <v>1</v>
      </c>
      <c r="I530" s="188"/>
      <c r="L530" s="185"/>
      <c r="M530" s="189"/>
      <c r="N530" s="190"/>
      <c r="O530" s="190"/>
      <c r="P530" s="190"/>
      <c r="Q530" s="190"/>
      <c r="R530" s="190"/>
      <c r="S530" s="190"/>
      <c r="T530" s="191"/>
      <c r="AT530" s="186" t="s">
        <v>189</v>
      </c>
      <c r="AU530" s="186" t="s">
        <v>85</v>
      </c>
      <c r="AV530" s="14" t="s">
        <v>80</v>
      </c>
      <c r="AW530" s="14" t="s">
        <v>31</v>
      </c>
      <c r="AX530" s="14" t="s">
        <v>75</v>
      </c>
      <c r="AY530" s="186" t="s">
        <v>181</v>
      </c>
    </row>
    <row r="531" spans="1:65" s="14" customFormat="1">
      <c r="B531" s="185"/>
      <c r="D531" s="177" t="s">
        <v>189</v>
      </c>
      <c r="E531" s="186" t="s">
        <v>1</v>
      </c>
      <c r="F531" s="187" t="s">
        <v>722</v>
      </c>
      <c r="H531" s="186" t="s">
        <v>1</v>
      </c>
      <c r="I531" s="188"/>
      <c r="L531" s="185"/>
      <c r="M531" s="189"/>
      <c r="N531" s="190"/>
      <c r="O531" s="190"/>
      <c r="P531" s="190"/>
      <c r="Q531" s="190"/>
      <c r="R531" s="190"/>
      <c r="S531" s="190"/>
      <c r="T531" s="191"/>
      <c r="AT531" s="186" t="s">
        <v>189</v>
      </c>
      <c r="AU531" s="186" t="s">
        <v>85</v>
      </c>
      <c r="AV531" s="14" t="s">
        <v>80</v>
      </c>
      <c r="AW531" s="14" t="s">
        <v>31</v>
      </c>
      <c r="AX531" s="14" t="s">
        <v>75</v>
      </c>
      <c r="AY531" s="186" t="s">
        <v>181</v>
      </c>
    </row>
    <row r="532" spans="1:65" s="13" customFormat="1">
      <c r="B532" s="176"/>
      <c r="D532" s="177" t="s">
        <v>189</v>
      </c>
      <c r="E532" s="178" t="s">
        <v>1</v>
      </c>
      <c r="F532" s="179" t="s">
        <v>723</v>
      </c>
      <c r="H532" s="180">
        <v>7.8</v>
      </c>
      <c r="I532" s="181"/>
      <c r="L532" s="176"/>
      <c r="M532" s="182"/>
      <c r="N532" s="183"/>
      <c r="O532" s="183"/>
      <c r="P532" s="183"/>
      <c r="Q532" s="183"/>
      <c r="R532" s="183"/>
      <c r="S532" s="183"/>
      <c r="T532" s="184"/>
      <c r="AT532" s="178" t="s">
        <v>189</v>
      </c>
      <c r="AU532" s="178" t="s">
        <v>85</v>
      </c>
      <c r="AV532" s="13" t="s">
        <v>85</v>
      </c>
      <c r="AW532" s="13" t="s">
        <v>31</v>
      </c>
      <c r="AX532" s="13" t="s">
        <v>80</v>
      </c>
      <c r="AY532" s="178" t="s">
        <v>181</v>
      </c>
    </row>
    <row r="533" spans="1:65" s="2" customFormat="1" ht="16.5" customHeight="1">
      <c r="A533" s="32"/>
      <c r="B533" s="161"/>
      <c r="C533" s="162" t="s">
        <v>724</v>
      </c>
      <c r="D533" s="162" t="s">
        <v>183</v>
      </c>
      <c r="E533" s="163" t="s">
        <v>725</v>
      </c>
      <c r="F533" s="164" t="s">
        <v>726</v>
      </c>
      <c r="G533" s="165" t="s">
        <v>228</v>
      </c>
      <c r="H533" s="166">
        <v>167.5</v>
      </c>
      <c r="I533" s="167"/>
      <c r="J533" s="168">
        <f>ROUND(I533*H533,2)</f>
        <v>0</v>
      </c>
      <c r="K533" s="169"/>
      <c r="L533" s="33"/>
      <c r="M533" s="170" t="s">
        <v>1</v>
      </c>
      <c r="N533" s="171" t="s">
        <v>40</v>
      </c>
      <c r="O533" s="58"/>
      <c r="P533" s="172">
        <f>O533*H533</f>
        <v>0</v>
      </c>
      <c r="Q533" s="172">
        <v>0</v>
      </c>
      <c r="R533" s="172">
        <f>Q533*H533</f>
        <v>0</v>
      </c>
      <c r="S533" s="172">
        <v>2.5999999999999999E-3</v>
      </c>
      <c r="T533" s="173">
        <f>S533*H533</f>
        <v>0.4355</v>
      </c>
      <c r="U533" s="32"/>
      <c r="V533" s="32"/>
      <c r="W533" s="32"/>
      <c r="X533" s="32"/>
      <c r="Y533" s="32"/>
      <c r="Z533" s="32"/>
      <c r="AA533" s="32"/>
      <c r="AB533" s="32"/>
      <c r="AC533" s="32"/>
      <c r="AD533" s="32"/>
      <c r="AE533" s="32"/>
      <c r="AR533" s="174" t="s">
        <v>300</v>
      </c>
      <c r="AT533" s="174" t="s">
        <v>183</v>
      </c>
      <c r="AU533" s="174" t="s">
        <v>85</v>
      </c>
      <c r="AY533" s="17" t="s">
        <v>181</v>
      </c>
      <c r="BE533" s="175">
        <f>IF(N533="základní",J533,0)</f>
        <v>0</v>
      </c>
      <c r="BF533" s="175">
        <f>IF(N533="snížená",J533,0)</f>
        <v>0</v>
      </c>
      <c r="BG533" s="175">
        <f>IF(N533="zákl. přenesená",J533,0)</f>
        <v>0</v>
      </c>
      <c r="BH533" s="175">
        <f>IF(N533="sníž. přenesená",J533,0)</f>
        <v>0</v>
      </c>
      <c r="BI533" s="175">
        <f>IF(N533="nulová",J533,0)</f>
        <v>0</v>
      </c>
      <c r="BJ533" s="17" t="s">
        <v>80</v>
      </c>
      <c r="BK533" s="175">
        <f>ROUND(I533*H533,2)</f>
        <v>0</v>
      </c>
      <c r="BL533" s="17" t="s">
        <v>300</v>
      </c>
      <c r="BM533" s="174" t="s">
        <v>727</v>
      </c>
    </row>
    <row r="534" spans="1:65" s="14" customFormat="1">
      <c r="B534" s="185"/>
      <c r="D534" s="177" t="s">
        <v>189</v>
      </c>
      <c r="E534" s="186" t="s">
        <v>1</v>
      </c>
      <c r="F534" s="187" t="s">
        <v>387</v>
      </c>
      <c r="H534" s="186" t="s">
        <v>1</v>
      </c>
      <c r="I534" s="188"/>
      <c r="L534" s="185"/>
      <c r="M534" s="189"/>
      <c r="N534" s="190"/>
      <c r="O534" s="190"/>
      <c r="P534" s="190"/>
      <c r="Q534" s="190"/>
      <c r="R534" s="190"/>
      <c r="S534" s="190"/>
      <c r="T534" s="191"/>
      <c r="AT534" s="186" t="s">
        <v>189</v>
      </c>
      <c r="AU534" s="186" t="s">
        <v>85</v>
      </c>
      <c r="AV534" s="14" t="s">
        <v>80</v>
      </c>
      <c r="AW534" s="14" t="s">
        <v>31</v>
      </c>
      <c r="AX534" s="14" t="s">
        <v>75</v>
      </c>
      <c r="AY534" s="186" t="s">
        <v>181</v>
      </c>
    </row>
    <row r="535" spans="1:65" s="14" customFormat="1">
      <c r="B535" s="185"/>
      <c r="D535" s="177" t="s">
        <v>189</v>
      </c>
      <c r="E535" s="186" t="s">
        <v>1</v>
      </c>
      <c r="F535" s="187" t="s">
        <v>728</v>
      </c>
      <c r="H535" s="186" t="s">
        <v>1</v>
      </c>
      <c r="I535" s="188"/>
      <c r="L535" s="185"/>
      <c r="M535" s="189"/>
      <c r="N535" s="190"/>
      <c r="O535" s="190"/>
      <c r="P535" s="190"/>
      <c r="Q535" s="190"/>
      <c r="R535" s="190"/>
      <c r="S535" s="190"/>
      <c r="T535" s="191"/>
      <c r="AT535" s="186" t="s">
        <v>189</v>
      </c>
      <c r="AU535" s="186" t="s">
        <v>85</v>
      </c>
      <c r="AV535" s="14" t="s">
        <v>80</v>
      </c>
      <c r="AW535" s="14" t="s">
        <v>31</v>
      </c>
      <c r="AX535" s="14" t="s">
        <v>75</v>
      </c>
      <c r="AY535" s="186" t="s">
        <v>181</v>
      </c>
    </row>
    <row r="536" spans="1:65" s="13" customFormat="1">
      <c r="B536" s="176"/>
      <c r="D536" s="177" t="s">
        <v>189</v>
      </c>
      <c r="E536" s="178" t="s">
        <v>1</v>
      </c>
      <c r="F536" s="179" t="s">
        <v>729</v>
      </c>
      <c r="H536" s="180">
        <v>167.5</v>
      </c>
      <c r="I536" s="181"/>
      <c r="L536" s="176"/>
      <c r="M536" s="182"/>
      <c r="N536" s="183"/>
      <c r="O536" s="183"/>
      <c r="P536" s="183"/>
      <c r="Q536" s="183"/>
      <c r="R536" s="183"/>
      <c r="S536" s="183"/>
      <c r="T536" s="184"/>
      <c r="AT536" s="178" t="s">
        <v>189</v>
      </c>
      <c r="AU536" s="178" t="s">
        <v>85</v>
      </c>
      <c r="AV536" s="13" t="s">
        <v>85</v>
      </c>
      <c r="AW536" s="13" t="s">
        <v>31</v>
      </c>
      <c r="AX536" s="13" t="s">
        <v>80</v>
      </c>
      <c r="AY536" s="178" t="s">
        <v>181</v>
      </c>
    </row>
    <row r="537" spans="1:65" s="2" customFormat="1" ht="16.5" customHeight="1">
      <c r="A537" s="32"/>
      <c r="B537" s="161"/>
      <c r="C537" s="162" t="s">
        <v>730</v>
      </c>
      <c r="D537" s="162" t="s">
        <v>183</v>
      </c>
      <c r="E537" s="163" t="s">
        <v>731</v>
      </c>
      <c r="F537" s="164" t="s">
        <v>732</v>
      </c>
      <c r="G537" s="165" t="s">
        <v>228</v>
      </c>
      <c r="H537" s="166">
        <v>37.6</v>
      </c>
      <c r="I537" s="167"/>
      <c r="J537" s="168">
        <f>ROUND(I537*H537,2)</f>
        <v>0</v>
      </c>
      <c r="K537" s="169"/>
      <c r="L537" s="33"/>
      <c r="M537" s="170" t="s">
        <v>1</v>
      </c>
      <c r="N537" s="171" t="s">
        <v>40</v>
      </c>
      <c r="O537" s="58"/>
      <c r="P537" s="172">
        <f>O537*H537</f>
        <v>0</v>
      </c>
      <c r="Q537" s="172">
        <v>0</v>
      </c>
      <c r="R537" s="172">
        <f>Q537*H537</f>
        <v>0</v>
      </c>
      <c r="S537" s="172">
        <v>3.9399999999999999E-3</v>
      </c>
      <c r="T537" s="173">
        <f>S537*H537</f>
        <v>0.148144</v>
      </c>
      <c r="U537" s="32"/>
      <c r="V537" s="32"/>
      <c r="W537" s="32"/>
      <c r="X537" s="32"/>
      <c r="Y537" s="32"/>
      <c r="Z537" s="32"/>
      <c r="AA537" s="32"/>
      <c r="AB537" s="32"/>
      <c r="AC537" s="32"/>
      <c r="AD537" s="32"/>
      <c r="AE537" s="32"/>
      <c r="AR537" s="174" t="s">
        <v>300</v>
      </c>
      <c r="AT537" s="174" t="s">
        <v>183</v>
      </c>
      <c r="AU537" s="174" t="s">
        <v>85</v>
      </c>
      <c r="AY537" s="17" t="s">
        <v>181</v>
      </c>
      <c r="BE537" s="175">
        <f>IF(N537="základní",J537,0)</f>
        <v>0</v>
      </c>
      <c r="BF537" s="175">
        <f>IF(N537="snížená",J537,0)</f>
        <v>0</v>
      </c>
      <c r="BG537" s="175">
        <f>IF(N537="zákl. přenesená",J537,0)</f>
        <v>0</v>
      </c>
      <c r="BH537" s="175">
        <f>IF(N537="sníž. přenesená",J537,0)</f>
        <v>0</v>
      </c>
      <c r="BI537" s="175">
        <f>IF(N537="nulová",J537,0)</f>
        <v>0</v>
      </c>
      <c r="BJ537" s="17" t="s">
        <v>80</v>
      </c>
      <c r="BK537" s="175">
        <f>ROUND(I537*H537,2)</f>
        <v>0</v>
      </c>
      <c r="BL537" s="17" t="s">
        <v>300</v>
      </c>
      <c r="BM537" s="174" t="s">
        <v>733</v>
      </c>
    </row>
    <row r="538" spans="1:65" s="13" customFormat="1">
      <c r="B538" s="176"/>
      <c r="D538" s="177" t="s">
        <v>189</v>
      </c>
      <c r="E538" s="178" t="s">
        <v>1</v>
      </c>
      <c r="F538" s="179" t="s">
        <v>734</v>
      </c>
      <c r="H538" s="180">
        <v>37.6</v>
      </c>
      <c r="I538" s="181"/>
      <c r="L538" s="176"/>
      <c r="M538" s="182"/>
      <c r="N538" s="183"/>
      <c r="O538" s="183"/>
      <c r="P538" s="183"/>
      <c r="Q538" s="183"/>
      <c r="R538" s="183"/>
      <c r="S538" s="183"/>
      <c r="T538" s="184"/>
      <c r="AT538" s="178" t="s">
        <v>189</v>
      </c>
      <c r="AU538" s="178" t="s">
        <v>85</v>
      </c>
      <c r="AV538" s="13" t="s">
        <v>85</v>
      </c>
      <c r="AW538" s="13" t="s">
        <v>31</v>
      </c>
      <c r="AX538" s="13" t="s">
        <v>80</v>
      </c>
      <c r="AY538" s="178" t="s">
        <v>181</v>
      </c>
    </row>
    <row r="539" spans="1:65" s="12" customFormat="1" ht="22.9" customHeight="1">
      <c r="B539" s="148"/>
      <c r="D539" s="149" t="s">
        <v>74</v>
      </c>
      <c r="E539" s="159" t="s">
        <v>735</v>
      </c>
      <c r="F539" s="159" t="s">
        <v>736</v>
      </c>
      <c r="I539" s="151"/>
      <c r="J539" s="160">
        <f>BK539</f>
        <v>0</v>
      </c>
      <c r="L539" s="148"/>
      <c r="M539" s="153"/>
      <c r="N539" s="154"/>
      <c r="O539" s="154"/>
      <c r="P539" s="155">
        <f>SUM(P540:P566)</f>
        <v>0</v>
      </c>
      <c r="Q539" s="154"/>
      <c r="R539" s="155">
        <f>SUM(R540:R566)</f>
        <v>0</v>
      </c>
      <c r="S539" s="154"/>
      <c r="T539" s="156">
        <f>SUM(T540:T566)</f>
        <v>99.682702000000006</v>
      </c>
      <c r="AR539" s="149" t="s">
        <v>85</v>
      </c>
      <c r="AT539" s="157" t="s">
        <v>74</v>
      </c>
      <c r="AU539" s="157" t="s">
        <v>80</v>
      </c>
      <c r="AY539" s="149" t="s">
        <v>181</v>
      </c>
      <c r="BK539" s="158">
        <f>SUM(BK540:BK566)</f>
        <v>0</v>
      </c>
    </row>
    <row r="540" spans="1:65" s="2" customFormat="1" ht="21.75" customHeight="1">
      <c r="A540" s="32"/>
      <c r="B540" s="161"/>
      <c r="C540" s="162" t="s">
        <v>737</v>
      </c>
      <c r="D540" s="162" t="s">
        <v>183</v>
      </c>
      <c r="E540" s="163" t="s">
        <v>738</v>
      </c>
      <c r="F540" s="164" t="s">
        <v>739</v>
      </c>
      <c r="G540" s="165" t="s">
        <v>200</v>
      </c>
      <c r="H540" s="166">
        <v>346.6</v>
      </c>
      <c r="I540" s="167"/>
      <c r="J540" s="168">
        <f>ROUND(I540*H540,2)</f>
        <v>0</v>
      </c>
      <c r="K540" s="169"/>
      <c r="L540" s="33"/>
      <c r="M540" s="170" t="s">
        <v>1</v>
      </c>
      <c r="N540" s="171" t="s">
        <v>40</v>
      </c>
      <c r="O540" s="58"/>
      <c r="P540" s="172">
        <f>O540*H540</f>
        <v>0</v>
      </c>
      <c r="Q540" s="172">
        <v>0</v>
      </c>
      <c r="R540" s="172">
        <f>Q540*H540</f>
        <v>0</v>
      </c>
      <c r="S540" s="172">
        <v>4.4499999999999998E-2</v>
      </c>
      <c r="T540" s="173">
        <f>S540*H540</f>
        <v>15.4237</v>
      </c>
      <c r="U540" s="32"/>
      <c r="V540" s="32"/>
      <c r="W540" s="32"/>
      <c r="X540" s="32"/>
      <c r="Y540" s="32"/>
      <c r="Z540" s="32"/>
      <c r="AA540" s="32"/>
      <c r="AB540" s="32"/>
      <c r="AC540" s="32"/>
      <c r="AD540" s="32"/>
      <c r="AE540" s="32"/>
      <c r="AR540" s="174" t="s">
        <v>300</v>
      </c>
      <c r="AT540" s="174" t="s">
        <v>183</v>
      </c>
      <c r="AU540" s="174" t="s">
        <v>85</v>
      </c>
      <c r="AY540" s="17" t="s">
        <v>181</v>
      </c>
      <c r="BE540" s="175">
        <f>IF(N540="základní",J540,0)</f>
        <v>0</v>
      </c>
      <c r="BF540" s="175">
        <f>IF(N540="snížená",J540,0)</f>
        <v>0</v>
      </c>
      <c r="BG540" s="175">
        <f>IF(N540="zákl. přenesená",J540,0)</f>
        <v>0</v>
      </c>
      <c r="BH540" s="175">
        <f>IF(N540="sníž. přenesená",J540,0)</f>
        <v>0</v>
      </c>
      <c r="BI540" s="175">
        <f>IF(N540="nulová",J540,0)</f>
        <v>0</v>
      </c>
      <c r="BJ540" s="17" t="s">
        <v>80</v>
      </c>
      <c r="BK540" s="175">
        <f>ROUND(I540*H540,2)</f>
        <v>0</v>
      </c>
      <c r="BL540" s="17" t="s">
        <v>300</v>
      </c>
      <c r="BM540" s="174" t="s">
        <v>740</v>
      </c>
    </row>
    <row r="541" spans="1:65" s="14" customFormat="1">
      <c r="B541" s="185"/>
      <c r="D541" s="177" t="s">
        <v>189</v>
      </c>
      <c r="E541" s="186" t="s">
        <v>1</v>
      </c>
      <c r="F541" s="187" t="s">
        <v>387</v>
      </c>
      <c r="H541" s="186" t="s">
        <v>1</v>
      </c>
      <c r="I541" s="188"/>
      <c r="L541" s="185"/>
      <c r="M541" s="189"/>
      <c r="N541" s="190"/>
      <c r="O541" s="190"/>
      <c r="P541" s="190"/>
      <c r="Q541" s="190"/>
      <c r="R541" s="190"/>
      <c r="S541" s="190"/>
      <c r="T541" s="191"/>
      <c r="AT541" s="186" t="s">
        <v>189</v>
      </c>
      <c r="AU541" s="186" t="s">
        <v>85</v>
      </c>
      <c r="AV541" s="14" t="s">
        <v>80</v>
      </c>
      <c r="AW541" s="14" t="s">
        <v>31</v>
      </c>
      <c r="AX541" s="14" t="s">
        <v>75</v>
      </c>
      <c r="AY541" s="186" t="s">
        <v>181</v>
      </c>
    </row>
    <row r="542" spans="1:65" s="14" customFormat="1">
      <c r="B542" s="185"/>
      <c r="D542" s="177" t="s">
        <v>189</v>
      </c>
      <c r="E542" s="186" t="s">
        <v>1</v>
      </c>
      <c r="F542" s="187" t="s">
        <v>664</v>
      </c>
      <c r="H542" s="186" t="s">
        <v>1</v>
      </c>
      <c r="I542" s="188"/>
      <c r="L542" s="185"/>
      <c r="M542" s="189"/>
      <c r="N542" s="190"/>
      <c r="O542" s="190"/>
      <c r="P542" s="190"/>
      <c r="Q542" s="190"/>
      <c r="R542" s="190"/>
      <c r="S542" s="190"/>
      <c r="T542" s="191"/>
      <c r="AT542" s="186" t="s">
        <v>189</v>
      </c>
      <c r="AU542" s="186" t="s">
        <v>85</v>
      </c>
      <c r="AV542" s="14" t="s">
        <v>80</v>
      </c>
      <c r="AW542" s="14" t="s">
        <v>31</v>
      </c>
      <c r="AX542" s="14" t="s">
        <v>75</v>
      </c>
      <c r="AY542" s="186" t="s">
        <v>181</v>
      </c>
    </row>
    <row r="543" spans="1:65" s="13" customFormat="1">
      <c r="B543" s="176"/>
      <c r="D543" s="177" t="s">
        <v>189</v>
      </c>
      <c r="E543" s="178" t="s">
        <v>1</v>
      </c>
      <c r="F543" s="179" t="s">
        <v>665</v>
      </c>
      <c r="H543" s="180">
        <v>346.6</v>
      </c>
      <c r="I543" s="181"/>
      <c r="L543" s="176"/>
      <c r="M543" s="182"/>
      <c r="N543" s="183"/>
      <c r="O543" s="183"/>
      <c r="P543" s="183"/>
      <c r="Q543" s="183"/>
      <c r="R543" s="183"/>
      <c r="S543" s="183"/>
      <c r="T543" s="184"/>
      <c r="AT543" s="178" t="s">
        <v>189</v>
      </c>
      <c r="AU543" s="178" t="s">
        <v>85</v>
      </c>
      <c r="AV543" s="13" t="s">
        <v>85</v>
      </c>
      <c r="AW543" s="13" t="s">
        <v>31</v>
      </c>
      <c r="AX543" s="13" t="s">
        <v>80</v>
      </c>
      <c r="AY543" s="178" t="s">
        <v>181</v>
      </c>
    </row>
    <row r="544" spans="1:65" s="2" customFormat="1" ht="21.75" customHeight="1">
      <c r="A544" s="32"/>
      <c r="B544" s="161"/>
      <c r="C544" s="162" t="s">
        <v>741</v>
      </c>
      <c r="D544" s="162" t="s">
        <v>183</v>
      </c>
      <c r="E544" s="163" t="s">
        <v>742</v>
      </c>
      <c r="F544" s="164" t="s">
        <v>743</v>
      </c>
      <c r="G544" s="165" t="s">
        <v>200</v>
      </c>
      <c r="H544" s="166">
        <v>346.6</v>
      </c>
      <c r="I544" s="167"/>
      <c r="J544" s="168">
        <f>ROUND(I544*H544,2)</f>
        <v>0</v>
      </c>
      <c r="K544" s="169"/>
      <c r="L544" s="33"/>
      <c r="M544" s="170" t="s">
        <v>1</v>
      </c>
      <c r="N544" s="171" t="s">
        <v>40</v>
      </c>
      <c r="O544" s="58"/>
      <c r="P544" s="172">
        <f>O544*H544</f>
        <v>0</v>
      </c>
      <c r="Q544" s="172">
        <v>0</v>
      </c>
      <c r="R544" s="172">
        <f>Q544*H544</f>
        <v>0</v>
      </c>
      <c r="S544" s="172">
        <v>0</v>
      </c>
      <c r="T544" s="173">
        <f>S544*H544</f>
        <v>0</v>
      </c>
      <c r="U544" s="32"/>
      <c r="V544" s="32"/>
      <c r="W544" s="32"/>
      <c r="X544" s="32"/>
      <c r="Y544" s="32"/>
      <c r="Z544" s="32"/>
      <c r="AA544" s="32"/>
      <c r="AB544" s="32"/>
      <c r="AC544" s="32"/>
      <c r="AD544" s="32"/>
      <c r="AE544" s="32"/>
      <c r="AR544" s="174" t="s">
        <v>300</v>
      </c>
      <c r="AT544" s="174" t="s">
        <v>183</v>
      </c>
      <c r="AU544" s="174" t="s">
        <v>85</v>
      </c>
      <c r="AY544" s="17" t="s">
        <v>181</v>
      </c>
      <c r="BE544" s="175">
        <f>IF(N544="základní",J544,0)</f>
        <v>0</v>
      </c>
      <c r="BF544" s="175">
        <f>IF(N544="snížená",J544,0)</f>
        <v>0</v>
      </c>
      <c r="BG544" s="175">
        <f>IF(N544="zákl. přenesená",J544,0)</f>
        <v>0</v>
      </c>
      <c r="BH544" s="175">
        <f>IF(N544="sníž. přenesená",J544,0)</f>
        <v>0</v>
      </c>
      <c r="BI544" s="175">
        <f>IF(N544="nulová",J544,0)</f>
        <v>0</v>
      </c>
      <c r="BJ544" s="17" t="s">
        <v>80</v>
      </c>
      <c r="BK544" s="175">
        <f>ROUND(I544*H544,2)</f>
        <v>0</v>
      </c>
      <c r="BL544" s="17" t="s">
        <v>300</v>
      </c>
      <c r="BM544" s="174" t="s">
        <v>744</v>
      </c>
    </row>
    <row r="545" spans="1:65" s="14" customFormat="1">
      <c r="B545" s="185"/>
      <c r="D545" s="177" t="s">
        <v>189</v>
      </c>
      <c r="E545" s="186" t="s">
        <v>1</v>
      </c>
      <c r="F545" s="187" t="s">
        <v>387</v>
      </c>
      <c r="H545" s="186" t="s">
        <v>1</v>
      </c>
      <c r="I545" s="188"/>
      <c r="L545" s="185"/>
      <c r="M545" s="189"/>
      <c r="N545" s="190"/>
      <c r="O545" s="190"/>
      <c r="P545" s="190"/>
      <c r="Q545" s="190"/>
      <c r="R545" s="190"/>
      <c r="S545" s="190"/>
      <c r="T545" s="191"/>
      <c r="AT545" s="186" t="s">
        <v>189</v>
      </c>
      <c r="AU545" s="186" t="s">
        <v>85</v>
      </c>
      <c r="AV545" s="14" t="s">
        <v>80</v>
      </c>
      <c r="AW545" s="14" t="s">
        <v>31</v>
      </c>
      <c r="AX545" s="14" t="s">
        <v>75</v>
      </c>
      <c r="AY545" s="186" t="s">
        <v>181</v>
      </c>
    </row>
    <row r="546" spans="1:65" s="14" customFormat="1">
      <c r="B546" s="185"/>
      <c r="D546" s="177" t="s">
        <v>189</v>
      </c>
      <c r="E546" s="186" t="s">
        <v>1</v>
      </c>
      <c r="F546" s="187" t="s">
        <v>664</v>
      </c>
      <c r="H546" s="186" t="s">
        <v>1</v>
      </c>
      <c r="I546" s="188"/>
      <c r="L546" s="185"/>
      <c r="M546" s="189"/>
      <c r="N546" s="190"/>
      <c r="O546" s="190"/>
      <c r="P546" s="190"/>
      <c r="Q546" s="190"/>
      <c r="R546" s="190"/>
      <c r="S546" s="190"/>
      <c r="T546" s="191"/>
      <c r="AT546" s="186" t="s">
        <v>189</v>
      </c>
      <c r="AU546" s="186" t="s">
        <v>85</v>
      </c>
      <c r="AV546" s="14" t="s">
        <v>80</v>
      </c>
      <c r="AW546" s="14" t="s">
        <v>31</v>
      </c>
      <c r="AX546" s="14" t="s">
        <v>75</v>
      </c>
      <c r="AY546" s="186" t="s">
        <v>181</v>
      </c>
    </row>
    <row r="547" spans="1:65" s="13" customFormat="1">
      <c r="B547" s="176"/>
      <c r="D547" s="177" t="s">
        <v>189</v>
      </c>
      <c r="E547" s="178" t="s">
        <v>1</v>
      </c>
      <c r="F547" s="179" t="s">
        <v>665</v>
      </c>
      <c r="H547" s="180">
        <v>346.6</v>
      </c>
      <c r="I547" s="181"/>
      <c r="L547" s="176"/>
      <c r="M547" s="182"/>
      <c r="N547" s="183"/>
      <c r="O547" s="183"/>
      <c r="P547" s="183"/>
      <c r="Q547" s="183"/>
      <c r="R547" s="183"/>
      <c r="S547" s="183"/>
      <c r="T547" s="184"/>
      <c r="AT547" s="178" t="s">
        <v>189</v>
      </c>
      <c r="AU547" s="178" t="s">
        <v>85</v>
      </c>
      <c r="AV547" s="13" t="s">
        <v>85</v>
      </c>
      <c r="AW547" s="13" t="s">
        <v>31</v>
      </c>
      <c r="AX547" s="13" t="s">
        <v>80</v>
      </c>
      <c r="AY547" s="178" t="s">
        <v>181</v>
      </c>
    </row>
    <row r="548" spans="1:65" s="2" customFormat="1" ht="21.75" customHeight="1">
      <c r="A548" s="32"/>
      <c r="B548" s="161"/>
      <c r="C548" s="162" t="s">
        <v>745</v>
      </c>
      <c r="D548" s="162" t="s">
        <v>183</v>
      </c>
      <c r="E548" s="163" t="s">
        <v>746</v>
      </c>
      <c r="F548" s="164" t="s">
        <v>747</v>
      </c>
      <c r="G548" s="165" t="s">
        <v>200</v>
      </c>
      <c r="H548" s="166">
        <v>1203.5</v>
      </c>
      <c r="I548" s="167"/>
      <c r="J548" s="168">
        <f>ROUND(I548*H548,2)</f>
        <v>0</v>
      </c>
      <c r="K548" s="169"/>
      <c r="L548" s="33"/>
      <c r="M548" s="170" t="s">
        <v>1</v>
      </c>
      <c r="N548" s="171" t="s">
        <v>40</v>
      </c>
      <c r="O548" s="58"/>
      <c r="P548" s="172">
        <f>O548*H548</f>
        <v>0</v>
      </c>
      <c r="Q548" s="172">
        <v>0</v>
      </c>
      <c r="R548" s="172">
        <f>Q548*H548</f>
        <v>0</v>
      </c>
      <c r="S548" s="172">
        <v>6.6400000000000001E-2</v>
      </c>
      <c r="T548" s="173">
        <f>S548*H548</f>
        <v>79.912400000000005</v>
      </c>
      <c r="U548" s="32"/>
      <c r="V548" s="32"/>
      <c r="W548" s="32"/>
      <c r="X548" s="32"/>
      <c r="Y548" s="32"/>
      <c r="Z548" s="32"/>
      <c r="AA548" s="32"/>
      <c r="AB548" s="32"/>
      <c r="AC548" s="32"/>
      <c r="AD548" s="32"/>
      <c r="AE548" s="32"/>
      <c r="AR548" s="174" t="s">
        <v>300</v>
      </c>
      <c r="AT548" s="174" t="s">
        <v>183</v>
      </c>
      <c r="AU548" s="174" t="s">
        <v>85</v>
      </c>
      <c r="AY548" s="17" t="s">
        <v>181</v>
      </c>
      <c r="BE548" s="175">
        <f>IF(N548="základní",J548,0)</f>
        <v>0</v>
      </c>
      <c r="BF548" s="175">
        <f>IF(N548="snížená",J548,0)</f>
        <v>0</v>
      </c>
      <c r="BG548" s="175">
        <f>IF(N548="zákl. přenesená",J548,0)</f>
        <v>0</v>
      </c>
      <c r="BH548" s="175">
        <f>IF(N548="sníž. přenesená",J548,0)</f>
        <v>0</v>
      </c>
      <c r="BI548" s="175">
        <f>IF(N548="nulová",J548,0)</f>
        <v>0</v>
      </c>
      <c r="BJ548" s="17" t="s">
        <v>80</v>
      </c>
      <c r="BK548" s="175">
        <f>ROUND(I548*H548,2)</f>
        <v>0</v>
      </c>
      <c r="BL548" s="17" t="s">
        <v>300</v>
      </c>
      <c r="BM548" s="174" t="s">
        <v>748</v>
      </c>
    </row>
    <row r="549" spans="1:65" s="14" customFormat="1">
      <c r="B549" s="185"/>
      <c r="D549" s="177" t="s">
        <v>189</v>
      </c>
      <c r="E549" s="186" t="s">
        <v>1</v>
      </c>
      <c r="F549" s="187" t="s">
        <v>661</v>
      </c>
      <c r="H549" s="186" t="s">
        <v>1</v>
      </c>
      <c r="I549" s="188"/>
      <c r="L549" s="185"/>
      <c r="M549" s="189"/>
      <c r="N549" s="190"/>
      <c r="O549" s="190"/>
      <c r="P549" s="190"/>
      <c r="Q549" s="190"/>
      <c r="R549" s="190"/>
      <c r="S549" s="190"/>
      <c r="T549" s="191"/>
      <c r="AT549" s="186" t="s">
        <v>189</v>
      </c>
      <c r="AU549" s="186" t="s">
        <v>85</v>
      </c>
      <c r="AV549" s="14" t="s">
        <v>80</v>
      </c>
      <c r="AW549" s="14" t="s">
        <v>31</v>
      </c>
      <c r="AX549" s="14" t="s">
        <v>75</v>
      </c>
      <c r="AY549" s="186" t="s">
        <v>181</v>
      </c>
    </row>
    <row r="550" spans="1:65" s="14" customFormat="1">
      <c r="B550" s="185"/>
      <c r="D550" s="177" t="s">
        <v>189</v>
      </c>
      <c r="E550" s="186" t="s">
        <v>1</v>
      </c>
      <c r="F550" s="187" t="s">
        <v>662</v>
      </c>
      <c r="H550" s="186" t="s">
        <v>1</v>
      </c>
      <c r="I550" s="188"/>
      <c r="L550" s="185"/>
      <c r="M550" s="189"/>
      <c r="N550" s="190"/>
      <c r="O550" s="190"/>
      <c r="P550" s="190"/>
      <c r="Q550" s="190"/>
      <c r="R550" s="190"/>
      <c r="S550" s="190"/>
      <c r="T550" s="191"/>
      <c r="AT550" s="186" t="s">
        <v>189</v>
      </c>
      <c r="AU550" s="186" t="s">
        <v>85</v>
      </c>
      <c r="AV550" s="14" t="s">
        <v>80</v>
      </c>
      <c r="AW550" s="14" t="s">
        <v>31</v>
      </c>
      <c r="AX550" s="14" t="s">
        <v>75</v>
      </c>
      <c r="AY550" s="186" t="s">
        <v>181</v>
      </c>
    </row>
    <row r="551" spans="1:65" s="13" customFormat="1">
      <c r="B551" s="176"/>
      <c r="D551" s="177" t="s">
        <v>189</v>
      </c>
      <c r="E551" s="178" t="s">
        <v>1</v>
      </c>
      <c r="F551" s="179" t="s">
        <v>663</v>
      </c>
      <c r="H551" s="180">
        <v>1203.5</v>
      </c>
      <c r="I551" s="181"/>
      <c r="L551" s="176"/>
      <c r="M551" s="182"/>
      <c r="N551" s="183"/>
      <c r="O551" s="183"/>
      <c r="P551" s="183"/>
      <c r="Q551" s="183"/>
      <c r="R551" s="183"/>
      <c r="S551" s="183"/>
      <c r="T551" s="184"/>
      <c r="AT551" s="178" t="s">
        <v>189</v>
      </c>
      <c r="AU551" s="178" t="s">
        <v>85</v>
      </c>
      <c r="AV551" s="13" t="s">
        <v>85</v>
      </c>
      <c r="AW551" s="13" t="s">
        <v>31</v>
      </c>
      <c r="AX551" s="13" t="s">
        <v>80</v>
      </c>
      <c r="AY551" s="178" t="s">
        <v>181</v>
      </c>
    </row>
    <row r="552" spans="1:65" s="2" customFormat="1" ht="21.75" customHeight="1">
      <c r="A552" s="32"/>
      <c r="B552" s="161"/>
      <c r="C552" s="162" t="s">
        <v>749</v>
      </c>
      <c r="D552" s="162" t="s">
        <v>183</v>
      </c>
      <c r="E552" s="163" t="s">
        <v>750</v>
      </c>
      <c r="F552" s="164" t="s">
        <v>751</v>
      </c>
      <c r="G552" s="165" t="s">
        <v>200</v>
      </c>
      <c r="H552" s="166">
        <v>1203.5</v>
      </c>
      <c r="I552" s="167"/>
      <c r="J552" s="168">
        <f>ROUND(I552*H552,2)</f>
        <v>0</v>
      </c>
      <c r="K552" s="169"/>
      <c r="L552" s="33"/>
      <c r="M552" s="170" t="s">
        <v>1</v>
      </c>
      <c r="N552" s="171" t="s">
        <v>40</v>
      </c>
      <c r="O552" s="58"/>
      <c r="P552" s="172">
        <f>O552*H552</f>
        <v>0</v>
      </c>
      <c r="Q552" s="172">
        <v>0</v>
      </c>
      <c r="R552" s="172">
        <f>Q552*H552</f>
        <v>0</v>
      </c>
      <c r="S552" s="172">
        <v>0</v>
      </c>
      <c r="T552" s="173">
        <f>S552*H552</f>
        <v>0</v>
      </c>
      <c r="U552" s="32"/>
      <c r="V552" s="32"/>
      <c r="W552" s="32"/>
      <c r="X552" s="32"/>
      <c r="Y552" s="32"/>
      <c r="Z552" s="32"/>
      <c r="AA552" s="32"/>
      <c r="AB552" s="32"/>
      <c r="AC552" s="32"/>
      <c r="AD552" s="32"/>
      <c r="AE552" s="32"/>
      <c r="AR552" s="174" t="s">
        <v>300</v>
      </c>
      <c r="AT552" s="174" t="s">
        <v>183</v>
      </c>
      <c r="AU552" s="174" t="s">
        <v>85</v>
      </c>
      <c r="AY552" s="17" t="s">
        <v>181</v>
      </c>
      <c r="BE552" s="175">
        <f>IF(N552="základní",J552,0)</f>
        <v>0</v>
      </c>
      <c r="BF552" s="175">
        <f>IF(N552="snížená",J552,0)</f>
        <v>0</v>
      </c>
      <c r="BG552" s="175">
        <f>IF(N552="zákl. přenesená",J552,0)</f>
        <v>0</v>
      </c>
      <c r="BH552" s="175">
        <f>IF(N552="sníž. přenesená",J552,0)</f>
        <v>0</v>
      </c>
      <c r="BI552" s="175">
        <f>IF(N552="nulová",J552,0)</f>
        <v>0</v>
      </c>
      <c r="BJ552" s="17" t="s">
        <v>80</v>
      </c>
      <c r="BK552" s="175">
        <f>ROUND(I552*H552,2)</f>
        <v>0</v>
      </c>
      <c r="BL552" s="17" t="s">
        <v>300</v>
      </c>
      <c r="BM552" s="174" t="s">
        <v>752</v>
      </c>
    </row>
    <row r="553" spans="1:65" s="14" customFormat="1">
      <c r="B553" s="185"/>
      <c r="D553" s="177" t="s">
        <v>189</v>
      </c>
      <c r="E553" s="186" t="s">
        <v>1</v>
      </c>
      <c r="F553" s="187" t="s">
        <v>661</v>
      </c>
      <c r="H553" s="186" t="s">
        <v>1</v>
      </c>
      <c r="I553" s="188"/>
      <c r="L553" s="185"/>
      <c r="M553" s="189"/>
      <c r="N553" s="190"/>
      <c r="O553" s="190"/>
      <c r="P553" s="190"/>
      <c r="Q553" s="190"/>
      <c r="R553" s="190"/>
      <c r="S553" s="190"/>
      <c r="T553" s="191"/>
      <c r="AT553" s="186" t="s">
        <v>189</v>
      </c>
      <c r="AU553" s="186" t="s">
        <v>85</v>
      </c>
      <c r="AV553" s="14" t="s">
        <v>80</v>
      </c>
      <c r="AW553" s="14" t="s">
        <v>31</v>
      </c>
      <c r="AX553" s="14" t="s">
        <v>75</v>
      </c>
      <c r="AY553" s="186" t="s">
        <v>181</v>
      </c>
    </row>
    <row r="554" spans="1:65" s="14" customFormat="1">
      <c r="B554" s="185"/>
      <c r="D554" s="177" t="s">
        <v>189</v>
      </c>
      <c r="E554" s="186" t="s">
        <v>1</v>
      </c>
      <c r="F554" s="187" t="s">
        <v>662</v>
      </c>
      <c r="H554" s="186" t="s">
        <v>1</v>
      </c>
      <c r="I554" s="188"/>
      <c r="L554" s="185"/>
      <c r="M554" s="189"/>
      <c r="N554" s="190"/>
      <c r="O554" s="190"/>
      <c r="P554" s="190"/>
      <c r="Q554" s="190"/>
      <c r="R554" s="190"/>
      <c r="S554" s="190"/>
      <c r="T554" s="191"/>
      <c r="AT554" s="186" t="s">
        <v>189</v>
      </c>
      <c r="AU554" s="186" t="s">
        <v>85</v>
      </c>
      <c r="AV554" s="14" t="s">
        <v>80</v>
      </c>
      <c r="AW554" s="14" t="s">
        <v>31</v>
      </c>
      <c r="AX554" s="14" t="s">
        <v>75</v>
      </c>
      <c r="AY554" s="186" t="s">
        <v>181</v>
      </c>
    </row>
    <row r="555" spans="1:65" s="13" customFormat="1">
      <c r="B555" s="176"/>
      <c r="D555" s="177" t="s">
        <v>189</v>
      </c>
      <c r="E555" s="178" t="s">
        <v>1</v>
      </c>
      <c r="F555" s="179" t="s">
        <v>663</v>
      </c>
      <c r="H555" s="180">
        <v>1203.5</v>
      </c>
      <c r="I555" s="181"/>
      <c r="L555" s="176"/>
      <c r="M555" s="182"/>
      <c r="N555" s="183"/>
      <c r="O555" s="183"/>
      <c r="P555" s="183"/>
      <c r="Q555" s="183"/>
      <c r="R555" s="183"/>
      <c r="S555" s="183"/>
      <c r="T555" s="184"/>
      <c r="AT555" s="178" t="s">
        <v>189</v>
      </c>
      <c r="AU555" s="178" t="s">
        <v>85</v>
      </c>
      <c r="AV555" s="13" t="s">
        <v>85</v>
      </c>
      <c r="AW555" s="13" t="s">
        <v>31</v>
      </c>
      <c r="AX555" s="13" t="s">
        <v>80</v>
      </c>
      <c r="AY555" s="178" t="s">
        <v>181</v>
      </c>
    </row>
    <row r="556" spans="1:65" s="2" customFormat="1" ht="21.75" customHeight="1">
      <c r="A556" s="32"/>
      <c r="B556" s="161"/>
      <c r="C556" s="162" t="s">
        <v>753</v>
      </c>
      <c r="D556" s="162" t="s">
        <v>183</v>
      </c>
      <c r="E556" s="163" t="s">
        <v>754</v>
      </c>
      <c r="F556" s="164" t="s">
        <v>755</v>
      </c>
      <c r="G556" s="165" t="s">
        <v>228</v>
      </c>
      <c r="H556" s="166">
        <v>91.6</v>
      </c>
      <c r="I556" s="167"/>
      <c r="J556" s="168">
        <f>ROUND(I556*H556,2)</f>
        <v>0</v>
      </c>
      <c r="K556" s="169"/>
      <c r="L556" s="33"/>
      <c r="M556" s="170" t="s">
        <v>1</v>
      </c>
      <c r="N556" s="171" t="s">
        <v>40</v>
      </c>
      <c r="O556" s="58"/>
      <c r="P556" s="172">
        <f>O556*H556</f>
        <v>0</v>
      </c>
      <c r="Q556" s="172">
        <v>0</v>
      </c>
      <c r="R556" s="172">
        <f>Q556*H556</f>
        <v>0</v>
      </c>
      <c r="S556" s="172">
        <v>1.1469999999999999E-2</v>
      </c>
      <c r="T556" s="173">
        <f>S556*H556</f>
        <v>1.0506519999999999</v>
      </c>
      <c r="U556" s="32"/>
      <c r="V556" s="32"/>
      <c r="W556" s="32"/>
      <c r="X556" s="32"/>
      <c r="Y556" s="32"/>
      <c r="Z556" s="32"/>
      <c r="AA556" s="32"/>
      <c r="AB556" s="32"/>
      <c r="AC556" s="32"/>
      <c r="AD556" s="32"/>
      <c r="AE556" s="32"/>
      <c r="AR556" s="174" t="s">
        <v>300</v>
      </c>
      <c r="AT556" s="174" t="s">
        <v>183</v>
      </c>
      <c r="AU556" s="174" t="s">
        <v>85</v>
      </c>
      <c r="AY556" s="17" t="s">
        <v>181</v>
      </c>
      <c r="BE556" s="175">
        <f>IF(N556="základní",J556,0)</f>
        <v>0</v>
      </c>
      <c r="BF556" s="175">
        <f>IF(N556="snížená",J556,0)</f>
        <v>0</v>
      </c>
      <c r="BG556" s="175">
        <f>IF(N556="zákl. přenesená",J556,0)</f>
        <v>0</v>
      </c>
      <c r="BH556" s="175">
        <f>IF(N556="sníž. přenesená",J556,0)</f>
        <v>0</v>
      </c>
      <c r="BI556" s="175">
        <f>IF(N556="nulová",J556,0)</f>
        <v>0</v>
      </c>
      <c r="BJ556" s="17" t="s">
        <v>80</v>
      </c>
      <c r="BK556" s="175">
        <f>ROUND(I556*H556,2)</f>
        <v>0</v>
      </c>
      <c r="BL556" s="17" t="s">
        <v>300</v>
      </c>
      <c r="BM556" s="174" t="s">
        <v>756</v>
      </c>
    </row>
    <row r="557" spans="1:65" s="14" customFormat="1">
      <c r="B557" s="185"/>
      <c r="D557" s="177" t="s">
        <v>189</v>
      </c>
      <c r="E557" s="186" t="s">
        <v>1</v>
      </c>
      <c r="F557" s="187" t="s">
        <v>387</v>
      </c>
      <c r="H557" s="186" t="s">
        <v>1</v>
      </c>
      <c r="I557" s="188"/>
      <c r="L557" s="185"/>
      <c r="M557" s="189"/>
      <c r="N557" s="190"/>
      <c r="O557" s="190"/>
      <c r="P557" s="190"/>
      <c r="Q557" s="190"/>
      <c r="R557" s="190"/>
      <c r="S557" s="190"/>
      <c r="T557" s="191"/>
      <c r="AT557" s="186" t="s">
        <v>189</v>
      </c>
      <c r="AU557" s="186" t="s">
        <v>85</v>
      </c>
      <c r="AV557" s="14" t="s">
        <v>80</v>
      </c>
      <c r="AW557" s="14" t="s">
        <v>31</v>
      </c>
      <c r="AX557" s="14" t="s">
        <v>75</v>
      </c>
      <c r="AY557" s="186" t="s">
        <v>181</v>
      </c>
    </row>
    <row r="558" spans="1:65" s="14" customFormat="1">
      <c r="B558" s="185"/>
      <c r="D558" s="177" t="s">
        <v>189</v>
      </c>
      <c r="E558" s="186" t="s">
        <v>1</v>
      </c>
      <c r="F558" s="187" t="s">
        <v>757</v>
      </c>
      <c r="H558" s="186" t="s">
        <v>1</v>
      </c>
      <c r="I558" s="188"/>
      <c r="L558" s="185"/>
      <c r="M558" s="189"/>
      <c r="N558" s="190"/>
      <c r="O558" s="190"/>
      <c r="P558" s="190"/>
      <c r="Q558" s="190"/>
      <c r="R558" s="190"/>
      <c r="S558" s="190"/>
      <c r="T558" s="191"/>
      <c r="AT558" s="186" t="s">
        <v>189</v>
      </c>
      <c r="AU558" s="186" t="s">
        <v>85</v>
      </c>
      <c r="AV558" s="14" t="s">
        <v>80</v>
      </c>
      <c r="AW558" s="14" t="s">
        <v>31</v>
      </c>
      <c r="AX558" s="14" t="s">
        <v>75</v>
      </c>
      <c r="AY558" s="186" t="s">
        <v>181</v>
      </c>
    </row>
    <row r="559" spans="1:65" s="13" customFormat="1">
      <c r="B559" s="176"/>
      <c r="D559" s="177" t="s">
        <v>189</v>
      </c>
      <c r="E559" s="178" t="s">
        <v>1</v>
      </c>
      <c r="F559" s="179" t="s">
        <v>606</v>
      </c>
      <c r="H559" s="180">
        <v>91.6</v>
      </c>
      <c r="I559" s="181"/>
      <c r="L559" s="176"/>
      <c r="M559" s="182"/>
      <c r="N559" s="183"/>
      <c r="O559" s="183"/>
      <c r="P559" s="183"/>
      <c r="Q559" s="183"/>
      <c r="R559" s="183"/>
      <c r="S559" s="183"/>
      <c r="T559" s="184"/>
      <c r="AT559" s="178" t="s">
        <v>189</v>
      </c>
      <c r="AU559" s="178" t="s">
        <v>85</v>
      </c>
      <c r="AV559" s="13" t="s">
        <v>85</v>
      </c>
      <c r="AW559" s="13" t="s">
        <v>31</v>
      </c>
      <c r="AX559" s="13" t="s">
        <v>80</v>
      </c>
      <c r="AY559" s="178" t="s">
        <v>181</v>
      </c>
    </row>
    <row r="560" spans="1:65" s="2" customFormat="1" ht="21.75" customHeight="1">
      <c r="A560" s="32"/>
      <c r="B560" s="161"/>
      <c r="C560" s="162" t="s">
        <v>758</v>
      </c>
      <c r="D560" s="162" t="s">
        <v>183</v>
      </c>
      <c r="E560" s="163" t="s">
        <v>759</v>
      </c>
      <c r="F560" s="164" t="s">
        <v>760</v>
      </c>
      <c r="G560" s="165" t="s">
        <v>228</v>
      </c>
      <c r="H560" s="166">
        <v>91.6</v>
      </c>
      <c r="I560" s="167"/>
      <c r="J560" s="168">
        <f>ROUND(I560*H560,2)</f>
        <v>0</v>
      </c>
      <c r="K560" s="169"/>
      <c r="L560" s="33"/>
      <c r="M560" s="170" t="s">
        <v>1</v>
      </c>
      <c r="N560" s="171" t="s">
        <v>40</v>
      </c>
      <c r="O560" s="58"/>
      <c r="P560" s="172">
        <f>O560*H560</f>
        <v>0</v>
      </c>
      <c r="Q560" s="172">
        <v>0</v>
      </c>
      <c r="R560" s="172">
        <f>Q560*H560</f>
        <v>0</v>
      </c>
      <c r="S560" s="172">
        <v>0</v>
      </c>
      <c r="T560" s="173">
        <f>S560*H560</f>
        <v>0</v>
      </c>
      <c r="U560" s="32"/>
      <c r="V560" s="32"/>
      <c r="W560" s="32"/>
      <c r="X560" s="32"/>
      <c r="Y560" s="32"/>
      <c r="Z560" s="32"/>
      <c r="AA560" s="32"/>
      <c r="AB560" s="32"/>
      <c r="AC560" s="32"/>
      <c r="AD560" s="32"/>
      <c r="AE560" s="32"/>
      <c r="AR560" s="174" t="s">
        <v>300</v>
      </c>
      <c r="AT560" s="174" t="s">
        <v>183</v>
      </c>
      <c r="AU560" s="174" t="s">
        <v>85</v>
      </c>
      <c r="AY560" s="17" t="s">
        <v>181</v>
      </c>
      <c r="BE560" s="175">
        <f>IF(N560="základní",J560,0)</f>
        <v>0</v>
      </c>
      <c r="BF560" s="175">
        <f>IF(N560="snížená",J560,0)</f>
        <v>0</v>
      </c>
      <c r="BG560" s="175">
        <f>IF(N560="zákl. přenesená",J560,0)</f>
        <v>0</v>
      </c>
      <c r="BH560" s="175">
        <f>IF(N560="sníž. přenesená",J560,0)</f>
        <v>0</v>
      </c>
      <c r="BI560" s="175">
        <f>IF(N560="nulová",J560,0)</f>
        <v>0</v>
      </c>
      <c r="BJ560" s="17" t="s">
        <v>80</v>
      </c>
      <c r="BK560" s="175">
        <f>ROUND(I560*H560,2)</f>
        <v>0</v>
      </c>
      <c r="BL560" s="17" t="s">
        <v>300</v>
      </c>
      <c r="BM560" s="174" t="s">
        <v>761</v>
      </c>
    </row>
    <row r="561" spans="1:65" s="14" customFormat="1">
      <c r="B561" s="185"/>
      <c r="D561" s="177" t="s">
        <v>189</v>
      </c>
      <c r="E561" s="186" t="s">
        <v>1</v>
      </c>
      <c r="F561" s="187" t="s">
        <v>387</v>
      </c>
      <c r="H561" s="186" t="s">
        <v>1</v>
      </c>
      <c r="I561" s="188"/>
      <c r="L561" s="185"/>
      <c r="M561" s="189"/>
      <c r="N561" s="190"/>
      <c r="O561" s="190"/>
      <c r="P561" s="190"/>
      <c r="Q561" s="190"/>
      <c r="R561" s="190"/>
      <c r="S561" s="190"/>
      <c r="T561" s="191"/>
      <c r="AT561" s="186" t="s">
        <v>189</v>
      </c>
      <c r="AU561" s="186" t="s">
        <v>85</v>
      </c>
      <c r="AV561" s="14" t="s">
        <v>80</v>
      </c>
      <c r="AW561" s="14" t="s">
        <v>31</v>
      </c>
      <c r="AX561" s="14" t="s">
        <v>75</v>
      </c>
      <c r="AY561" s="186" t="s">
        <v>181</v>
      </c>
    </row>
    <row r="562" spans="1:65" s="14" customFormat="1">
      <c r="B562" s="185"/>
      <c r="D562" s="177" t="s">
        <v>189</v>
      </c>
      <c r="E562" s="186" t="s">
        <v>1</v>
      </c>
      <c r="F562" s="187" t="s">
        <v>757</v>
      </c>
      <c r="H562" s="186" t="s">
        <v>1</v>
      </c>
      <c r="I562" s="188"/>
      <c r="L562" s="185"/>
      <c r="M562" s="189"/>
      <c r="N562" s="190"/>
      <c r="O562" s="190"/>
      <c r="P562" s="190"/>
      <c r="Q562" s="190"/>
      <c r="R562" s="190"/>
      <c r="S562" s="190"/>
      <c r="T562" s="191"/>
      <c r="AT562" s="186" t="s">
        <v>189</v>
      </c>
      <c r="AU562" s="186" t="s">
        <v>85</v>
      </c>
      <c r="AV562" s="14" t="s">
        <v>80</v>
      </c>
      <c r="AW562" s="14" t="s">
        <v>31</v>
      </c>
      <c r="AX562" s="14" t="s">
        <v>75</v>
      </c>
      <c r="AY562" s="186" t="s">
        <v>181</v>
      </c>
    </row>
    <row r="563" spans="1:65" s="13" customFormat="1">
      <c r="B563" s="176"/>
      <c r="D563" s="177" t="s">
        <v>189</v>
      </c>
      <c r="E563" s="178" t="s">
        <v>1</v>
      </c>
      <c r="F563" s="179" t="s">
        <v>606</v>
      </c>
      <c r="H563" s="180">
        <v>91.6</v>
      </c>
      <c r="I563" s="181"/>
      <c r="L563" s="176"/>
      <c r="M563" s="182"/>
      <c r="N563" s="183"/>
      <c r="O563" s="183"/>
      <c r="P563" s="183"/>
      <c r="Q563" s="183"/>
      <c r="R563" s="183"/>
      <c r="S563" s="183"/>
      <c r="T563" s="184"/>
      <c r="AT563" s="178" t="s">
        <v>189</v>
      </c>
      <c r="AU563" s="178" t="s">
        <v>85</v>
      </c>
      <c r="AV563" s="13" t="s">
        <v>85</v>
      </c>
      <c r="AW563" s="13" t="s">
        <v>31</v>
      </c>
      <c r="AX563" s="13" t="s">
        <v>80</v>
      </c>
      <c r="AY563" s="178" t="s">
        <v>181</v>
      </c>
    </row>
    <row r="564" spans="1:65" s="2" customFormat="1" ht="21.75" customHeight="1">
      <c r="A564" s="32"/>
      <c r="B564" s="161"/>
      <c r="C564" s="162" t="s">
        <v>762</v>
      </c>
      <c r="D564" s="162" t="s">
        <v>183</v>
      </c>
      <c r="E564" s="163" t="s">
        <v>763</v>
      </c>
      <c r="F564" s="164" t="s">
        <v>764</v>
      </c>
      <c r="G564" s="165" t="s">
        <v>200</v>
      </c>
      <c r="H564" s="166">
        <v>215</v>
      </c>
      <c r="I564" s="167"/>
      <c r="J564" s="168">
        <f>ROUND(I564*H564,2)</f>
        <v>0</v>
      </c>
      <c r="K564" s="169"/>
      <c r="L564" s="33"/>
      <c r="M564" s="170" t="s">
        <v>1</v>
      </c>
      <c r="N564" s="171" t="s">
        <v>40</v>
      </c>
      <c r="O564" s="58"/>
      <c r="P564" s="172">
        <f>O564*H564</f>
        <v>0</v>
      </c>
      <c r="Q564" s="172">
        <v>0</v>
      </c>
      <c r="R564" s="172">
        <f>Q564*H564</f>
        <v>0</v>
      </c>
      <c r="S564" s="172">
        <v>1.533E-2</v>
      </c>
      <c r="T564" s="173">
        <f>S564*H564</f>
        <v>3.2959499999999999</v>
      </c>
      <c r="U564" s="32"/>
      <c r="V564" s="32"/>
      <c r="W564" s="32"/>
      <c r="X564" s="32"/>
      <c r="Y564" s="32"/>
      <c r="Z564" s="32"/>
      <c r="AA564" s="32"/>
      <c r="AB564" s="32"/>
      <c r="AC564" s="32"/>
      <c r="AD564" s="32"/>
      <c r="AE564" s="32"/>
      <c r="AR564" s="174" t="s">
        <v>300</v>
      </c>
      <c r="AT564" s="174" t="s">
        <v>183</v>
      </c>
      <c r="AU564" s="174" t="s">
        <v>85</v>
      </c>
      <c r="AY564" s="17" t="s">
        <v>181</v>
      </c>
      <c r="BE564" s="175">
        <f>IF(N564="základní",J564,0)</f>
        <v>0</v>
      </c>
      <c r="BF564" s="175">
        <f>IF(N564="snížená",J564,0)</f>
        <v>0</v>
      </c>
      <c r="BG564" s="175">
        <f>IF(N564="zákl. přenesená",J564,0)</f>
        <v>0</v>
      </c>
      <c r="BH564" s="175">
        <f>IF(N564="sníž. přenesená",J564,0)</f>
        <v>0</v>
      </c>
      <c r="BI564" s="175">
        <f>IF(N564="nulová",J564,0)</f>
        <v>0</v>
      </c>
      <c r="BJ564" s="17" t="s">
        <v>80</v>
      </c>
      <c r="BK564" s="175">
        <f>ROUND(I564*H564,2)</f>
        <v>0</v>
      </c>
      <c r="BL564" s="17" t="s">
        <v>300</v>
      </c>
      <c r="BM564" s="174" t="s">
        <v>765</v>
      </c>
    </row>
    <row r="565" spans="1:65" s="14" customFormat="1">
      <c r="B565" s="185"/>
      <c r="D565" s="177" t="s">
        <v>189</v>
      </c>
      <c r="E565" s="186" t="s">
        <v>1</v>
      </c>
      <c r="F565" s="187" t="s">
        <v>315</v>
      </c>
      <c r="H565" s="186" t="s">
        <v>1</v>
      </c>
      <c r="I565" s="188"/>
      <c r="L565" s="185"/>
      <c r="M565" s="189"/>
      <c r="N565" s="190"/>
      <c r="O565" s="190"/>
      <c r="P565" s="190"/>
      <c r="Q565" s="190"/>
      <c r="R565" s="190"/>
      <c r="S565" s="190"/>
      <c r="T565" s="191"/>
      <c r="AT565" s="186" t="s">
        <v>189</v>
      </c>
      <c r="AU565" s="186" t="s">
        <v>85</v>
      </c>
      <c r="AV565" s="14" t="s">
        <v>80</v>
      </c>
      <c r="AW565" s="14" t="s">
        <v>31</v>
      </c>
      <c r="AX565" s="14" t="s">
        <v>75</v>
      </c>
      <c r="AY565" s="186" t="s">
        <v>181</v>
      </c>
    </row>
    <row r="566" spans="1:65" s="13" customFormat="1">
      <c r="B566" s="176"/>
      <c r="D566" s="177" t="s">
        <v>189</v>
      </c>
      <c r="E566" s="178" t="s">
        <v>1</v>
      </c>
      <c r="F566" s="179" t="s">
        <v>666</v>
      </c>
      <c r="H566" s="180">
        <v>215</v>
      </c>
      <c r="I566" s="181"/>
      <c r="L566" s="176"/>
      <c r="M566" s="182"/>
      <c r="N566" s="183"/>
      <c r="O566" s="183"/>
      <c r="P566" s="183"/>
      <c r="Q566" s="183"/>
      <c r="R566" s="183"/>
      <c r="S566" s="183"/>
      <c r="T566" s="184"/>
      <c r="AT566" s="178" t="s">
        <v>189</v>
      </c>
      <c r="AU566" s="178" t="s">
        <v>85</v>
      </c>
      <c r="AV566" s="13" t="s">
        <v>85</v>
      </c>
      <c r="AW566" s="13" t="s">
        <v>31</v>
      </c>
      <c r="AX566" s="13" t="s">
        <v>80</v>
      </c>
      <c r="AY566" s="178" t="s">
        <v>181</v>
      </c>
    </row>
    <row r="567" spans="1:65" s="12" customFormat="1" ht="22.9" customHeight="1">
      <c r="B567" s="148"/>
      <c r="D567" s="149" t="s">
        <v>74</v>
      </c>
      <c r="E567" s="159" t="s">
        <v>766</v>
      </c>
      <c r="F567" s="159" t="s">
        <v>767</v>
      </c>
      <c r="I567" s="151"/>
      <c r="J567" s="160">
        <f>BK567</f>
        <v>0</v>
      </c>
      <c r="L567" s="148"/>
      <c r="M567" s="153"/>
      <c r="N567" s="154"/>
      <c r="O567" s="154"/>
      <c r="P567" s="155">
        <f>SUM(P568:P576)</f>
        <v>0</v>
      </c>
      <c r="Q567" s="154"/>
      <c r="R567" s="155">
        <f>SUM(R568:R576)</f>
        <v>0</v>
      </c>
      <c r="S567" s="154"/>
      <c r="T567" s="156">
        <f>SUM(T568:T576)</f>
        <v>0.51570000000000005</v>
      </c>
      <c r="AR567" s="149" t="s">
        <v>85</v>
      </c>
      <c r="AT567" s="157" t="s">
        <v>74</v>
      </c>
      <c r="AU567" s="157" t="s">
        <v>80</v>
      </c>
      <c r="AY567" s="149" t="s">
        <v>181</v>
      </c>
      <c r="BK567" s="158">
        <f>SUM(BK568:BK576)</f>
        <v>0</v>
      </c>
    </row>
    <row r="568" spans="1:65" s="2" customFormat="1" ht="16.5" customHeight="1">
      <c r="A568" s="32"/>
      <c r="B568" s="161"/>
      <c r="C568" s="162" t="s">
        <v>768</v>
      </c>
      <c r="D568" s="162" t="s">
        <v>183</v>
      </c>
      <c r="E568" s="163" t="s">
        <v>769</v>
      </c>
      <c r="F568" s="164" t="s">
        <v>770</v>
      </c>
      <c r="G568" s="165" t="s">
        <v>186</v>
      </c>
      <c r="H568" s="166">
        <v>2</v>
      </c>
      <c r="I568" s="167"/>
      <c r="J568" s="168">
        <f>ROUND(I568*H568,2)</f>
        <v>0</v>
      </c>
      <c r="K568" s="169"/>
      <c r="L568" s="33"/>
      <c r="M568" s="170" t="s">
        <v>1</v>
      </c>
      <c r="N568" s="171" t="s">
        <v>40</v>
      </c>
      <c r="O568" s="58"/>
      <c r="P568" s="172">
        <f>O568*H568</f>
        <v>0</v>
      </c>
      <c r="Q568" s="172">
        <v>0</v>
      </c>
      <c r="R568" s="172">
        <f>Q568*H568</f>
        <v>0</v>
      </c>
      <c r="S568" s="172">
        <v>4.4999999999999998E-2</v>
      </c>
      <c r="T568" s="173">
        <f>S568*H568</f>
        <v>0.09</v>
      </c>
      <c r="U568" s="32"/>
      <c r="V568" s="32"/>
      <c r="W568" s="32"/>
      <c r="X568" s="32"/>
      <c r="Y568" s="32"/>
      <c r="Z568" s="32"/>
      <c r="AA568" s="32"/>
      <c r="AB568" s="32"/>
      <c r="AC568" s="32"/>
      <c r="AD568" s="32"/>
      <c r="AE568" s="32"/>
      <c r="AR568" s="174" t="s">
        <v>300</v>
      </c>
      <c r="AT568" s="174" t="s">
        <v>183</v>
      </c>
      <c r="AU568" s="174" t="s">
        <v>85</v>
      </c>
      <c r="AY568" s="17" t="s">
        <v>181</v>
      </c>
      <c r="BE568" s="175">
        <f>IF(N568="základní",J568,0)</f>
        <v>0</v>
      </c>
      <c r="BF568" s="175">
        <f>IF(N568="snížená",J568,0)</f>
        <v>0</v>
      </c>
      <c r="BG568" s="175">
        <f>IF(N568="zákl. přenesená",J568,0)</f>
        <v>0</v>
      </c>
      <c r="BH568" s="175">
        <f>IF(N568="sníž. přenesená",J568,0)</f>
        <v>0</v>
      </c>
      <c r="BI568" s="175">
        <f>IF(N568="nulová",J568,0)</f>
        <v>0</v>
      </c>
      <c r="BJ568" s="17" t="s">
        <v>80</v>
      </c>
      <c r="BK568" s="175">
        <f>ROUND(I568*H568,2)</f>
        <v>0</v>
      </c>
      <c r="BL568" s="17" t="s">
        <v>300</v>
      </c>
      <c r="BM568" s="174" t="s">
        <v>771</v>
      </c>
    </row>
    <row r="569" spans="1:65" s="14" customFormat="1">
      <c r="B569" s="185"/>
      <c r="D569" s="177" t="s">
        <v>189</v>
      </c>
      <c r="E569" s="186" t="s">
        <v>1</v>
      </c>
      <c r="F569" s="187" t="s">
        <v>501</v>
      </c>
      <c r="H569" s="186" t="s">
        <v>1</v>
      </c>
      <c r="I569" s="188"/>
      <c r="L569" s="185"/>
      <c r="M569" s="189"/>
      <c r="N569" s="190"/>
      <c r="O569" s="190"/>
      <c r="P569" s="190"/>
      <c r="Q569" s="190"/>
      <c r="R569" s="190"/>
      <c r="S569" s="190"/>
      <c r="T569" s="191"/>
      <c r="AT569" s="186" t="s">
        <v>189</v>
      </c>
      <c r="AU569" s="186" t="s">
        <v>85</v>
      </c>
      <c r="AV569" s="14" t="s">
        <v>80</v>
      </c>
      <c r="AW569" s="14" t="s">
        <v>31</v>
      </c>
      <c r="AX569" s="14" t="s">
        <v>75</v>
      </c>
      <c r="AY569" s="186" t="s">
        <v>181</v>
      </c>
    </row>
    <row r="570" spans="1:65" s="13" customFormat="1">
      <c r="B570" s="176"/>
      <c r="D570" s="177" t="s">
        <v>189</v>
      </c>
      <c r="E570" s="178" t="s">
        <v>1</v>
      </c>
      <c r="F570" s="179" t="s">
        <v>80</v>
      </c>
      <c r="H570" s="180">
        <v>1</v>
      </c>
      <c r="I570" s="181"/>
      <c r="L570" s="176"/>
      <c r="M570" s="182"/>
      <c r="N570" s="183"/>
      <c r="O570" s="183"/>
      <c r="P570" s="183"/>
      <c r="Q570" s="183"/>
      <c r="R570" s="183"/>
      <c r="S570" s="183"/>
      <c r="T570" s="184"/>
      <c r="AT570" s="178" t="s">
        <v>189</v>
      </c>
      <c r="AU570" s="178" t="s">
        <v>85</v>
      </c>
      <c r="AV570" s="13" t="s">
        <v>85</v>
      </c>
      <c r="AW570" s="13" t="s">
        <v>31</v>
      </c>
      <c r="AX570" s="13" t="s">
        <v>75</v>
      </c>
      <c r="AY570" s="178" t="s">
        <v>181</v>
      </c>
    </row>
    <row r="571" spans="1:65" s="14" customFormat="1">
      <c r="B571" s="185"/>
      <c r="D571" s="177" t="s">
        <v>189</v>
      </c>
      <c r="E571" s="186" t="s">
        <v>1</v>
      </c>
      <c r="F571" s="187" t="s">
        <v>772</v>
      </c>
      <c r="H571" s="186" t="s">
        <v>1</v>
      </c>
      <c r="I571" s="188"/>
      <c r="L571" s="185"/>
      <c r="M571" s="189"/>
      <c r="N571" s="190"/>
      <c r="O571" s="190"/>
      <c r="P571" s="190"/>
      <c r="Q571" s="190"/>
      <c r="R571" s="190"/>
      <c r="S571" s="190"/>
      <c r="T571" s="191"/>
      <c r="AT571" s="186" t="s">
        <v>189</v>
      </c>
      <c r="AU571" s="186" t="s">
        <v>85</v>
      </c>
      <c r="AV571" s="14" t="s">
        <v>80</v>
      </c>
      <c r="AW571" s="14" t="s">
        <v>31</v>
      </c>
      <c r="AX571" s="14" t="s">
        <v>75</v>
      </c>
      <c r="AY571" s="186" t="s">
        <v>181</v>
      </c>
    </row>
    <row r="572" spans="1:65" s="13" customFormat="1">
      <c r="B572" s="176"/>
      <c r="D572" s="177" t="s">
        <v>189</v>
      </c>
      <c r="E572" s="178" t="s">
        <v>1</v>
      </c>
      <c r="F572" s="179" t="s">
        <v>80</v>
      </c>
      <c r="H572" s="180">
        <v>1</v>
      </c>
      <c r="I572" s="181"/>
      <c r="L572" s="176"/>
      <c r="M572" s="182"/>
      <c r="N572" s="183"/>
      <c r="O572" s="183"/>
      <c r="P572" s="183"/>
      <c r="Q572" s="183"/>
      <c r="R572" s="183"/>
      <c r="S572" s="183"/>
      <c r="T572" s="184"/>
      <c r="AT572" s="178" t="s">
        <v>189</v>
      </c>
      <c r="AU572" s="178" t="s">
        <v>85</v>
      </c>
      <c r="AV572" s="13" t="s">
        <v>85</v>
      </c>
      <c r="AW572" s="13" t="s">
        <v>31</v>
      </c>
      <c r="AX572" s="13" t="s">
        <v>75</v>
      </c>
      <c r="AY572" s="178" t="s">
        <v>181</v>
      </c>
    </row>
    <row r="573" spans="1:65" s="15" customFormat="1">
      <c r="B573" s="192"/>
      <c r="D573" s="177" t="s">
        <v>189</v>
      </c>
      <c r="E573" s="193" t="s">
        <v>1</v>
      </c>
      <c r="F573" s="194" t="s">
        <v>204</v>
      </c>
      <c r="H573" s="195">
        <v>2</v>
      </c>
      <c r="I573" s="196"/>
      <c r="L573" s="192"/>
      <c r="M573" s="197"/>
      <c r="N573" s="198"/>
      <c r="O573" s="198"/>
      <c r="P573" s="198"/>
      <c r="Q573" s="198"/>
      <c r="R573" s="198"/>
      <c r="S573" s="198"/>
      <c r="T573" s="199"/>
      <c r="AT573" s="193" t="s">
        <v>189</v>
      </c>
      <c r="AU573" s="193" t="s">
        <v>85</v>
      </c>
      <c r="AV573" s="15" t="s">
        <v>187</v>
      </c>
      <c r="AW573" s="15" t="s">
        <v>31</v>
      </c>
      <c r="AX573" s="15" t="s">
        <v>80</v>
      </c>
      <c r="AY573" s="193" t="s">
        <v>181</v>
      </c>
    </row>
    <row r="574" spans="1:65" s="2" customFormat="1" ht="16.5" customHeight="1">
      <c r="A574" s="32"/>
      <c r="B574" s="161"/>
      <c r="C574" s="162" t="s">
        <v>773</v>
      </c>
      <c r="D574" s="162" t="s">
        <v>183</v>
      </c>
      <c r="E574" s="163" t="s">
        <v>774</v>
      </c>
      <c r="F574" s="164" t="s">
        <v>775</v>
      </c>
      <c r="G574" s="165" t="s">
        <v>186</v>
      </c>
      <c r="H574" s="166">
        <v>1</v>
      </c>
      <c r="I574" s="167"/>
      <c r="J574" s="168">
        <f>ROUND(I574*H574,2)</f>
        <v>0</v>
      </c>
      <c r="K574" s="169"/>
      <c r="L574" s="33"/>
      <c r="M574" s="170" t="s">
        <v>1</v>
      </c>
      <c r="N574" s="171" t="s">
        <v>40</v>
      </c>
      <c r="O574" s="58"/>
      <c r="P574" s="172">
        <f>O574*H574</f>
        <v>0</v>
      </c>
      <c r="Q574" s="172">
        <v>0</v>
      </c>
      <c r="R574" s="172">
        <f>Q574*H574</f>
        <v>0</v>
      </c>
      <c r="S574" s="172">
        <v>4.1700000000000001E-2</v>
      </c>
      <c r="T574" s="173">
        <f>S574*H574</f>
        <v>4.1700000000000001E-2</v>
      </c>
      <c r="U574" s="32"/>
      <c r="V574" s="32"/>
      <c r="W574" s="32"/>
      <c r="X574" s="32"/>
      <c r="Y574" s="32"/>
      <c r="Z574" s="32"/>
      <c r="AA574" s="32"/>
      <c r="AB574" s="32"/>
      <c r="AC574" s="32"/>
      <c r="AD574" s="32"/>
      <c r="AE574" s="32"/>
      <c r="AR574" s="174" t="s">
        <v>300</v>
      </c>
      <c r="AT574" s="174" t="s">
        <v>183</v>
      </c>
      <c r="AU574" s="174" t="s">
        <v>85</v>
      </c>
      <c r="AY574" s="17" t="s">
        <v>181</v>
      </c>
      <c r="BE574" s="175">
        <f>IF(N574="základní",J574,0)</f>
        <v>0</v>
      </c>
      <c r="BF574" s="175">
        <f>IF(N574="snížená",J574,0)</f>
        <v>0</v>
      </c>
      <c r="BG574" s="175">
        <f>IF(N574="zákl. přenesená",J574,0)</f>
        <v>0</v>
      </c>
      <c r="BH574" s="175">
        <f>IF(N574="sníž. přenesená",J574,0)</f>
        <v>0</v>
      </c>
      <c r="BI574" s="175">
        <f>IF(N574="nulová",J574,0)</f>
        <v>0</v>
      </c>
      <c r="BJ574" s="17" t="s">
        <v>80</v>
      </c>
      <c r="BK574" s="175">
        <f>ROUND(I574*H574,2)</f>
        <v>0</v>
      </c>
      <c r="BL574" s="17" t="s">
        <v>300</v>
      </c>
      <c r="BM574" s="174" t="s">
        <v>776</v>
      </c>
    </row>
    <row r="575" spans="1:65" s="2" customFormat="1" ht="21.75" customHeight="1">
      <c r="A575" s="32"/>
      <c r="B575" s="161"/>
      <c r="C575" s="162" t="s">
        <v>777</v>
      </c>
      <c r="D575" s="162" t="s">
        <v>183</v>
      </c>
      <c r="E575" s="163" t="s">
        <v>778</v>
      </c>
      <c r="F575" s="164" t="s">
        <v>779</v>
      </c>
      <c r="G575" s="165" t="s">
        <v>186</v>
      </c>
      <c r="H575" s="166">
        <v>16</v>
      </c>
      <c r="I575" s="167"/>
      <c r="J575" s="168">
        <f>ROUND(I575*H575,2)</f>
        <v>0</v>
      </c>
      <c r="K575" s="169"/>
      <c r="L575" s="33"/>
      <c r="M575" s="170" t="s">
        <v>1</v>
      </c>
      <c r="N575" s="171" t="s">
        <v>40</v>
      </c>
      <c r="O575" s="58"/>
      <c r="P575" s="172">
        <f>O575*H575</f>
        <v>0</v>
      </c>
      <c r="Q575" s="172">
        <v>0</v>
      </c>
      <c r="R575" s="172">
        <f>Q575*H575</f>
        <v>0</v>
      </c>
      <c r="S575" s="172">
        <v>2.4E-2</v>
      </c>
      <c r="T575" s="173">
        <f>S575*H575</f>
        <v>0.38400000000000001</v>
      </c>
      <c r="U575" s="32"/>
      <c r="V575" s="32"/>
      <c r="W575" s="32"/>
      <c r="X575" s="32"/>
      <c r="Y575" s="32"/>
      <c r="Z575" s="32"/>
      <c r="AA575" s="32"/>
      <c r="AB575" s="32"/>
      <c r="AC575" s="32"/>
      <c r="AD575" s="32"/>
      <c r="AE575" s="32"/>
      <c r="AR575" s="174" t="s">
        <v>300</v>
      </c>
      <c r="AT575" s="174" t="s">
        <v>183</v>
      </c>
      <c r="AU575" s="174" t="s">
        <v>85</v>
      </c>
      <c r="AY575" s="17" t="s">
        <v>181</v>
      </c>
      <c r="BE575" s="175">
        <f>IF(N575="základní",J575,0)</f>
        <v>0</v>
      </c>
      <c r="BF575" s="175">
        <f>IF(N575="snížená",J575,0)</f>
        <v>0</v>
      </c>
      <c r="BG575" s="175">
        <f>IF(N575="zákl. přenesená",J575,0)</f>
        <v>0</v>
      </c>
      <c r="BH575" s="175">
        <f>IF(N575="sníž. přenesená",J575,0)</f>
        <v>0</v>
      </c>
      <c r="BI575" s="175">
        <f>IF(N575="nulová",J575,0)</f>
        <v>0</v>
      </c>
      <c r="BJ575" s="17" t="s">
        <v>80</v>
      </c>
      <c r="BK575" s="175">
        <f>ROUND(I575*H575,2)</f>
        <v>0</v>
      </c>
      <c r="BL575" s="17" t="s">
        <v>300</v>
      </c>
      <c r="BM575" s="174" t="s">
        <v>780</v>
      </c>
    </row>
    <row r="576" spans="1:65" s="13" customFormat="1">
      <c r="B576" s="176"/>
      <c r="D576" s="177" t="s">
        <v>189</v>
      </c>
      <c r="E576" s="178" t="s">
        <v>1</v>
      </c>
      <c r="F576" s="179" t="s">
        <v>300</v>
      </c>
      <c r="H576" s="180">
        <v>16</v>
      </c>
      <c r="I576" s="181"/>
      <c r="L576" s="176"/>
      <c r="M576" s="211"/>
      <c r="N576" s="212"/>
      <c r="O576" s="212"/>
      <c r="P576" s="212"/>
      <c r="Q576" s="212"/>
      <c r="R576" s="212"/>
      <c r="S576" s="212"/>
      <c r="T576" s="213"/>
      <c r="AT576" s="178" t="s">
        <v>189</v>
      </c>
      <c r="AU576" s="178" t="s">
        <v>85</v>
      </c>
      <c r="AV576" s="13" t="s">
        <v>85</v>
      </c>
      <c r="AW576" s="13" t="s">
        <v>31</v>
      </c>
      <c r="AX576" s="13" t="s">
        <v>80</v>
      </c>
      <c r="AY576" s="178" t="s">
        <v>181</v>
      </c>
    </row>
    <row r="577" spans="1:31" s="2" customFormat="1" ht="6.95" customHeight="1">
      <c r="A577" s="32"/>
      <c r="B577" s="47"/>
      <c r="C577" s="48"/>
      <c r="D577" s="48"/>
      <c r="E577" s="48"/>
      <c r="F577" s="48"/>
      <c r="G577" s="48"/>
      <c r="H577" s="48"/>
      <c r="I577" s="120"/>
      <c r="J577" s="48"/>
      <c r="K577" s="48"/>
      <c r="L577" s="33"/>
      <c r="M577" s="32"/>
      <c r="O577" s="32"/>
      <c r="P577" s="32"/>
      <c r="Q577" s="32"/>
      <c r="R577" s="32"/>
      <c r="S577" s="32"/>
      <c r="T577" s="32"/>
      <c r="U577" s="32"/>
      <c r="V577" s="32"/>
      <c r="W577" s="32"/>
      <c r="X577" s="32"/>
      <c r="Y577" s="32"/>
      <c r="Z577" s="32"/>
      <c r="AA577" s="32"/>
      <c r="AB577" s="32"/>
      <c r="AC577" s="32"/>
      <c r="AD577" s="32"/>
      <c r="AE577" s="32"/>
    </row>
  </sheetData>
  <autoFilter ref="C125:K576" xr:uid="{00000000-0009-0000-0000-000001000000}"/>
  <mergeCells count="6">
    <mergeCell ref="E118:H118"/>
    <mergeCell ref="L2:V2"/>
    <mergeCell ref="E7:H7"/>
    <mergeCell ref="E16:H16"/>
    <mergeCell ref="E25:H25"/>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2646"/>
  <sheetViews>
    <sheetView showGridLines="0" topLeftCell="A166" workbookViewId="0">
      <selection activeCell="Y187" sqref="Y187"/>
    </sheetView>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92" customWidth="1"/>
    <col min="10" max="10" width="20.1640625" style="1" customWidth="1"/>
    <col min="11" max="11" width="20.16406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I2" s="92"/>
      <c r="L2" s="230" t="s">
        <v>5</v>
      </c>
      <c r="M2" s="231"/>
      <c r="N2" s="231"/>
      <c r="O2" s="231"/>
      <c r="P2" s="231"/>
      <c r="Q2" s="231"/>
      <c r="R2" s="231"/>
      <c r="S2" s="231"/>
      <c r="T2" s="231"/>
      <c r="U2" s="231"/>
      <c r="V2" s="231"/>
      <c r="AT2" s="17" t="s">
        <v>84</v>
      </c>
      <c r="AZ2" s="93" t="s">
        <v>781</v>
      </c>
      <c r="BA2" s="93" t="s">
        <v>782</v>
      </c>
      <c r="BB2" s="93" t="s">
        <v>1</v>
      </c>
      <c r="BC2" s="93" t="s">
        <v>783</v>
      </c>
      <c r="BD2" s="93" t="s">
        <v>118</v>
      </c>
    </row>
    <row r="3" spans="1:56" s="1" customFormat="1" ht="6.95" customHeight="1">
      <c r="B3" s="18"/>
      <c r="C3" s="19"/>
      <c r="D3" s="19"/>
      <c r="E3" s="19"/>
      <c r="F3" s="19"/>
      <c r="G3" s="19"/>
      <c r="H3" s="19"/>
      <c r="I3" s="94"/>
      <c r="J3" s="19"/>
      <c r="K3" s="19"/>
      <c r="L3" s="20"/>
      <c r="AT3" s="17" t="s">
        <v>85</v>
      </c>
      <c r="AZ3" s="93" t="s">
        <v>784</v>
      </c>
      <c r="BA3" s="93" t="s">
        <v>785</v>
      </c>
      <c r="BB3" s="93" t="s">
        <v>1</v>
      </c>
      <c r="BC3" s="93" t="s">
        <v>786</v>
      </c>
      <c r="BD3" s="93" t="s">
        <v>118</v>
      </c>
    </row>
    <row r="4" spans="1:56" s="1" customFormat="1" ht="24.95" customHeight="1">
      <c r="B4" s="20"/>
      <c r="D4" s="21" t="s">
        <v>122</v>
      </c>
      <c r="I4" s="92"/>
      <c r="L4" s="20"/>
      <c r="M4" s="95" t="s">
        <v>10</v>
      </c>
      <c r="AT4" s="17" t="s">
        <v>3</v>
      </c>
      <c r="AZ4" s="93" t="s">
        <v>787</v>
      </c>
      <c r="BA4" s="93" t="s">
        <v>788</v>
      </c>
      <c r="BB4" s="93" t="s">
        <v>1</v>
      </c>
      <c r="BC4" s="93" t="s">
        <v>789</v>
      </c>
      <c r="BD4" s="93" t="s">
        <v>118</v>
      </c>
    </row>
    <row r="5" spans="1:56" s="1" customFormat="1" ht="6.95" customHeight="1">
      <c r="B5" s="20"/>
      <c r="I5" s="92"/>
      <c r="L5" s="20"/>
      <c r="AZ5" s="93" t="s">
        <v>790</v>
      </c>
      <c r="BA5" s="93" t="s">
        <v>791</v>
      </c>
      <c r="BB5" s="93" t="s">
        <v>1</v>
      </c>
      <c r="BC5" s="93" t="s">
        <v>792</v>
      </c>
      <c r="BD5" s="93" t="s">
        <v>118</v>
      </c>
    </row>
    <row r="6" spans="1:56" s="1" customFormat="1" ht="12" customHeight="1">
      <c r="B6" s="20"/>
      <c r="D6" s="27" t="s">
        <v>16</v>
      </c>
      <c r="I6" s="92"/>
      <c r="L6" s="20"/>
      <c r="AZ6" s="93" t="s">
        <v>793</v>
      </c>
      <c r="BA6" s="93" t="s">
        <v>794</v>
      </c>
      <c r="BB6" s="93" t="s">
        <v>1</v>
      </c>
      <c r="BC6" s="93" t="s">
        <v>795</v>
      </c>
      <c r="BD6" s="93" t="s">
        <v>118</v>
      </c>
    </row>
    <row r="7" spans="1:56" s="1" customFormat="1" ht="16.5" customHeight="1">
      <c r="B7" s="20"/>
      <c r="E7" s="264" t="str">
        <f>'Rekapitulace stavby'!K6</f>
        <v>Stavební úpravy brownfieldu v Mělčanech</v>
      </c>
      <c r="F7" s="265"/>
      <c r="G7" s="265"/>
      <c r="H7" s="265"/>
      <c r="I7" s="92"/>
      <c r="L7" s="20"/>
      <c r="AZ7" s="93" t="s">
        <v>796</v>
      </c>
      <c r="BA7" s="93" t="s">
        <v>797</v>
      </c>
      <c r="BB7" s="93" t="s">
        <v>1</v>
      </c>
      <c r="BC7" s="93" t="s">
        <v>798</v>
      </c>
      <c r="BD7" s="93" t="s">
        <v>118</v>
      </c>
    </row>
    <row r="8" spans="1:56" s="2" customFormat="1" ht="12" customHeight="1">
      <c r="A8" s="32"/>
      <c r="B8" s="33"/>
      <c r="C8" s="32"/>
      <c r="D8" s="27" t="s">
        <v>799</v>
      </c>
      <c r="E8" s="32"/>
      <c r="F8" s="32"/>
      <c r="G8" s="32"/>
      <c r="H8" s="32"/>
      <c r="I8" s="96"/>
      <c r="J8" s="32"/>
      <c r="K8" s="32"/>
      <c r="L8" s="42"/>
      <c r="S8" s="32"/>
      <c r="T8" s="32"/>
      <c r="U8" s="32"/>
      <c r="V8" s="32"/>
      <c r="W8" s="32"/>
      <c r="X8" s="32"/>
      <c r="Y8" s="32"/>
      <c r="Z8" s="32"/>
      <c r="AA8" s="32"/>
      <c r="AB8" s="32"/>
      <c r="AC8" s="32"/>
      <c r="AD8" s="32"/>
      <c r="AE8" s="32"/>
      <c r="AZ8" s="93" t="s">
        <v>800</v>
      </c>
      <c r="BA8" s="93" t="s">
        <v>801</v>
      </c>
      <c r="BB8" s="93" t="s">
        <v>1</v>
      </c>
      <c r="BC8" s="93" t="s">
        <v>802</v>
      </c>
      <c r="BD8" s="93" t="s">
        <v>118</v>
      </c>
    </row>
    <row r="9" spans="1:56" s="2" customFormat="1" ht="16.5" customHeight="1">
      <c r="A9" s="32"/>
      <c r="B9" s="33"/>
      <c r="C9" s="32"/>
      <c r="D9" s="32"/>
      <c r="E9" s="255" t="s">
        <v>803</v>
      </c>
      <c r="F9" s="262"/>
      <c r="G9" s="262"/>
      <c r="H9" s="262"/>
      <c r="I9" s="96"/>
      <c r="J9" s="32"/>
      <c r="K9" s="32"/>
      <c r="L9" s="42"/>
      <c r="S9" s="32"/>
      <c r="T9" s="32"/>
      <c r="U9" s="32"/>
      <c r="V9" s="32"/>
      <c r="W9" s="32"/>
      <c r="X9" s="32"/>
      <c r="Y9" s="32"/>
      <c r="Z9" s="32"/>
      <c r="AA9" s="32"/>
      <c r="AB9" s="32"/>
      <c r="AC9" s="32"/>
      <c r="AD9" s="32"/>
      <c r="AE9" s="32"/>
      <c r="AZ9" s="93" t="s">
        <v>804</v>
      </c>
      <c r="BA9" s="93" t="s">
        <v>805</v>
      </c>
      <c r="BB9" s="93" t="s">
        <v>1</v>
      </c>
      <c r="BC9" s="93" t="s">
        <v>806</v>
      </c>
      <c r="BD9" s="93" t="s">
        <v>118</v>
      </c>
    </row>
    <row r="10" spans="1:56" s="2" customFormat="1">
      <c r="A10" s="32"/>
      <c r="B10" s="33"/>
      <c r="C10" s="32"/>
      <c r="D10" s="32"/>
      <c r="E10" s="32"/>
      <c r="F10" s="32"/>
      <c r="G10" s="32"/>
      <c r="H10" s="32"/>
      <c r="I10" s="96"/>
      <c r="J10" s="32"/>
      <c r="K10" s="32"/>
      <c r="L10" s="42"/>
      <c r="S10" s="32"/>
      <c r="T10" s="32"/>
      <c r="U10" s="32"/>
      <c r="V10" s="32"/>
      <c r="W10" s="32"/>
      <c r="X10" s="32"/>
      <c r="Y10" s="32"/>
      <c r="Z10" s="32"/>
      <c r="AA10" s="32"/>
      <c r="AB10" s="32"/>
      <c r="AC10" s="32"/>
      <c r="AD10" s="32"/>
      <c r="AE10" s="32"/>
      <c r="AZ10" s="93" t="s">
        <v>807</v>
      </c>
      <c r="BA10" s="93" t="s">
        <v>808</v>
      </c>
      <c r="BB10" s="93" t="s">
        <v>1</v>
      </c>
      <c r="BC10" s="93" t="s">
        <v>809</v>
      </c>
      <c r="BD10" s="93" t="s">
        <v>118</v>
      </c>
    </row>
    <row r="11" spans="1:56" s="2" customFormat="1" ht="12" customHeight="1">
      <c r="A11" s="32"/>
      <c r="B11" s="33"/>
      <c r="C11" s="32"/>
      <c r="D11" s="27" t="s">
        <v>18</v>
      </c>
      <c r="E11" s="32"/>
      <c r="F11" s="25" t="s">
        <v>1</v>
      </c>
      <c r="G11" s="32"/>
      <c r="H11" s="32"/>
      <c r="I11" s="97" t="s">
        <v>19</v>
      </c>
      <c r="J11" s="25" t="s">
        <v>1</v>
      </c>
      <c r="K11" s="32"/>
      <c r="L11" s="42"/>
      <c r="S11" s="32"/>
      <c r="T11" s="32"/>
      <c r="U11" s="32"/>
      <c r="V11" s="32"/>
      <c r="W11" s="32"/>
      <c r="X11" s="32"/>
      <c r="Y11" s="32"/>
      <c r="Z11" s="32"/>
      <c r="AA11" s="32"/>
      <c r="AB11" s="32"/>
      <c r="AC11" s="32"/>
      <c r="AD11" s="32"/>
      <c r="AE11" s="32"/>
      <c r="AZ11" s="93" t="s">
        <v>810</v>
      </c>
      <c r="BA11" s="93" t="s">
        <v>811</v>
      </c>
      <c r="BB11" s="93" t="s">
        <v>1</v>
      </c>
      <c r="BC11" s="93" t="s">
        <v>812</v>
      </c>
      <c r="BD11" s="93" t="s">
        <v>118</v>
      </c>
    </row>
    <row r="12" spans="1:56" s="2" customFormat="1" ht="12" customHeight="1">
      <c r="A12" s="32"/>
      <c r="B12" s="33"/>
      <c r="C12" s="32"/>
      <c r="D12" s="27" t="s">
        <v>20</v>
      </c>
      <c r="E12" s="32"/>
      <c r="F12" s="25" t="s">
        <v>21</v>
      </c>
      <c r="G12" s="32"/>
      <c r="H12" s="32"/>
      <c r="I12" s="97" t="s">
        <v>22</v>
      </c>
      <c r="J12" s="55" t="str">
        <f>'Rekapitulace stavby'!AN8</f>
        <v>8. 2. 2021</v>
      </c>
      <c r="K12" s="32"/>
      <c r="L12" s="42"/>
      <c r="S12" s="32"/>
      <c r="T12" s="32"/>
      <c r="U12" s="32"/>
      <c r="V12" s="32"/>
      <c r="W12" s="32"/>
      <c r="X12" s="32"/>
      <c r="Y12" s="32"/>
      <c r="Z12" s="32"/>
      <c r="AA12" s="32"/>
      <c r="AB12" s="32"/>
      <c r="AC12" s="32"/>
      <c r="AD12" s="32"/>
      <c r="AE12" s="32"/>
      <c r="AZ12" s="93" t="s">
        <v>813</v>
      </c>
      <c r="BA12" s="93" t="s">
        <v>814</v>
      </c>
      <c r="BB12" s="93" t="s">
        <v>1</v>
      </c>
      <c r="BC12" s="93" t="s">
        <v>815</v>
      </c>
      <c r="BD12" s="93" t="s">
        <v>118</v>
      </c>
    </row>
    <row r="13" spans="1:56" s="2" customFormat="1" ht="10.9" customHeight="1">
      <c r="A13" s="32"/>
      <c r="B13" s="33"/>
      <c r="C13" s="32"/>
      <c r="D13" s="32"/>
      <c r="E13" s="32"/>
      <c r="F13" s="32"/>
      <c r="G13" s="32"/>
      <c r="H13" s="32"/>
      <c r="I13" s="96"/>
      <c r="J13" s="32"/>
      <c r="K13" s="32"/>
      <c r="L13" s="42"/>
      <c r="S13" s="32"/>
      <c r="T13" s="32"/>
      <c r="U13" s="32"/>
      <c r="V13" s="32"/>
      <c r="W13" s="32"/>
      <c r="X13" s="32"/>
      <c r="Y13" s="32"/>
      <c r="Z13" s="32"/>
      <c r="AA13" s="32"/>
      <c r="AB13" s="32"/>
      <c r="AC13" s="32"/>
      <c r="AD13" s="32"/>
      <c r="AE13" s="32"/>
      <c r="AZ13" s="93" t="s">
        <v>816</v>
      </c>
      <c r="BA13" s="93" t="s">
        <v>817</v>
      </c>
      <c r="BB13" s="93" t="s">
        <v>1</v>
      </c>
      <c r="BC13" s="93" t="s">
        <v>818</v>
      </c>
      <c r="BD13" s="93" t="s">
        <v>118</v>
      </c>
    </row>
    <row r="14" spans="1:56" s="2" customFormat="1" ht="12" customHeight="1">
      <c r="A14" s="32"/>
      <c r="B14" s="33"/>
      <c r="C14" s="32"/>
      <c r="D14" s="27" t="s">
        <v>24</v>
      </c>
      <c r="E14" s="32"/>
      <c r="F14" s="32"/>
      <c r="G14" s="32"/>
      <c r="H14" s="32"/>
      <c r="I14" s="97" t="s">
        <v>25</v>
      </c>
      <c r="J14" s="25" t="str">
        <f>IF('Rekapitulace stavby'!AN10="","",'Rekapitulace stavby'!AN10)</f>
        <v/>
      </c>
      <c r="K14" s="32"/>
      <c r="L14" s="42"/>
      <c r="S14" s="32"/>
      <c r="T14" s="32"/>
      <c r="U14" s="32"/>
      <c r="V14" s="32"/>
      <c r="W14" s="32"/>
      <c r="X14" s="32"/>
      <c r="Y14" s="32"/>
      <c r="Z14" s="32"/>
      <c r="AA14" s="32"/>
      <c r="AB14" s="32"/>
      <c r="AC14" s="32"/>
      <c r="AD14" s="32"/>
      <c r="AE14" s="32"/>
      <c r="AZ14" s="93" t="s">
        <v>819</v>
      </c>
      <c r="BA14" s="93" t="s">
        <v>820</v>
      </c>
      <c r="BB14" s="93" t="s">
        <v>1</v>
      </c>
      <c r="BC14" s="93" t="s">
        <v>821</v>
      </c>
      <c r="BD14" s="93" t="s">
        <v>118</v>
      </c>
    </row>
    <row r="15" spans="1:56" s="2" customFormat="1" ht="18" customHeight="1">
      <c r="A15" s="32"/>
      <c r="B15" s="33"/>
      <c r="C15" s="32"/>
      <c r="D15" s="32"/>
      <c r="E15" s="25" t="str">
        <f>IF('Rekapitulace stavby'!E11="","",'Rekapitulace stavby'!E11)</f>
        <v xml:space="preserve"> </v>
      </c>
      <c r="F15" s="32"/>
      <c r="G15" s="32"/>
      <c r="H15" s="32"/>
      <c r="I15" s="97" t="s">
        <v>27</v>
      </c>
      <c r="J15" s="25" t="str">
        <f>IF('Rekapitulace stavby'!AN11="","",'Rekapitulace stavby'!AN11)</f>
        <v/>
      </c>
      <c r="K15" s="32"/>
      <c r="L15" s="42"/>
      <c r="S15" s="32"/>
      <c r="T15" s="32"/>
      <c r="U15" s="32"/>
      <c r="V15" s="32"/>
      <c r="W15" s="32"/>
      <c r="X15" s="32"/>
      <c r="Y15" s="32"/>
      <c r="Z15" s="32"/>
      <c r="AA15" s="32"/>
      <c r="AB15" s="32"/>
      <c r="AC15" s="32"/>
      <c r="AD15" s="32"/>
      <c r="AE15" s="32"/>
      <c r="AZ15" s="93" t="s">
        <v>822</v>
      </c>
      <c r="BA15" s="93" t="s">
        <v>823</v>
      </c>
      <c r="BB15" s="93" t="s">
        <v>1</v>
      </c>
      <c r="BC15" s="93" t="s">
        <v>824</v>
      </c>
      <c r="BD15" s="93" t="s">
        <v>118</v>
      </c>
    </row>
    <row r="16" spans="1:56" s="2" customFormat="1" ht="6.95" customHeight="1">
      <c r="A16" s="32"/>
      <c r="B16" s="33"/>
      <c r="C16" s="32"/>
      <c r="D16" s="32"/>
      <c r="E16" s="32"/>
      <c r="F16" s="32"/>
      <c r="G16" s="32"/>
      <c r="H16" s="32"/>
      <c r="I16" s="96"/>
      <c r="J16" s="32"/>
      <c r="K16" s="32"/>
      <c r="L16" s="42"/>
      <c r="S16" s="32"/>
      <c r="T16" s="32"/>
      <c r="U16" s="32"/>
      <c r="V16" s="32"/>
      <c r="W16" s="32"/>
      <c r="X16" s="32"/>
      <c r="Y16" s="32"/>
      <c r="Z16" s="32"/>
      <c r="AA16" s="32"/>
      <c r="AB16" s="32"/>
      <c r="AC16" s="32"/>
      <c r="AD16" s="32"/>
      <c r="AE16" s="32"/>
      <c r="AZ16" s="93" t="s">
        <v>825</v>
      </c>
      <c r="BA16" s="93" t="s">
        <v>826</v>
      </c>
      <c r="BB16" s="93" t="s">
        <v>1</v>
      </c>
      <c r="BC16" s="93" t="s">
        <v>827</v>
      </c>
      <c r="BD16" s="93" t="s">
        <v>118</v>
      </c>
    </row>
    <row r="17" spans="1:56" s="2" customFormat="1" ht="12" customHeight="1">
      <c r="A17" s="32"/>
      <c r="B17" s="33"/>
      <c r="C17" s="32"/>
      <c r="D17" s="27" t="s">
        <v>28</v>
      </c>
      <c r="E17" s="32"/>
      <c r="F17" s="32"/>
      <c r="G17" s="32"/>
      <c r="H17" s="32"/>
      <c r="I17" s="97" t="s">
        <v>25</v>
      </c>
      <c r="J17" s="28" t="str">
        <f>'Rekapitulace stavby'!AN13</f>
        <v>Vyplň údaj</v>
      </c>
      <c r="K17" s="32"/>
      <c r="L17" s="42"/>
      <c r="S17" s="32"/>
      <c r="T17" s="32"/>
      <c r="U17" s="32"/>
      <c r="V17" s="32"/>
      <c r="W17" s="32"/>
      <c r="X17" s="32"/>
      <c r="Y17" s="32"/>
      <c r="Z17" s="32"/>
      <c r="AA17" s="32"/>
      <c r="AB17" s="32"/>
      <c r="AC17" s="32"/>
      <c r="AD17" s="32"/>
      <c r="AE17" s="32"/>
      <c r="AZ17" s="93" t="s">
        <v>828</v>
      </c>
      <c r="BA17" s="93" t="s">
        <v>829</v>
      </c>
      <c r="BB17" s="93" t="s">
        <v>1</v>
      </c>
      <c r="BC17" s="93" t="s">
        <v>830</v>
      </c>
      <c r="BD17" s="93" t="s">
        <v>118</v>
      </c>
    </row>
    <row r="18" spans="1:56" s="2" customFormat="1" ht="18" customHeight="1">
      <c r="A18" s="32"/>
      <c r="B18" s="33"/>
      <c r="C18" s="32"/>
      <c r="D18" s="32"/>
      <c r="E18" s="263" t="str">
        <f>'Rekapitulace stavby'!E14</f>
        <v>Vyplň údaj</v>
      </c>
      <c r="F18" s="247"/>
      <c r="G18" s="247"/>
      <c r="H18" s="247"/>
      <c r="I18" s="97" t="s">
        <v>27</v>
      </c>
      <c r="J18" s="28" t="str">
        <f>'Rekapitulace stavby'!AN14</f>
        <v>Vyplň údaj</v>
      </c>
      <c r="K18" s="32"/>
      <c r="L18" s="42"/>
      <c r="S18" s="32"/>
      <c r="T18" s="32"/>
      <c r="U18" s="32"/>
      <c r="V18" s="32"/>
      <c r="W18" s="32"/>
      <c r="X18" s="32"/>
      <c r="Y18" s="32"/>
      <c r="Z18" s="32"/>
      <c r="AA18" s="32"/>
      <c r="AB18" s="32"/>
      <c r="AC18" s="32"/>
      <c r="AD18" s="32"/>
      <c r="AE18" s="32"/>
      <c r="AZ18" s="93" t="s">
        <v>831</v>
      </c>
      <c r="BA18" s="93" t="s">
        <v>832</v>
      </c>
      <c r="BB18" s="93" t="s">
        <v>1</v>
      </c>
      <c r="BC18" s="93" t="s">
        <v>833</v>
      </c>
      <c r="BD18" s="93" t="s">
        <v>118</v>
      </c>
    </row>
    <row r="19" spans="1:56" s="2" customFormat="1" ht="6.95" customHeight="1">
      <c r="A19" s="32"/>
      <c r="B19" s="33"/>
      <c r="C19" s="32"/>
      <c r="D19" s="32"/>
      <c r="E19" s="32"/>
      <c r="F19" s="32"/>
      <c r="G19" s="32"/>
      <c r="H19" s="32"/>
      <c r="I19" s="96"/>
      <c r="J19" s="32"/>
      <c r="K19" s="32"/>
      <c r="L19" s="42"/>
      <c r="S19" s="32"/>
      <c r="T19" s="32"/>
      <c r="U19" s="32"/>
      <c r="V19" s="32"/>
      <c r="W19" s="32"/>
      <c r="X19" s="32"/>
      <c r="Y19" s="32"/>
      <c r="Z19" s="32"/>
      <c r="AA19" s="32"/>
      <c r="AB19" s="32"/>
      <c r="AC19" s="32"/>
      <c r="AD19" s="32"/>
      <c r="AE19" s="32"/>
      <c r="AZ19" s="93" t="s">
        <v>834</v>
      </c>
      <c r="BA19" s="93" t="s">
        <v>835</v>
      </c>
      <c r="BB19" s="93" t="s">
        <v>1</v>
      </c>
      <c r="BC19" s="93" t="s">
        <v>836</v>
      </c>
      <c r="BD19" s="93" t="s">
        <v>118</v>
      </c>
    </row>
    <row r="20" spans="1:56" s="2" customFormat="1" ht="12" customHeight="1">
      <c r="A20" s="32"/>
      <c r="B20" s="33"/>
      <c r="C20" s="32"/>
      <c r="D20" s="27" t="s">
        <v>30</v>
      </c>
      <c r="E20" s="32"/>
      <c r="F20" s="32"/>
      <c r="G20" s="32"/>
      <c r="H20" s="32"/>
      <c r="I20" s="97" t="s">
        <v>25</v>
      </c>
      <c r="J20" s="25" t="str">
        <f>IF('Rekapitulace stavby'!AN16="","",'Rekapitulace stavby'!AN16)</f>
        <v/>
      </c>
      <c r="K20" s="32"/>
      <c r="L20" s="42"/>
      <c r="S20" s="32"/>
      <c r="T20" s="32"/>
      <c r="U20" s="32"/>
      <c r="V20" s="32"/>
      <c r="W20" s="32"/>
      <c r="X20" s="32"/>
      <c r="Y20" s="32"/>
      <c r="Z20" s="32"/>
      <c r="AA20" s="32"/>
      <c r="AB20" s="32"/>
      <c r="AC20" s="32"/>
      <c r="AD20" s="32"/>
      <c r="AE20" s="32"/>
      <c r="AZ20" s="93" t="s">
        <v>837</v>
      </c>
      <c r="BA20" s="93" t="s">
        <v>838</v>
      </c>
      <c r="BB20" s="93" t="s">
        <v>1</v>
      </c>
      <c r="BC20" s="93" t="s">
        <v>839</v>
      </c>
      <c r="BD20" s="93" t="s">
        <v>118</v>
      </c>
    </row>
    <row r="21" spans="1:56" s="2" customFormat="1" ht="18" customHeight="1">
      <c r="A21" s="32"/>
      <c r="B21" s="33"/>
      <c r="C21" s="32"/>
      <c r="D21" s="32"/>
      <c r="E21" s="25" t="str">
        <f>IF('Rekapitulace stavby'!E17="","",'Rekapitulace stavby'!E17)</f>
        <v xml:space="preserve"> </v>
      </c>
      <c r="F21" s="32"/>
      <c r="G21" s="32"/>
      <c r="H21" s="32"/>
      <c r="I21" s="97" t="s">
        <v>27</v>
      </c>
      <c r="J21" s="25" t="str">
        <f>IF('Rekapitulace stavby'!AN17="","",'Rekapitulace stavby'!AN17)</f>
        <v/>
      </c>
      <c r="K21" s="32"/>
      <c r="L21" s="42"/>
      <c r="S21" s="32"/>
      <c r="T21" s="32"/>
      <c r="U21" s="32"/>
      <c r="V21" s="32"/>
      <c r="W21" s="32"/>
      <c r="X21" s="32"/>
      <c r="Y21" s="32"/>
      <c r="Z21" s="32"/>
      <c r="AA21" s="32"/>
      <c r="AB21" s="32"/>
      <c r="AC21" s="32"/>
      <c r="AD21" s="32"/>
      <c r="AE21" s="32"/>
      <c r="AZ21" s="93" t="s">
        <v>840</v>
      </c>
      <c r="BA21" s="93" t="s">
        <v>841</v>
      </c>
      <c r="BB21" s="93" t="s">
        <v>1</v>
      </c>
      <c r="BC21" s="93" t="s">
        <v>842</v>
      </c>
      <c r="BD21" s="93" t="s">
        <v>118</v>
      </c>
    </row>
    <row r="22" spans="1:56" s="2" customFormat="1" ht="6.95" customHeight="1">
      <c r="A22" s="32"/>
      <c r="B22" s="33"/>
      <c r="C22" s="32"/>
      <c r="D22" s="32"/>
      <c r="E22" s="32"/>
      <c r="F22" s="32"/>
      <c r="G22" s="32"/>
      <c r="H22" s="32"/>
      <c r="I22" s="96"/>
      <c r="J22" s="32"/>
      <c r="K22" s="32"/>
      <c r="L22" s="42"/>
      <c r="S22" s="32"/>
      <c r="T22" s="32"/>
      <c r="U22" s="32"/>
      <c r="V22" s="32"/>
      <c r="W22" s="32"/>
      <c r="X22" s="32"/>
      <c r="Y22" s="32"/>
      <c r="Z22" s="32"/>
      <c r="AA22" s="32"/>
      <c r="AB22" s="32"/>
      <c r="AC22" s="32"/>
      <c r="AD22" s="32"/>
      <c r="AE22" s="32"/>
      <c r="AZ22" s="93" t="s">
        <v>843</v>
      </c>
      <c r="BA22" s="93" t="s">
        <v>844</v>
      </c>
      <c r="BB22" s="93" t="s">
        <v>1</v>
      </c>
      <c r="BC22" s="93" t="s">
        <v>845</v>
      </c>
      <c r="BD22" s="93" t="s">
        <v>118</v>
      </c>
    </row>
    <row r="23" spans="1:56" s="2" customFormat="1" ht="12" customHeight="1">
      <c r="A23" s="32"/>
      <c r="B23" s="33"/>
      <c r="C23" s="32"/>
      <c r="D23" s="27" t="s">
        <v>32</v>
      </c>
      <c r="E23" s="32"/>
      <c r="F23" s="32"/>
      <c r="G23" s="32"/>
      <c r="H23" s="32"/>
      <c r="I23" s="97" t="s">
        <v>25</v>
      </c>
      <c r="J23" s="25" t="str">
        <f>IF('Rekapitulace stavby'!AN19="","",'Rekapitulace stavby'!AN19)</f>
        <v/>
      </c>
      <c r="K23" s="32"/>
      <c r="L23" s="42"/>
      <c r="S23" s="32"/>
      <c r="T23" s="32"/>
      <c r="U23" s="32"/>
      <c r="V23" s="32"/>
      <c r="W23" s="32"/>
      <c r="X23" s="32"/>
      <c r="Y23" s="32"/>
      <c r="Z23" s="32"/>
      <c r="AA23" s="32"/>
      <c r="AB23" s="32"/>
      <c r="AC23" s="32"/>
      <c r="AD23" s="32"/>
      <c r="AE23" s="32"/>
      <c r="AZ23" s="93" t="s">
        <v>846</v>
      </c>
      <c r="BA23" s="93" t="s">
        <v>847</v>
      </c>
      <c r="BB23" s="93" t="s">
        <v>1</v>
      </c>
      <c r="BC23" s="93" t="s">
        <v>848</v>
      </c>
      <c r="BD23" s="93" t="s">
        <v>118</v>
      </c>
    </row>
    <row r="24" spans="1:56" s="2" customFormat="1" ht="18" customHeight="1">
      <c r="A24" s="32"/>
      <c r="B24" s="33"/>
      <c r="C24" s="32"/>
      <c r="D24" s="32"/>
      <c r="E24" s="25" t="str">
        <f>IF('Rekapitulace stavby'!E20="","",'Rekapitulace stavby'!E20)</f>
        <v xml:space="preserve"> </v>
      </c>
      <c r="F24" s="32"/>
      <c r="G24" s="32"/>
      <c r="H24" s="32"/>
      <c r="I24" s="97" t="s">
        <v>27</v>
      </c>
      <c r="J24" s="25" t="str">
        <f>IF('Rekapitulace stavby'!AN20="","",'Rekapitulace stavby'!AN20)</f>
        <v/>
      </c>
      <c r="K24" s="32"/>
      <c r="L24" s="42"/>
      <c r="S24" s="32"/>
      <c r="T24" s="32"/>
      <c r="U24" s="32"/>
      <c r="V24" s="32"/>
      <c r="W24" s="32"/>
      <c r="X24" s="32"/>
      <c r="Y24" s="32"/>
      <c r="Z24" s="32"/>
      <c r="AA24" s="32"/>
      <c r="AB24" s="32"/>
      <c r="AC24" s="32"/>
      <c r="AD24" s="32"/>
      <c r="AE24" s="32"/>
      <c r="AZ24" s="93" t="s">
        <v>849</v>
      </c>
      <c r="BA24" s="93" t="s">
        <v>850</v>
      </c>
      <c r="BB24" s="93" t="s">
        <v>1</v>
      </c>
      <c r="BC24" s="93" t="s">
        <v>851</v>
      </c>
      <c r="BD24" s="93" t="s">
        <v>118</v>
      </c>
    </row>
    <row r="25" spans="1:56" s="2" customFormat="1" ht="6.95" customHeight="1">
      <c r="A25" s="32"/>
      <c r="B25" s="33"/>
      <c r="C25" s="32"/>
      <c r="D25" s="32"/>
      <c r="E25" s="32"/>
      <c r="F25" s="32"/>
      <c r="G25" s="32"/>
      <c r="H25" s="32"/>
      <c r="I25" s="96"/>
      <c r="J25" s="32"/>
      <c r="K25" s="32"/>
      <c r="L25" s="42"/>
      <c r="S25" s="32"/>
      <c r="T25" s="32"/>
      <c r="U25" s="32"/>
      <c r="V25" s="32"/>
      <c r="W25" s="32"/>
      <c r="X25" s="32"/>
      <c r="Y25" s="32"/>
      <c r="Z25" s="32"/>
      <c r="AA25" s="32"/>
      <c r="AB25" s="32"/>
      <c r="AC25" s="32"/>
      <c r="AD25" s="32"/>
      <c r="AE25" s="32"/>
      <c r="AZ25" s="93" t="s">
        <v>852</v>
      </c>
      <c r="BA25" s="93" t="s">
        <v>853</v>
      </c>
      <c r="BB25" s="93" t="s">
        <v>1</v>
      </c>
      <c r="BC25" s="93" t="s">
        <v>854</v>
      </c>
      <c r="BD25" s="93" t="s">
        <v>118</v>
      </c>
    </row>
    <row r="26" spans="1:56" s="2" customFormat="1" ht="12" customHeight="1">
      <c r="A26" s="32"/>
      <c r="B26" s="33"/>
      <c r="C26" s="32"/>
      <c r="D26" s="27" t="s">
        <v>33</v>
      </c>
      <c r="E26" s="32"/>
      <c r="F26" s="32"/>
      <c r="G26" s="32"/>
      <c r="H26" s="32"/>
      <c r="I26" s="96"/>
      <c r="J26" s="32"/>
      <c r="K26" s="32"/>
      <c r="L26" s="42"/>
      <c r="S26" s="32"/>
      <c r="T26" s="32"/>
      <c r="U26" s="32"/>
      <c r="V26" s="32"/>
      <c r="W26" s="32"/>
      <c r="X26" s="32"/>
      <c r="Y26" s="32"/>
      <c r="Z26" s="32"/>
      <c r="AA26" s="32"/>
      <c r="AB26" s="32"/>
      <c r="AC26" s="32"/>
      <c r="AD26" s="32"/>
      <c r="AE26" s="32"/>
      <c r="AZ26" s="93" t="s">
        <v>855</v>
      </c>
      <c r="BA26" s="93" t="s">
        <v>856</v>
      </c>
      <c r="BB26" s="93" t="s">
        <v>1</v>
      </c>
      <c r="BC26" s="93" t="s">
        <v>857</v>
      </c>
      <c r="BD26" s="93" t="s">
        <v>118</v>
      </c>
    </row>
    <row r="27" spans="1:56" s="8" customFormat="1" ht="298.5" customHeight="1">
      <c r="A27" s="98"/>
      <c r="B27" s="99"/>
      <c r="C27" s="98"/>
      <c r="D27" s="98"/>
      <c r="E27" s="251" t="s">
        <v>146</v>
      </c>
      <c r="F27" s="251"/>
      <c r="G27" s="251"/>
      <c r="H27" s="251"/>
      <c r="I27" s="100"/>
      <c r="J27" s="98"/>
      <c r="K27" s="98"/>
      <c r="L27" s="101"/>
      <c r="S27" s="98"/>
      <c r="T27" s="98"/>
      <c r="U27" s="98"/>
      <c r="V27" s="98"/>
      <c r="W27" s="98"/>
      <c r="X27" s="98"/>
      <c r="Y27" s="98"/>
      <c r="Z27" s="98"/>
      <c r="AA27" s="98"/>
      <c r="AB27" s="98"/>
      <c r="AC27" s="98"/>
      <c r="AD27" s="98"/>
      <c r="AE27" s="98"/>
      <c r="AZ27" s="214" t="s">
        <v>858</v>
      </c>
      <c r="BA27" s="214" t="s">
        <v>859</v>
      </c>
      <c r="BB27" s="214" t="s">
        <v>1</v>
      </c>
      <c r="BC27" s="214" t="s">
        <v>860</v>
      </c>
      <c r="BD27" s="214" t="s">
        <v>118</v>
      </c>
    </row>
    <row r="28" spans="1:56" s="2" customFormat="1" ht="6.95" customHeight="1">
      <c r="A28" s="32"/>
      <c r="B28" s="33"/>
      <c r="C28" s="32"/>
      <c r="D28" s="32"/>
      <c r="E28" s="32"/>
      <c r="F28" s="32"/>
      <c r="G28" s="32"/>
      <c r="H28" s="32"/>
      <c r="I28" s="96"/>
      <c r="J28" s="32"/>
      <c r="K28" s="32"/>
      <c r="L28" s="42"/>
      <c r="S28" s="32"/>
      <c r="T28" s="32"/>
      <c r="U28" s="32"/>
      <c r="V28" s="32"/>
      <c r="W28" s="32"/>
      <c r="X28" s="32"/>
      <c r="Y28" s="32"/>
      <c r="Z28" s="32"/>
      <c r="AA28" s="32"/>
      <c r="AB28" s="32"/>
      <c r="AC28" s="32"/>
      <c r="AD28" s="32"/>
      <c r="AE28" s="32"/>
      <c r="AZ28" s="93" t="s">
        <v>861</v>
      </c>
      <c r="BA28" s="93" t="s">
        <v>862</v>
      </c>
      <c r="BB28" s="93" t="s">
        <v>1</v>
      </c>
      <c r="BC28" s="93" t="s">
        <v>863</v>
      </c>
      <c r="BD28" s="93" t="s">
        <v>118</v>
      </c>
    </row>
    <row r="29" spans="1:56" s="2" customFormat="1" ht="6.95" customHeight="1">
      <c r="A29" s="32"/>
      <c r="B29" s="33"/>
      <c r="C29" s="32"/>
      <c r="D29" s="66"/>
      <c r="E29" s="66"/>
      <c r="F29" s="66"/>
      <c r="G29" s="66"/>
      <c r="H29" s="66"/>
      <c r="I29" s="102"/>
      <c r="J29" s="66"/>
      <c r="K29" s="66"/>
      <c r="L29" s="42"/>
      <c r="S29" s="32"/>
      <c r="T29" s="32"/>
      <c r="U29" s="32"/>
      <c r="V29" s="32"/>
      <c r="W29" s="32"/>
      <c r="X29" s="32"/>
      <c r="Y29" s="32"/>
      <c r="Z29" s="32"/>
      <c r="AA29" s="32"/>
      <c r="AB29" s="32"/>
      <c r="AC29" s="32"/>
      <c r="AD29" s="32"/>
      <c r="AE29" s="32"/>
      <c r="AZ29" s="93" t="s">
        <v>864</v>
      </c>
      <c r="BA29" s="93" t="s">
        <v>865</v>
      </c>
      <c r="BB29" s="93" t="s">
        <v>1</v>
      </c>
      <c r="BC29" s="93" t="s">
        <v>866</v>
      </c>
      <c r="BD29" s="93" t="s">
        <v>118</v>
      </c>
    </row>
    <row r="30" spans="1:56" s="2" customFormat="1" ht="25.35" customHeight="1">
      <c r="A30" s="32"/>
      <c r="B30" s="33"/>
      <c r="C30" s="32"/>
      <c r="D30" s="103" t="s">
        <v>35</v>
      </c>
      <c r="E30" s="32"/>
      <c r="F30" s="32"/>
      <c r="G30" s="32"/>
      <c r="H30" s="32"/>
      <c r="I30" s="96"/>
      <c r="J30" s="71">
        <f>ROUND(J142, 2)</f>
        <v>0</v>
      </c>
      <c r="K30" s="32"/>
      <c r="L30" s="42"/>
      <c r="S30" s="32"/>
      <c r="T30" s="32"/>
      <c r="U30" s="32"/>
      <c r="V30" s="32"/>
      <c r="W30" s="32"/>
      <c r="X30" s="32"/>
      <c r="Y30" s="32"/>
      <c r="Z30" s="32"/>
      <c r="AA30" s="32"/>
      <c r="AB30" s="32"/>
      <c r="AC30" s="32"/>
      <c r="AD30" s="32"/>
      <c r="AE30" s="32"/>
      <c r="AZ30" s="93" t="s">
        <v>867</v>
      </c>
      <c r="BA30" s="93" t="s">
        <v>868</v>
      </c>
      <c r="BB30" s="93" t="s">
        <v>1</v>
      </c>
      <c r="BC30" s="93" t="s">
        <v>869</v>
      </c>
      <c r="BD30" s="93" t="s">
        <v>118</v>
      </c>
    </row>
    <row r="31" spans="1:56" s="2" customFormat="1" ht="6.95" customHeight="1">
      <c r="A31" s="32"/>
      <c r="B31" s="33"/>
      <c r="C31" s="32"/>
      <c r="D31" s="66"/>
      <c r="E31" s="66"/>
      <c r="F31" s="66"/>
      <c r="G31" s="66"/>
      <c r="H31" s="66"/>
      <c r="I31" s="102"/>
      <c r="J31" s="66"/>
      <c r="K31" s="66"/>
      <c r="L31" s="42"/>
      <c r="S31" s="32"/>
      <c r="T31" s="32"/>
      <c r="U31" s="32"/>
      <c r="V31" s="32"/>
      <c r="W31" s="32"/>
      <c r="X31" s="32"/>
      <c r="Y31" s="32"/>
      <c r="Z31" s="32"/>
      <c r="AA31" s="32"/>
      <c r="AB31" s="32"/>
      <c r="AC31" s="32"/>
      <c r="AD31" s="32"/>
      <c r="AE31" s="32"/>
      <c r="AZ31" s="93" t="s">
        <v>870</v>
      </c>
      <c r="BA31" s="93" t="s">
        <v>871</v>
      </c>
      <c r="BB31" s="93" t="s">
        <v>1</v>
      </c>
      <c r="BC31" s="93" t="s">
        <v>872</v>
      </c>
      <c r="BD31" s="93" t="s">
        <v>118</v>
      </c>
    </row>
    <row r="32" spans="1:56" s="2" customFormat="1" ht="14.45" customHeight="1">
      <c r="A32" s="32"/>
      <c r="B32" s="33"/>
      <c r="C32" s="32"/>
      <c r="D32" s="32"/>
      <c r="E32" s="32"/>
      <c r="F32" s="36" t="s">
        <v>37</v>
      </c>
      <c r="G32" s="32"/>
      <c r="H32" s="32"/>
      <c r="I32" s="104" t="s">
        <v>36</v>
      </c>
      <c r="J32" s="36" t="s">
        <v>38</v>
      </c>
      <c r="K32" s="32"/>
      <c r="L32" s="42"/>
      <c r="S32" s="32"/>
      <c r="T32" s="32"/>
      <c r="U32" s="32"/>
      <c r="V32" s="32"/>
      <c r="W32" s="32"/>
      <c r="X32" s="32"/>
      <c r="Y32" s="32"/>
      <c r="Z32" s="32"/>
      <c r="AA32" s="32"/>
      <c r="AB32" s="32"/>
      <c r="AC32" s="32"/>
      <c r="AD32" s="32"/>
      <c r="AE32" s="32"/>
      <c r="AZ32" s="93" t="s">
        <v>873</v>
      </c>
      <c r="BA32" s="93" t="s">
        <v>874</v>
      </c>
      <c r="BB32" s="93" t="s">
        <v>1</v>
      </c>
      <c r="BC32" s="93" t="s">
        <v>875</v>
      </c>
      <c r="BD32" s="93" t="s">
        <v>118</v>
      </c>
    </row>
    <row r="33" spans="1:56" s="2" customFormat="1" ht="14.45" customHeight="1">
      <c r="A33" s="32"/>
      <c r="B33" s="33"/>
      <c r="C33" s="32"/>
      <c r="D33" s="105" t="s">
        <v>39</v>
      </c>
      <c r="E33" s="27" t="s">
        <v>40</v>
      </c>
      <c r="F33" s="106">
        <f>ROUND((SUM(BE142:BE2645)),  2)</f>
        <v>0</v>
      </c>
      <c r="G33" s="32"/>
      <c r="H33" s="32"/>
      <c r="I33" s="107">
        <v>0.21</v>
      </c>
      <c r="J33" s="106">
        <f>ROUND(((SUM(BE142:BE2645))*I33),  2)</f>
        <v>0</v>
      </c>
      <c r="K33" s="32"/>
      <c r="L33" s="42"/>
      <c r="S33" s="32"/>
      <c r="T33" s="32"/>
      <c r="U33" s="32"/>
      <c r="V33" s="32"/>
      <c r="W33" s="32"/>
      <c r="X33" s="32"/>
      <c r="Y33" s="32"/>
      <c r="Z33" s="32"/>
      <c r="AA33" s="32"/>
      <c r="AB33" s="32"/>
      <c r="AC33" s="32"/>
      <c r="AD33" s="32"/>
      <c r="AE33" s="32"/>
      <c r="AZ33" s="93" t="s">
        <v>876</v>
      </c>
      <c r="BA33" s="93" t="s">
        <v>877</v>
      </c>
      <c r="BB33" s="93" t="s">
        <v>1</v>
      </c>
      <c r="BC33" s="93" t="s">
        <v>878</v>
      </c>
      <c r="BD33" s="93" t="s">
        <v>118</v>
      </c>
    </row>
    <row r="34" spans="1:56" s="2" customFormat="1" ht="14.45" customHeight="1">
      <c r="A34" s="32"/>
      <c r="B34" s="33"/>
      <c r="C34" s="32"/>
      <c r="D34" s="32"/>
      <c r="E34" s="27" t="s">
        <v>41</v>
      </c>
      <c r="F34" s="106">
        <f>ROUND((SUM(BF142:BF2645)),  2)</f>
        <v>0</v>
      </c>
      <c r="G34" s="32"/>
      <c r="H34" s="32"/>
      <c r="I34" s="107">
        <v>0.15</v>
      </c>
      <c r="J34" s="106">
        <f>ROUND(((SUM(BF142:BF2645))*I34),  2)</f>
        <v>0</v>
      </c>
      <c r="K34" s="32"/>
      <c r="L34" s="42"/>
      <c r="S34" s="32"/>
      <c r="T34" s="32"/>
      <c r="U34" s="32"/>
      <c r="V34" s="32"/>
      <c r="W34" s="32"/>
      <c r="X34" s="32"/>
      <c r="Y34" s="32"/>
      <c r="Z34" s="32"/>
      <c r="AA34" s="32"/>
      <c r="AB34" s="32"/>
      <c r="AC34" s="32"/>
      <c r="AD34" s="32"/>
      <c r="AE34" s="32"/>
      <c r="AZ34" s="93" t="s">
        <v>879</v>
      </c>
      <c r="BA34" s="93" t="s">
        <v>880</v>
      </c>
      <c r="BB34" s="93" t="s">
        <v>1</v>
      </c>
      <c r="BC34" s="93" t="s">
        <v>881</v>
      </c>
      <c r="BD34" s="93" t="s">
        <v>118</v>
      </c>
    </row>
    <row r="35" spans="1:56" s="2" customFormat="1" ht="14.45" hidden="1" customHeight="1">
      <c r="A35" s="32"/>
      <c r="B35" s="33"/>
      <c r="C35" s="32"/>
      <c r="D35" s="32"/>
      <c r="E35" s="27" t="s">
        <v>42</v>
      </c>
      <c r="F35" s="106">
        <f>ROUND((SUM(BG142:BG2645)),  2)</f>
        <v>0</v>
      </c>
      <c r="G35" s="32"/>
      <c r="H35" s="32"/>
      <c r="I35" s="107">
        <v>0.21</v>
      </c>
      <c r="J35" s="106">
        <f>0</f>
        <v>0</v>
      </c>
      <c r="K35" s="32"/>
      <c r="L35" s="42"/>
      <c r="S35" s="32"/>
      <c r="T35" s="32"/>
      <c r="U35" s="32"/>
      <c r="V35" s="32"/>
      <c r="W35" s="32"/>
      <c r="X35" s="32"/>
      <c r="Y35" s="32"/>
      <c r="Z35" s="32"/>
      <c r="AA35" s="32"/>
      <c r="AB35" s="32"/>
      <c r="AC35" s="32"/>
      <c r="AD35" s="32"/>
      <c r="AE35" s="32"/>
      <c r="AZ35" s="93" t="s">
        <v>882</v>
      </c>
      <c r="BA35" s="93" t="s">
        <v>883</v>
      </c>
      <c r="BB35" s="93" t="s">
        <v>1</v>
      </c>
      <c r="BC35" s="93" t="s">
        <v>884</v>
      </c>
      <c r="BD35" s="93" t="s">
        <v>118</v>
      </c>
    </row>
    <row r="36" spans="1:56" s="2" customFormat="1" ht="14.45" hidden="1" customHeight="1">
      <c r="A36" s="32"/>
      <c r="B36" s="33"/>
      <c r="C36" s="32"/>
      <c r="D36" s="32"/>
      <c r="E36" s="27" t="s">
        <v>43</v>
      </c>
      <c r="F36" s="106">
        <f>ROUND((SUM(BH142:BH2645)),  2)</f>
        <v>0</v>
      </c>
      <c r="G36" s="32"/>
      <c r="H36" s="32"/>
      <c r="I36" s="107">
        <v>0.15</v>
      </c>
      <c r="J36" s="106">
        <f>0</f>
        <v>0</v>
      </c>
      <c r="K36" s="32"/>
      <c r="L36" s="42"/>
      <c r="S36" s="32"/>
      <c r="T36" s="32"/>
      <c r="U36" s="32"/>
      <c r="V36" s="32"/>
      <c r="W36" s="32"/>
      <c r="X36" s="32"/>
      <c r="Y36" s="32"/>
      <c r="Z36" s="32"/>
      <c r="AA36" s="32"/>
      <c r="AB36" s="32"/>
      <c r="AC36" s="32"/>
      <c r="AD36" s="32"/>
      <c r="AE36" s="32"/>
      <c r="AZ36" s="93" t="s">
        <v>885</v>
      </c>
      <c r="BA36" s="93" t="s">
        <v>886</v>
      </c>
      <c r="BB36" s="93" t="s">
        <v>1</v>
      </c>
      <c r="BC36" s="93" t="s">
        <v>887</v>
      </c>
      <c r="BD36" s="93" t="s">
        <v>118</v>
      </c>
    </row>
    <row r="37" spans="1:56" s="2" customFormat="1" ht="14.45" hidden="1" customHeight="1">
      <c r="A37" s="32"/>
      <c r="B37" s="33"/>
      <c r="C37" s="32"/>
      <c r="D37" s="32"/>
      <c r="E37" s="27" t="s">
        <v>44</v>
      </c>
      <c r="F37" s="106">
        <f>ROUND((SUM(BI142:BI2645)),  2)</f>
        <v>0</v>
      </c>
      <c r="G37" s="32"/>
      <c r="H37" s="32"/>
      <c r="I37" s="107">
        <v>0</v>
      </c>
      <c r="J37" s="106">
        <f>0</f>
        <v>0</v>
      </c>
      <c r="K37" s="32"/>
      <c r="L37" s="42"/>
      <c r="S37" s="32"/>
      <c r="T37" s="32"/>
      <c r="U37" s="32"/>
      <c r="V37" s="32"/>
      <c r="W37" s="32"/>
      <c r="X37" s="32"/>
      <c r="Y37" s="32"/>
      <c r="Z37" s="32"/>
      <c r="AA37" s="32"/>
      <c r="AB37" s="32"/>
      <c r="AC37" s="32"/>
      <c r="AD37" s="32"/>
      <c r="AE37" s="32"/>
      <c r="AZ37" s="93" t="s">
        <v>888</v>
      </c>
      <c r="BA37" s="93" t="s">
        <v>889</v>
      </c>
      <c r="BB37" s="93" t="s">
        <v>1</v>
      </c>
      <c r="BC37" s="93" t="s">
        <v>890</v>
      </c>
      <c r="BD37" s="93" t="s">
        <v>118</v>
      </c>
    </row>
    <row r="38" spans="1:56" s="2" customFormat="1" ht="6.95" customHeight="1">
      <c r="A38" s="32"/>
      <c r="B38" s="33"/>
      <c r="C38" s="32"/>
      <c r="D38" s="32"/>
      <c r="E38" s="32"/>
      <c r="F38" s="32"/>
      <c r="G38" s="32"/>
      <c r="H38" s="32"/>
      <c r="I38" s="96"/>
      <c r="J38" s="32"/>
      <c r="K38" s="32"/>
      <c r="L38" s="42"/>
      <c r="S38" s="32"/>
      <c r="T38" s="32"/>
      <c r="U38" s="32"/>
      <c r="V38" s="32"/>
      <c r="W38" s="32"/>
      <c r="X38" s="32"/>
      <c r="Y38" s="32"/>
      <c r="Z38" s="32"/>
      <c r="AA38" s="32"/>
      <c r="AB38" s="32"/>
      <c r="AC38" s="32"/>
      <c r="AD38" s="32"/>
      <c r="AE38" s="32"/>
      <c r="AZ38" s="93" t="s">
        <v>891</v>
      </c>
      <c r="BA38" s="93" t="s">
        <v>892</v>
      </c>
      <c r="BB38" s="93" t="s">
        <v>1</v>
      </c>
      <c r="BC38" s="93" t="s">
        <v>893</v>
      </c>
      <c r="BD38" s="93" t="s">
        <v>118</v>
      </c>
    </row>
    <row r="39" spans="1:56" s="2" customFormat="1" ht="25.35" customHeight="1">
      <c r="A39" s="32"/>
      <c r="B39" s="33"/>
      <c r="C39" s="108"/>
      <c r="D39" s="109" t="s">
        <v>45</v>
      </c>
      <c r="E39" s="60"/>
      <c r="F39" s="60"/>
      <c r="G39" s="110" t="s">
        <v>46</v>
      </c>
      <c r="H39" s="111" t="s">
        <v>47</v>
      </c>
      <c r="I39" s="112"/>
      <c r="J39" s="113">
        <f>SUM(J30:J37)</f>
        <v>0</v>
      </c>
      <c r="K39" s="114"/>
      <c r="L39" s="42"/>
      <c r="S39" s="32"/>
      <c r="T39" s="32"/>
      <c r="U39" s="32"/>
      <c r="V39" s="32"/>
      <c r="W39" s="32"/>
      <c r="X39" s="32"/>
      <c r="Y39" s="32"/>
      <c r="Z39" s="32"/>
      <c r="AA39" s="32"/>
      <c r="AB39" s="32"/>
      <c r="AC39" s="32"/>
      <c r="AD39" s="32"/>
      <c r="AE39" s="32"/>
      <c r="AZ39" s="93" t="s">
        <v>894</v>
      </c>
      <c r="BA39" s="93" t="s">
        <v>895</v>
      </c>
      <c r="BB39" s="93" t="s">
        <v>1</v>
      </c>
      <c r="BC39" s="93" t="s">
        <v>896</v>
      </c>
      <c r="BD39" s="93" t="s">
        <v>85</v>
      </c>
    </row>
    <row r="40" spans="1:56" s="2" customFormat="1" ht="14.45" customHeight="1">
      <c r="A40" s="32"/>
      <c r="B40" s="33"/>
      <c r="C40" s="32"/>
      <c r="D40" s="32"/>
      <c r="E40" s="32"/>
      <c r="F40" s="32"/>
      <c r="G40" s="32"/>
      <c r="H40" s="32"/>
      <c r="I40" s="96"/>
      <c r="J40" s="32"/>
      <c r="K40" s="32"/>
      <c r="L40" s="42"/>
      <c r="S40" s="32"/>
      <c r="T40" s="32"/>
      <c r="U40" s="32"/>
      <c r="V40" s="32"/>
      <c r="W40" s="32"/>
      <c r="X40" s="32"/>
      <c r="Y40" s="32"/>
      <c r="Z40" s="32"/>
      <c r="AA40" s="32"/>
      <c r="AB40" s="32"/>
      <c r="AC40" s="32"/>
      <c r="AD40" s="32"/>
      <c r="AE40" s="32"/>
      <c r="AZ40" s="93" t="s">
        <v>897</v>
      </c>
      <c r="BA40" s="93" t="s">
        <v>898</v>
      </c>
      <c r="BB40" s="93" t="s">
        <v>1</v>
      </c>
      <c r="BC40" s="93" t="s">
        <v>899</v>
      </c>
      <c r="BD40" s="93" t="s">
        <v>118</v>
      </c>
    </row>
    <row r="41" spans="1:56" s="1" customFormat="1" ht="14.45" customHeight="1">
      <c r="B41" s="20"/>
      <c r="I41" s="92"/>
      <c r="L41" s="20"/>
      <c r="AZ41" s="93" t="s">
        <v>900</v>
      </c>
      <c r="BA41" s="93" t="s">
        <v>901</v>
      </c>
      <c r="BB41" s="93" t="s">
        <v>1</v>
      </c>
      <c r="BC41" s="93" t="s">
        <v>902</v>
      </c>
      <c r="BD41" s="93" t="s">
        <v>118</v>
      </c>
    </row>
    <row r="42" spans="1:56" s="1" customFormat="1" ht="14.45" customHeight="1">
      <c r="B42" s="20"/>
      <c r="I42" s="92"/>
      <c r="L42" s="20"/>
      <c r="AZ42" s="93" t="s">
        <v>903</v>
      </c>
      <c r="BA42" s="93" t="s">
        <v>904</v>
      </c>
      <c r="BB42" s="93" t="s">
        <v>1</v>
      </c>
      <c r="BC42" s="93" t="s">
        <v>905</v>
      </c>
      <c r="BD42" s="93" t="s">
        <v>118</v>
      </c>
    </row>
    <row r="43" spans="1:56" s="1" customFormat="1" ht="14.45" customHeight="1">
      <c r="B43" s="20"/>
      <c r="I43" s="92"/>
      <c r="L43" s="20"/>
      <c r="AZ43" s="93" t="s">
        <v>906</v>
      </c>
      <c r="BA43" s="93" t="s">
        <v>907</v>
      </c>
      <c r="BB43" s="93" t="s">
        <v>1</v>
      </c>
      <c r="BC43" s="93" t="s">
        <v>908</v>
      </c>
      <c r="BD43" s="93" t="s">
        <v>118</v>
      </c>
    </row>
    <row r="44" spans="1:56" s="1" customFormat="1" ht="14.45" customHeight="1">
      <c r="B44" s="20"/>
      <c r="I44" s="92"/>
      <c r="L44" s="20"/>
      <c r="AZ44" s="93" t="s">
        <v>909</v>
      </c>
      <c r="BA44" s="93" t="s">
        <v>910</v>
      </c>
      <c r="BB44" s="93" t="s">
        <v>1</v>
      </c>
      <c r="BC44" s="93" t="s">
        <v>911</v>
      </c>
      <c r="BD44" s="93" t="s">
        <v>118</v>
      </c>
    </row>
    <row r="45" spans="1:56" s="1" customFormat="1" ht="14.45" customHeight="1">
      <c r="B45" s="20"/>
      <c r="I45" s="92"/>
      <c r="L45" s="20"/>
    </row>
    <row r="46" spans="1:56" s="1" customFormat="1" ht="14.45" customHeight="1">
      <c r="B46" s="20"/>
      <c r="I46" s="92"/>
      <c r="L46" s="20"/>
    </row>
    <row r="47" spans="1:56" s="1" customFormat="1" ht="14.45" customHeight="1">
      <c r="B47" s="20"/>
      <c r="I47" s="92"/>
      <c r="L47" s="20"/>
    </row>
    <row r="48" spans="1:56" s="1" customFormat="1" ht="14.45" customHeight="1">
      <c r="B48" s="20"/>
      <c r="I48" s="92"/>
      <c r="L48" s="20"/>
    </row>
    <row r="49" spans="1:31" s="1" customFormat="1" ht="14.45" customHeight="1">
      <c r="B49" s="20"/>
      <c r="I49" s="92"/>
      <c r="L49" s="20"/>
    </row>
    <row r="50" spans="1:31" s="2" customFormat="1" ht="14.45" customHeight="1">
      <c r="B50" s="42"/>
      <c r="D50" s="43" t="s">
        <v>48</v>
      </c>
      <c r="E50" s="44"/>
      <c r="F50" s="44"/>
      <c r="G50" s="43" t="s">
        <v>49</v>
      </c>
      <c r="H50" s="44"/>
      <c r="I50" s="115"/>
      <c r="J50" s="44"/>
      <c r="K50" s="44"/>
      <c r="L50" s="42"/>
    </row>
    <row r="51" spans="1:31">
      <c r="B51" s="20"/>
      <c r="L51" s="20"/>
    </row>
    <row r="52" spans="1:31">
      <c r="B52" s="20"/>
      <c r="L52" s="20"/>
    </row>
    <row r="53" spans="1:31">
      <c r="B53" s="20"/>
      <c r="L53" s="20"/>
    </row>
    <row r="54" spans="1:31">
      <c r="B54" s="20"/>
      <c r="L54" s="20"/>
    </row>
    <row r="55" spans="1:31">
      <c r="B55" s="20"/>
      <c r="L55" s="20"/>
    </row>
    <row r="56" spans="1:31">
      <c r="B56" s="20"/>
      <c r="L56" s="20"/>
    </row>
    <row r="57" spans="1:31">
      <c r="B57" s="20"/>
      <c r="L57" s="20"/>
    </row>
    <row r="58" spans="1:31">
      <c r="B58" s="20"/>
      <c r="L58" s="20"/>
    </row>
    <row r="59" spans="1:31">
      <c r="B59" s="20"/>
      <c r="L59" s="20"/>
    </row>
    <row r="60" spans="1:31">
      <c r="B60" s="20"/>
      <c r="L60" s="20"/>
    </row>
    <row r="61" spans="1:31" s="2" customFormat="1" ht="12.75">
      <c r="A61" s="32"/>
      <c r="B61" s="33"/>
      <c r="C61" s="32"/>
      <c r="D61" s="45" t="s">
        <v>50</v>
      </c>
      <c r="E61" s="35"/>
      <c r="F61" s="116" t="s">
        <v>51</v>
      </c>
      <c r="G61" s="45" t="s">
        <v>50</v>
      </c>
      <c r="H61" s="35"/>
      <c r="I61" s="117"/>
      <c r="J61" s="118" t="s">
        <v>51</v>
      </c>
      <c r="K61" s="35"/>
      <c r="L61" s="42"/>
      <c r="S61" s="32"/>
      <c r="T61" s="32"/>
      <c r="U61" s="32"/>
      <c r="V61" s="32"/>
      <c r="W61" s="32"/>
      <c r="X61" s="32"/>
      <c r="Y61" s="32"/>
      <c r="Z61" s="32"/>
      <c r="AA61" s="32"/>
      <c r="AB61" s="32"/>
      <c r="AC61" s="32"/>
      <c r="AD61" s="32"/>
      <c r="AE61" s="32"/>
    </row>
    <row r="62" spans="1:31">
      <c r="B62" s="20"/>
      <c r="L62" s="20"/>
    </row>
    <row r="63" spans="1:31">
      <c r="B63" s="20"/>
      <c r="L63" s="20"/>
    </row>
    <row r="64" spans="1:31">
      <c r="B64" s="20"/>
      <c r="L64" s="20"/>
    </row>
    <row r="65" spans="1:31" s="2" customFormat="1" ht="12.75">
      <c r="A65" s="32"/>
      <c r="B65" s="33"/>
      <c r="C65" s="32"/>
      <c r="D65" s="43" t="s">
        <v>52</v>
      </c>
      <c r="E65" s="46"/>
      <c r="F65" s="46"/>
      <c r="G65" s="43" t="s">
        <v>53</v>
      </c>
      <c r="H65" s="46"/>
      <c r="I65" s="119"/>
      <c r="J65" s="46"/>
      <c r="K65" s="46"/>
      <c r="L65" s="42"/>
      <c r="S65" s="32"/>
      <c r="T65" s="32"/>
      <c r="U65" s="32"/>
      <c r="V65" s="32"/>
      <c r="W65" s="32"/>
      <c r="X65" s="32"/>
      <c r="Y65" s="32"/>
      <c r="Z65" s="32"/>
      <c r="AA65" s="32"/>
      <c r="AB65" s="32"/>
      <c r="AC65" s="32"/>
      <c r="AD65" s="32"/>
      <c r="AE65" s="32"/>
    </row>
    <row r="66" spans="1:31">
      <c r="B66" s="20"/>
      <c r="L66" s="20"/>
    </row>
    <row r="67" spans="1:31">
      <c r="B67" s="20"/>
      <c r="L67" s="20"/>
    </row>
    <row r="68" spans="1:31">
      <c r="B68" s="20"/>
      <c r="L68" s="20"/>
    </row>
    <row r="69" spans="1:31">
      <c r="B69" s="20"/>
      <c r="L69" s="20"/>
    </row>
    <row r="70" spans="1:31">
      <c r="B70" s="20"/>
      <c r="L70" s="20"/>
    </row>
    <row r="71" spans="1:31">
      <c r="B71" s="20"/>
      <c r="L71" s="20"/>
    </row>
    <row r="72" spans="1:31">
      <c r="B72" s="20"/>
      <c r="L72" s="20"/>
    </row>
    <row r="73" spans="1:31">
      <c r="B73" s="20"/>
      <c r="L73" s="20"/>
    </row>
    <row r="74" spans="1:31">
      <c r="B74" s="20"/>
      <c r="L74" s="20"/>
    </row>
    <row r="75" spans="1:31">
      <c r="B75" s="20"/>
      <c r="L75" s="20"/>
    </row>
    <row r="76" spans="1:31" s="2" customFormat="1" ht="12.75">
      <c r="A76" s="32"/>
      <c r="B76" s="33"/>
      <c r="C76" s="32"/>
      <c r="D76" s="45" t="s">
        <v>50</v>
      </c>
      <c r="E76" s="35"/>
      <c r="F76" s="116" t="s">
        <v>51</v>
      </c>
      <c r="G76" s="45" t="s">
        <v>50</v>
      </c>
      <c r="H76" s="35"/>
      <c r="I76" s="117"/>
      <c r="J76" s="118" t="s">
        <v>51</v>
      </c>
      <c r="K76" s="35"/>
      <c r="L76" s="42"/>
      <c r="S76" s="32"/>
      <c r="T76" s="32"/>
      <c r="U76" s="32"/>
      <c r="V76" s="32"/>
      <c r="W76" s="32"/>
      <c r="X76" s="32"/>
      <c r="Y76" s="32"/>
      <c r="Z76" s="32"/>
      <c r="AA76" s="32"/>
      <c r="AB76" s="32"/>
      <c r="AC76" s="32"/>
      <c r="AD76" s="32"/>
      <c r="AE76" s="32"/>
    </row>
    <row r="77" spans="1:31" s="2" customFormat="1" ht="14.45" customHeight="1">
      <c r="A77" s="32"/>
      <c r="B77" s="47"/>
      <c r="C77" s="48"/>
      <c r="D77" s="48"/>
      <c r="E77" s="48"/>
      <c r="F77" s="48"/>
      <c r="G77" s="48"/>
      <c r="H77" s="48"/>
      <c r="I77" s="120"/>
      <c r="J77" s="48"/>
      <c r="K77" s="48"/>
      <c r="L77" s="42"/>
      <c r="S77" s="32"/>
      <c r="T77" s="32"/>
      <c r="U77" s="32"/>
      <c r="V77" s="32"/>
      <c r="W77" s="32"/>
      <c r="X77" s="32"/>
      <c r="Y77" s="32"/>
      <c r="Z77" s="32"/>
      <c r="AA77" s="32"/>
      <c r="AB77" s="32"/>
      <c r="AC77" s="32"/>
      <c r="AD77" s="32"/>
      <c r="AE77" s="32"/>
    </row>
    <row r="81" spans="1:47" s="2" customFormat="1" ht="6.95" customHeight="1">
      <c r="A81" s="32"/>
      <c r="B81" s="49"/>
      <c r="C81" s="50"/>
      <c r="D81" s="50"/>
      <c r="E81" s="50"/>
      <c r="F81" s="50"/>
      <c r="G81" s="50"/>
      <c r="H81" s="50"/>
      <c r="I81" s="121"/>
      <c r="J81" s="50"/>
      <c r="K81" s="50"/>
      <c r="L81" s="42"/>
      <c r="S81" s="32"/>
      <c r="T81" s="32"/>
      <c r="U81" s="32"/>
      <c r="V81" s="32"/>
      <c r="W81" s="32"/>
      <c r="X81" s="32"/>
      <c r="Y81" s="32"/>
      <c r="Z81" s="32"/>
      <c r="AA81" s="32"/>
      <c r="AB81" s="32"/>
      <c r="AC81" s="32"/>
      <c r="AD81" s="32"/>
      <c r="AE81" s="32"/>
    </row>
    <row r="82" spans="1:47" s="2" customFormat="1" ht="24.95" customHeight="1">
      <c r="A82" s="32"/>
      <c r="B82" s="33"/>
      <c r="C82" s="21" t="s">
        <v>147</v>
      </c>
      <c r="D82" s="32"/>
      <c r="E82" s="32"/>
      <c r="F82" s="32"/>
      <c r="G82" s="32"/>
      <c r="H82" s="32"/>
      <c r="I82" s="96"/>
      <c r="J82" s="32"/>
      <c r="K82" s="32"/>
      <c r="L82" s="42"/>
      <c r="S82" s="32"/>
      <c r="T82" s="32"/>
      <c r="U82" s="32"/>
      <c r="V82" s="32"/>
      <c r="W82" s="32"/>
      <c r="X82" s="32"/>
      <c r="Y82" s="32"/>
      <c r="Z82" s="32"/>
      <c r="AA82" s="32"/>
      <c r="AB82" s="32"/>
      <c r="AC82" s="32"/>
      <c r="AD82" s="32"/>
      <c r="AE82" s="32"/>
    </row>
    <row r="83" spans="1:47" s="2" customFormat="1" ht="6.95" customHeight="1">
      <c r="A83" s="32"/>
      <c r="B83" s="33"/>
      <c r="C83" s="32"/>
      <c r="D83" s="32"/>
      <c r="E83" s="32"/>
      <c r="F83" s="32"/>
      <c r="G83" s="32"/>
      <c r="H83" s="32"/>
      <c r="I83" s="96"/>
      <c r="J83" s="32"/>
      <c r="K83" s="32"/>
      <c r="L83" s="42"/>
      <c r="S83" s="32"/>
      <c r="T83" s="32"/>
      <c r="U83" s="32"/>
      <c r="V83" s="32"/>
      <c r="W83" s="32"/>
      <c r="X83" s="32"/>
      <c r="Y83" s="32"/>
      <c r="Z83" s="32"/>
      <c r="AA83" s="32"/>
      <c r="AB83" s="32"/>
      <c r="AC83" s="32"/>
      <c r="AD83" s="32"/>
      <c r="AE83" s="32"/>
    </row>
    <row r="84" spans="1:47" s="2" customFormat="1" ht="12" customHeight="1">
      <c r="A84" s="32"/>
      <c r="B84" s="33"/>
      <c r="C84" s="27" t="s">
        <v>16</v>
      </c>
      <c r="D84" s="32"/>
      <c r="E84" s="32"/>
      <c r="F84" s="32"/>
      <c r="G84" s="32"/>
      <c r="H84" s="32"/>
      <c r="I84" s="96"/>
      <c r="J84" s="32"/>
      <c r="K84" s="32"/>
      <c r="L84" s="42"/>
      <c r="S84" s="32"/>
      <c r="T84" s="32"/>
      <c r="U84" s="32"/>
      <c r="V84" s="32"/>
      <c r="W84" s="32"/>
      <c r="X84" s="32"/>
      <c r="Y84" s="32"/>
      <c r="Z84" s="32"/>
      <c r="AA84" s="32"/>
      <c r="AB84" s="32"/>
      <c r="AC84" s="32"/>
      <c r="AD84" s="32"/>
      <c r="AE84" s="32"/>
    </row>
    <row r="85" spans="1:47" s="2" customFormat="1" ht="16.5" customHeight="1">
      <c r="A85" s="32"/>
      <c r="B85" s="33"/>
      <c r="C85" s="32"/>
      <c r="D85" s="32"/>
      <c r="E85" s="264" t="str">
        <f>E7</f>
        <v>Stavební úpravy brownfieldu v Mělčanech</v>
      </c>
      <c r="F85" s="265"/>
      <c r="G85" s="265"/>
      <c r="H85" s="265"/>
      <c r="I85" s="96"/>
      <c r="J85" s="32"/>
      <c r="K85" s="32"/>
      <c r="L85" s="42"/>
      <c r="S85" s="32"/>
      <c r="T85" s="32"/>
      <c r="U85" s="32"/>
      <c r="V85" s="32"/>
      <c r="W85" s="32"/>
      <c r="X85" s="32"/>
      <c r="Y85" s="32"/>
      <c r="Z85" s="32"/>
      <c r="AA85" s="32"/>
      <c r="AB85" s="32"/>
      <c r="AC85" s="32"/>
      <c r="AD85" s="32"/>
      <c r="AE85" s="32"/>
    </row>
    <row r="86" spans="1:47" s="2" customFormat="1" ht="12" customHeight="1">
      <c r="A86" s="32"/>
      <c r="B86" s="33"/>
      <c r="C86" s="27" t="s">
        <v>799</v>
      </c>
      <c r="D86" s="32"/>
      <c r="E86" s="32"/>
      <c r="F86" s="32"/>
      <c r="G86" s="32"/>
      <c r="H86" s="32"/>
      <c r="I86" s="96"/>
      <c r="J86" s="32"/>
      <c r="K86" s="32"/>
      <c r="L86" s="42"/>
      <c r="S86" s="32"/>
      <c r="T86" s="32"/>
      <c r="U86" s="32"/>
      <c r="V86" s="32"/>
      <c r="W86" s="32"/>
      <c r="X86" s="32"/>
      <c r="Y86" s="32"/>
      <c r="Z86" s="32"/>
      <c r="AA86" s="32"/>
      <c r="AB86" s="32"/>
      <c r="AC86" s="32"/>
      <c r="AD86" s="32"/>
      <c r="AE86" s="32"/>
    </row>
    <row r="87" spans="1:47" s="2" customFormat="1" ht="16.5" customHeight="1">
      <c r="A87" s="32"/>
      <c r="B87" s="33"/>
      <c r="C87" s="32"/>
      <c r="D87" s="32"/>
      <c r="E87" s="255" t="str">
        <f>E9</f>
        <v>024n/2021 - Stavební úpravy brownfieldu - nové konstrukce</v>
      </c>
      <c r="F87" s="262"/>
      <c r="G87" s="262"/>
      <c r="H87" s="262"/>
      <c r="I87" s="96"/>
      <c r="J87" s="32"/>
      <c r="K87" s="32"/>
      <c r="L87" s="42"/>
      <c r="S87" s="32"/>
      <c r="T87" s="32"/>
      <c r="U87" s="32"/>
      <c r="V87" s="32"/>
      <c r="W87" s="32"/>
      <c r="X87" s="32"/>
      <c r="Y87" s="32"/>
      <c r="Z87" s="32"/>
      <c r="AA87" s="32"/>
      <c r="AB87" s="32"/>
      <c r="AC87" s="32"/>
      <c r="AD87" s="32"/>
      <c r="AE87" s="32"/>
    </row>
    <row r="88" spans="1:47" s="2" customFormat="1" ht="6.95" customHeight="1">
      <c r="A88" s="32"/>
      <c r="B88" s="33"/>
      <c r="C88" s="32"/>
      <c r="D88" s="32"/>
      <c r="E88" s="32"/>
      <c r="F88" s="32"/>
      <c r="G88" s="32"/>
      <c r="H88" s="32"/>
      <c r="I88" s="96"/>
      <c r="J88" s="32"/>
      <c r="K88" s="32"/>
      <c r="L88" s="42"/>
      <c r="S88" s="32"/>
      <c r="T88" s="32"/>
      <c r="U88" s="32"/>
      <c r="V88" s="32"/>
      <c r="W88" s="32"/>
      <c r="X88" s="32"/>
      <c r="Y88" s="32"/>
      <c r="Z88" s="32"/>
      <c r="AA88" s="32"/>
      <c r="AB88" s="32"/>
      <c r="AC88" s="32"/>
      <c r="AD88" s="32"/>
      <c r="AE88" s="32"/>
    </row>
    <row r="89" spans="1:47" s="2" customFormat="1" ht="12" customHeight="1">
      <c r="A89" s="32"/>
      <c r="B89" s="33"/>
      <c r="C89" s="27" t="s">
        <v>20</v>
      </c>
      <c r="D89" s="32"/>
      <c r="E89" s="32"/>
      <c r="F89" s="25" t="str">
        <f>F12</f>
        <v>Mělčany</v>
      </c>
      <c r="G89" s="32"/>
      <c r="H89" s="32"/>
      <c r="I89" s="97" t="s">
        <v>22</v>
      </c>
      <c r="J89" s="55" t="str">
        <f>IF(J12="","",J12)</f>
        <v>8. 2. 2021</v>
      </c>
      <c r="K89" s="32"/>
      <c r="L89" s="42"/>
      <c r="S89" s="32"/>
      <c r="T89" s="32"/>
      <c r="U89" s="32"/>
      <c r="V89" s="32"/>
      <c r="W89" s="32"/>
      <c r="X89" s="32"/>
      <c r="Y89" s="32"/>
      <c r="Z89" s="32"/>
      <c r="AA89" s="32"/>
      <c r="AB89" s="32"/>
      <c r="AC89" s="32"/>
      <c r="AD89" s="32"/>
      <c r="AE89" s="32"/>
    </row>
    <row r="90" spans="1:47" s="2" customFormat="1" ht="6.95" customHeight="1">
      <c r="A90" s="32"/>
      <c r="B90" s="33"/>
      <c r="C90" s="32"/>
      <c r="D90" s="32"/>
      <c r="E90" s="32"/>
      <c r="F90" s="32"/>
      <c r="G90" s="32"/>
      <c r="H90" s="32"/>
      <c r="I90" s="96"/>
      <c r="J90" s="32"/>
      <c r="K90" s="32"/>
      <c r="L90" s="42"/>
      <c r="S90" s="32"/>
      <c r="T90" s="32"/>
      <c r="U90" s="32"/>
      <c r="V90" s="32"/>
      <c r="W90" s="32"/>
      <c r="X90" s="32"/>
      <c r="Y90" s="32"/>
      <c r="Z90" s="32"/>
      <c r="AA90" s="32"/>
      <c r="AB90" s="32"/>
      <c r="AC90" s="32"/>
      <c r="AD90" s="32"/>
      <c r="AE90" s="32"/>
    </row>
    <row r="91" spans="1:47" s="2" customFormat="1" ht="15.2" customHeight="1">
      <c r="A91" s="32"/>
      <c r="B91" s="33"/>
      <c r="C91" s="27" t="s">
        <v>24</v>
      </c>
      <c r="D91" s="32"/>
      <c r="E91" s="32"/>
      <c r="F91" s="25" t="str">
        <f>E15</f>
        <v xml:space="preserve"> </v>
      </c>
      <c r="G91" s="32"/>
      <c r="H91" s="32"/>
      <c r="I91" s="97" t="s">
        <v>30</v>
      </c>
      <c r="J91" s="30" t="str">
        <f>E21</f>
        <v xml:space="preserve"> </v>
      </c>
      <c r="K91" s="32"/>
      <c r="L91" s="42"/>
      <c r="S91" s="32"/>
      <c r="T91" s="32"/>
      <c r="U91" s="32"/>
      <c r="V91" s="32"/>
      <c r="W91" s="32"/>
      <c r="X91" s="32"/>
      <c r="Y91" s="32"/>
      <c r="Z91" s="32"/>
      <c r="AA91" s="32"/>
      <c r="AB91" s="32"/>
      <c r="AC91" s="32"/>
      <c r="AD91" s="32"/>
      <c r="AE91" s="32"/>
    </row>
    <row r="92" spans="1:47" s="2" customFormat="1" ht="15.2" customHeight="1">
      <c r="A92" s="32"/>
      <c r="B92" s="33"/>
      <c r="C92" s="27" t="s">
        <v>28</v>
      </c>
      <c r="D92" s="32"/>
      <c r="E92" s="32"/>
      <c r="F92" s="25" t="str">
        <f>IF(E18="","",E18)</f>
        <v>Vyplň údaj</v>
      </c>
      <c r="G92" s="32"/>
      <c r="H92" s="32"/>
      <c r="I92" s="97" t="s">
        <v>32</v>
      </c>
      <c r="J92" s="30" t="str">
        <f>E24</f>
        <v xml:space="preserve"> </v>
      </c>
      <c r="K92" s="32"/>
      <c r="L92" s="42"/>
      <c r="S92" s="32"/>
      <c r="T92" s="32"/>
      <c r="U92" s="32"/>
      <c r="V92" s="32"/>
      <c r="W92" s="32"/>
      <c r="X92" s="32"/>
      <c r="Y92" s="32"/>
      <c r="Z92" s="32"/>
      <c r="AA92" s="32"/>
      <c r="AB92" s="32"/>
      <c r="AC92" s="32"/>
      <c r="AD92" s="32"/>
      <c r="AE92" s="32"/>
    </row>
    <row r="93" spans="1:47" s="2" customFormat="1" ht="10.35" customHeight="1">
      <c r="A93" s="32"/>
      <c r="B93" s="33"/>
      <c r="C93" s="32"/>
      <c r="D93" s="32"/>
      <c r="E93" s="32"/>
      <c r="F93" s="32"/>
      <c r="G93" s="32"/>
      <c r="H93" s="32"/>
      <c r="I93" s="96"/>
      <c r="J93" s="32"/>
      <c r="K93" s="32"/>
      <c r="L93" s="42"/>
      <c r="S93" s="32"/>
      <c r="T93" s="32"/>
      <c r="U93" s="32"/>
      <c r="V93" s="32"/>
      <c r="W93" s="32"/>
      <c r="X93" s="32"/>
      <c r="Y93" s="32"/>
      <c r="Z93" s="32"/>
      <c r="AA93" s="32"/>
      <c r="AB93" s="32"/>
      <c r="AC93" s="32"/>
      <c r="AD93" s="32"/>
      <c r="AE93" s="32"/>
    </row>
    <row r="94" spans="1:47" s="2" customFormat="1" ht="29.25" customHeight="1">
      <c r="A94" s="32"/>
      <c r="B94" s="33"/>
      <c r="C94" s="122" t="s">
        <v>148</v>
      </c>
      <c r="D94" s="108"/>
      <c r="E94" s="108"/>
      <c r="F94" s="108"/>
      <c r="G94" s="108"/>
      <c r="H94" s="108"/>
      <c r="I94" s="123"/>
      <c r="J94" s="124" t="s">
        <v>149</v>
      </c>
      <c r="K94" s="108"/>
      <c r="L94" s="42"/>
      <c r="S94" s="32"/>
      <c r="T94" s="32"/>
      <c r="U94" s="32"/>
      <c r="V94" s="32"/>
      <c r="W94" s="32"/>
      <c r="X94" s="32"/>
      <c r="Y94" s="32"/>
      <c r="Z94" s="32"/>
      <c r="AA94" s="32"/>
      <c r="AB94" s="32"/>
      <c r="AC94" s="32"/>
      <c r="AD94" s="32"/>
      <c r="AE94" s="32"/>
    </row>
    <row r="95" spans="1:47" s="2" customFormat="1" ht="10.35" customHeight="1">
      <c r="A95" s="32"/>
      <c r="B95" s="33"/>
      <c r="C95" s="32"/>
      <c r="D95" s="32"/>
      <c r="E95" s="32"/>
      <c r="F95" s="32"/>
      <c r="G95" s="32"/>
      <c r="H95" s="32"/>
      <c r="I95" s="96"/>
      <c r="J95" s="32"/>
      <c r="K95" s="32"/>
      <c r="L95" s="42"/>
      <c r="S95" s="32"/>
      <c r="T95" s="32"/>
      <c r="U95" s="32"/>
      <c r="V95" s="32"/>
      <c r="W95" s="32"/>
      <c r="X95" s="32"/>
      <c r="Y95" s="32"/>
      <c r="Z95" s="32"/>
      <c r="AA95" s="32"/>
      <c r="AB95" s="32"/>
      <c r="AC95" s="32"/>
      <c r="AD95" s="32"/>
      <c r="AE95" s="32"/>
    </row>
    <row r="96" spans="1:47" s="2" customFormat="1" ht="22.9" customHeight="1">
      <c r="A96" s="32"/>
      <c r="B96" s="33"/>
      <c r="C96" s="125" t="s">
        <v>150</v>
      </c>
      <c r="D96" s="32"/>
      <c r="E96" s="32"/>
      <c r="F96" s="32"/>
      <c r="G96" s="32"/>
      <c r="H96" s="32"/>
      <c r="I96" s="96"/>
      <c r="J96" s="71">
        <f>J142</f>
        <v>0</v>
      </c>
      <c r="K96" s="32"/>
      <c r="L96" s="42"/>
      <c r="S96" s="32"/>
      <c r="T96" s="32"/>
      <c r="U96" s="32"/>
      <c r="V96" s="32"/>
      <c r="W96" s="32"/>
      <c r="X96" s="32"/>
      <c r="Y96" s="32"/>
      <c r="Z96" s="32"/>
      <c r="AA96" s="32"/>
      <c r="AB96" s="32"/>
      <c r="AC96" s="32"/>
      <c r="AD96" s="32"/>
      <c r="AE96" s="32"/>
      <c r="AU96" s="17" t="s">
        <v>151</v>
      </c>
    </row>
    <row r="97" spans="2:12" s="9" customFormat="1" ht="24.95" customHeight="1">
      <c r="B97" s="126"/>
      <c r="D97" s="127" t="s">
        <v>152</v>
      </c>
      <c r="E97" s="128"/>
      <c r="F97" s="128"/>
      <c r="G97" s="128"/>
      <c r="H97" s="128"/>
      <c r="I97" s="129"/>
      <c r="J97" s="130">
        <f>J143</f>
        <v>0</v>
      </c>
      <c r="L97" s="126"/>
    </row>
    <row r="98" spans="2:12" s="10" customFormat="1" ht="19.899999999999999" customHeight="1">
      <c r="B98" s="131"/>
      <c r="D98" s="132" t="s">
        <v>912</v>
      </c>
      <c r="E98" s="133"/>
      <c r="F98" s="133"/>
      <c r="G98" s="133"/>
      <c r="H98" s="133"/>
      <c r="I98" s="134"/>
      <c r="J98" s="135">
        <f>J144</f>
        <v>0</v>
      </c>
      <c r="L98" s="131"/>
    </row>
    <row r="99" spans="2:12" s="10" customFormat="1" ht="19.899999999999999" customHeight="1">
      <c r="B99" s="131"/>
      <c r="D99" s="132" t="s">
        <v>153</v>
      </c>
      <c r="E99" s="133"/>
      <c r="F99" s="133"/>
      <c r="G99" s="133"/>
      <c r="H99" s="133"/>
      <c r="I99" s="134"/>
      <c r="J99" s="135">
        <f>J151</f>
        <v>0</v>
      </c>
      <c r="L99" s="131"/>
    </row>
    <row r="100" spans="2:12" s="10" customFormat="1" ht="19.899999999999999" customHeight="1">
      <c r="B100" s="131"/>
      <c r="D100" s="132" t="s">
        <v>154</v>
      </c>
      <c r="E100" s="133"/>
      <c r="F100" s="133"/>
      <c r="G100" s="133"/>
      <c r="H100" s="133"/>
      <c r="I100" s="134"/>
      <c r="J100" s="135">
        <f>J189</f>
        <v>0</v>
      </c>
      <c r="L100" s="131"/>
    </row>
    <row r="101" spans="2:12" s="10" customFormat="1" ht="19.899999999999999" customHeight="1">
      <c r="B101" s="131"/>
      <c r="D101" s="132" t="s">
        <v>155</v>
      </c>
      <c r="E101" s="133"/>
      <c r="F101" s="133"/>
      <c r="G101" s="133"/>
      <c r="H101" s="133"/>
      <c r="I101" s="134"/>
      <c r="J101" s="135">
        <f>J256</f>
        <v>0</v>
      </c>
      <c r="L101" s="131"/>
    </row>
    <row r="102" spans="2:12" s="10" customFormat="1" ht="19.899999999999999" customHeight="1">
      <c r="B102" s="131"/>
      <c r="D102" s="132" t="s">
        <v>156</v>
      </c>
      <c r="E102" s="133"/>
      <c r="F102" s="133"/>
      <c r="G102" s="133"/>
      <c r="H102" s="133"/>
      <c r="I102" s="134"/>
      <c r="J102" s="135">
        <f>J418</f>
        <v>0</v>
      </c>
      <c r="L102" s="131"/>
    </row>
    <row r="103" spans="2:12" s="10" customFormat="1" ht="19.899999999999999" customHeight="1">
      <c r="B103" s="131"/>
      <c r="D103" s="132" t="s">
        <v>913</v>
      </c>
      <c r="E103" s="133"/>
      <c r="F103" s="133"/>
      <c r="G103" s="133"/>
      <c r="H103" s="133"/>
      <c r="I103" s="134"/>
      <c r="J103" s="135">
        <f>J715</f>
        <v>0</v>
      </c>
      <c r="L103" s="131"/>
    </row>
    <row r="104" spans="2:12" s="10" customFormat="1" ht="19.899999999999999" customHeight="1">
      <c r="B104" s="131"/>
      <c r="D104" s="132" t="s">
        <v>914</v>
      </c>
      <c r="E104" s="133"/>
      <c r="F104" s="133"/>
      <c r="G104" s="133"/>
      <c r="H104" s="133"/>
      <c r="I104" s="134"/>
      <c r="J104" s="135">
        <f>J727</f>
        <v>0</v>
      </c>
      <c r="L104" s="131"/>
    </row>
    <row r="105" spans="2:12" s="10" customFormat="1" ht="19.899999999999999" customHeight="1">
      <c r="B105" s="131"/>
      <c r="D105" s="132" t="s">
        <v>915</v>
      </c>
      <c r="E105" s="133"/>
      <c r="F105" s="133"/>
      <c r="G105" s="133"/>
      <c r="H105" s="133"/>
      <c r="I105" s="134"/>
      <c r="J105" s="135">
        <f>J948</f>
        <v>0</v>
      </c>
      <c r="L105" s="131"/>
    </row>
    <row r="106" spans="2:12" s="10" customFormat="1" ht="19.899999999999999" customHeight="1">
      <c r="B106" s="131"/>
      <c r="D106" s="132" t="s">
        <v>157</v>
      </c>
      <c r="E106" s="133"/>
      <c r="F106" s="133"/>
      <c r="G106" s="133"/>
      <c r="H106" s="133"/>
      <c r="I106" s="134"/>
      <c r="J106" s="135">
        <f>J962</f>
        <v>0</v>
      </c>
      <c r="L106" s="131"/>
    </row>
    <row r="107" spans="2:12" s="10" customFormat="1" ht="19.899999999999999" customHeight="1">
      <c r="B107" s="131"/>
      <c r="D107" s="132" t="s">
        <v>916</v>
      </c>
      <c r="E107" s="133"/>
      <c r="F107" s="133"/>
      <c r="G107" s="133"/>
      <c r="H107" s="133"/>
      <c r="I107" s="134"/>
      <c r="J107" s="135">
        <f>J1050</f>
        <v>0</v>
      </c>
      <c r="L107" s="131"/>
    </row>
    <row r="108" spans="2:12" s="10" customFormat="1" ht="19.899999999999999" customHeight="1">
      <c r="B108" s="131"/>
      <c r="D108" s="132" t="s">
        <v>159</v>
      </c>
      <c r="E108" s="133"/>
      <c r="F108" s="133"/>
      <c r="G108" s="133"/>
      <c r="H108" s="133"/>
      <c r="I108" s="134"/>
      <c r="J108" s="135">
        <f>J1053</f>
        <v>0</v>
      </c>
      <c r="L108" s="131"/>
    </row>
    <row r="109" spans="2:12" s="9" customFormat="1" ht="24.95" customHeight="1">
      <c r="B109" s="126"/>
      <c r="D109" s="127" t="s">
        <v>160</v>
      </c>
      <c r="E109" s="128"/>
      <c r="F109" s="128"/>
      <c r="G109" s="128"/>
      <c r="H109" s="128"/>
      <c r="I109" s="129"/>
      <c r="J109" s="130">
        <f>J1055</f>
        <v>0</v>
      </c>
      <c r="L109" s="126"/>
    </row>
    <row r="110" spans="2:12" s="10" customFormat="1" ht="19.899999999999999" customHeight="1">
      <c r="B110" s="131"/>
      <c r="D110" s="132" t="s">
        <v>917</v>
      </c>
      <c r="E110" s="133"/>
      <c r="F110" s="133"/>
      <c r="G110" s="133"/>
      <c r="H110" s="133"/>
      <c r="I110" s="134"/>
      <c r="J110" s="135">
        <f>J1056</f>
        <v>0</v>
      </c>
      <c r="L110" s="131"/>
    </row>
    <row r="111" spans="2:12" s="10" customFormat="1" ht="19.899999999999999" customHeight="1">
      <c r="B111" s="131"/>
      <c r="D111" s="132" t="s">
        <v>918</v>
      </c>
      <c r="E111" s="133"/>
      <c r="F111" s="133"/>
      <c r="G111" s="133"/>
      <c r="H111" s="133"/>
      <c r="I111" s="134"/>
      <c r="J111" s="135">
        <f>J1097</f>
        <v>0</v>
      </c>
      <c r="L111" s="131"/>
    </row>
    <row r="112" spans="2:12" s="10" customFormat="1" ht="19.899999999999999" customHeight="1">
      <c r="B112" s="131"/>
      <c r="D112" s="132" t="s">
        <v>162</v>
      </c>
      <c r="E112" s="133"/>
      <c r="F112" s="133"/>
      <c r="G112" s="133"/>
      <c r="H112" s="133"/>
      <c r="I112" s="134"/>
      <c r="J112" s="135">
        <f>J1164</f>
        <v>0</v>
      </c>
      <c r="L112" s="131"/>
    </row>
    <row r="113" spans="1:31" s="10" customFormat="1" ht="19.899999999999999" customHeight="1">
      <c r="B113" s="131"/>
      <c r="D113" s="132" t="s">
        <v>919</v>
      </c>
      <c r="E113" s="133"/>
      <c r="F113" s="133"/>
      <c r="G113" s="133"/>
      <c r="H113" s="133"/>
      <c r="I113" s="134"/>
      <c r="J113" s="135">
        <f>J1626</f>
        <v>0</v>
      </c>
      <c r="L113" s="131"/>
    </row>
    <row r="114" spans="1:31" s="10" customFormat="1" ht="19.899999999999999" customHeight="1">
      <c r="B114" s="131"/>
      <c r="D114" s="132" t="s">
        <v>163</v>
      </c>
      <c r="E114" s="133"/>
      <c r="F114" s="133"/>
      <c r="G114" s="133"/>
      <c r="H114" s="133"/>
      <c r="I114" s="134"/>
      <c r="J114" s="135">
        <f>J1784</f>
        <v>0</v>
      </c>
      <c r="L114" s="131"/>
    </row>
    <row r="115" spans="1:31" s="10" customFormat="1" ht="19.899999999999999" customHeight="1">
      <c r="B115" s="131"/>
      <c r="D115" s="132" t="s">
        <v>164</v>
      </c>
      <c r="E115" s="133"/>
      <c r="F115" s="133"/>
      <c r="G115" s="133"/>
      <c r="H115" s="133"/>
      <c r="I115" s="134"/>
      <c r="J115" s="135">
        <f>J1868</f>
        <v>0</v>
      </c>
      <c r="L115" s="131"/>
    </row>
    <row r="116" spans="1:31" s="10" customFormat="1" ht="19.899999999999999" customHeight="1">
      <c r="B116" s="131"/>
      <c r="D116" s="132" t="s">
        <v>165</v>
      </c>
      <c r="E116" s="133"/>
      <c r="F116" s="133"/>
      <c r="G116" s="133"/>
      <c r="H116" s="133"/>
      <c r="I116" s="134"/>
      <c r="J116" s="135">
        <f>J1895</f>
        <v>0</v>
      </c>
      <c r="L116" s="131"/>
    </row>
    <row r="117" spans="1:31" s="10" customFormat="1" ht="19.899999999999999" customHeight="1">
      <c r="B117" s="131"/>
      <c r="D117" s="132" t="s">
        <v>920</v>
      </c>
      <c r="E117" s="133"/>
      <c r="F117" s="133"/>
      <c r="G117" s="133"/>
      <c r="H117" s="133"/>
      <c r="I117" s="134"/>
      <c r="J117" s="135">
        <f>J1970</f>
        <v>0</v>
      </c>
      <c r="L117" s="131"/>
    </row>
    <row r="118" spans="1:31" s="10" customFormat="1" ht="19.899999999999999" customHeight="1">
      <c r="B118" s="131"/>
      <c r="D118" s="132" t="s">
        <v>921</v>
      </c>
      <c r="E118" s="133"/>
      <c r="F118" s="133"/>
      <c r="G118" s="133"/>
      <c r="H118" s="133"/>
      <c r="I118" s="134"/>
      <c r="J118" s="135">
        <f>J1979</f>
        <v>0</v>
      </c>
      <c r="L118" s="131"/>
    </row>
    <row r="119" spans="1:31" s="10" customFormat="1" ht="19.899999999999999" customHeight="1">
      <c r="B119" s="131"/>
      <c r="D119" s="132" t="s">
        <v>922</v>
      </c>
      <c r="E119" s="133"/>
      <c r="F119" s="133"/>
      <c r="G119" s="133"/>
      <c r="H119" s="133"/>
      <c r="I119" s="134"/>
      <c r="J119" s="135">
        <f>J2068</f>
        <v>0</v>
      </c>
      <c r="L119" s="131"/>
    </row>
    <row r="120" spans="1:31" s="10" customFormat="1" ht="19.899999999999999" customHeight="1">
      <c r="B120" s="131"/>
      <c r="D120" s="132" t="s">
        <v>923</v>
      </c>
      <c r="E120" s="133"/>
      <c r="F120" s="133"/>
      <c r="G120" s="133"/>
      <c r="H120" s="133"/>
      <c r="I120" s="134"/>
      <c r="J120" s="135">
        <f>J2147</f>
        <v>0</v>
      </c>
      <c r="L120" s="131"/>
    </row>
    <row r="121" spans="1:31" s="10" customFormat="1" ht="19.899999999999999" customHeight="1">
      <c r="B121" s="131"/>
      <c r="D121" s="132" t="s">
        <v>924</v>
      </c>
      <c r="E121" s="133"/>
      <c r="F121" s="133"/>
      <c r="G121" s="133"/>
      <c r="H121" s="133"/>
      <c r="I121" s="134"/>
      <c r="J121" s="135">
        <f>J2528</f>
        <v>0</v>
      </c>
      <c r="L121" s="131"/>
    </row>
    <row r="122" spans="1:31" s="10" customFormat="1" ht="19.899999999999999" customHeight="1">
      <c r="B122" s="131"/>
      <c r="D122" s="132" t="s">
        <v>925</v>
      </c>
      <c r="E122" s="133"/>
      <c r="F122" s="133"/>
      <c r="G122" s="133"/>
      <c r="H122" s="133"/>
      <c r="I122" s="134"/>
      <c r="J122" s="135">
        <f>J2562</f>
        <v>0</v>
      </c>
      <c r="L122" s="131"/>
    </row>
    <row r="123" spans="1:31" s="2" customFormat="1" ht="21.75" customHeight="1">
      <c r="A123" s="32"/>
      <c r="B123" s="33"/>
      <c r="C123" s="32"/>
      <c r="D123" s="32"/>
      <c r="E123" s="32"/>
      <c r="F123" s="32"/>
      <c r="G123" s="32"/>
      <c r="H123" s="32"/>
      <c r="I123" s="96"/>
      <c r="J123" s="32"/>
      <c r="K123" s="32"/>
      <c r="L123" s="42"/>
      <c r="S123" s="32"/>
      <c r="T123" s="32"/>
      <c r="U123" s="32"/>
      <c r="V123" s="32"/>
      <c r="W123" s="32"/>
      <c r="X123" s="32"/>
      <c r="Y123" s="32"/>
      <c r="Z123" s="32"/>
      <c r="AA123" s="32"/>
      <c r="AB123" s="32"/>
      <c r="AC123" s="32"/>
      <c r="AD123" s="32"/>
      <c r="AE123" s="32"/>
    </row>
    <row r="124" spans="1:31" s="2" customFormat="1" ht="6.95" customHeight="1">
      <c r="A124" s="32"/>
      <c r="B124" s="47"/>
      <c r="C124" s="48"/>
      <c r="D124" s="48"/>
      <c r="E124" s="48"/>
      <c r="F124" s="48"/>
      <c r="G124" s="48"/>
      <c r="H124" s="48"/>
      <c r="I124" s="120"/>
      <c r="J124" s="48"/>
      <c r="K124" s="48"/>
      <c r="L124" s="42"/>
      <c r="S124" s="32"/>
      <c r="T124" s="32"/>
      <c r="U124" s="32"/>
      <c r="V124" s="32"/>
      <c r="W124" s="32"/>
      <c r="X124" s="32"/>
      <c r="Y124" s="32"/>
      <c r="Z124" s="32"/>
      <c r="AA124" s="32"/>
      <c r="AB124" s="32"/>
      <c r="AC124" s="32"/>
      <c r="AD124" s="32"/>
      <c r="AE124" s="32"/>
    </row>
    <row r="128" spans="1:31" s="2" customFormat="1" ht="6.95" customHeight="1">
      <c r="A128" s="32"/>
      <c r="B128" s="49"/>
      <c r="C128" s="50"/>
      <c r="D128" s="50"/>
      <c r="E128" s="50"/>
      <c r="F128" s="50"/>
      <c r="G128" s="50"/>
      <c r="H128" s="50"/>
      <c r="I128" s="121"/>
      <c r="J128" s="50"/>
      <c r="K128" s="50"/>
      <c r="L128" s="42"/>
      <c r="S128" s="32"/>
      <c r="T128" s="32"/>
      <c r="U128" s="32"/>
      <c r="V128" s="32"/>
      <c r="W128" s="32"/>
      <c r="X128" s="32"/>
      <c r="Y128" s="32"/>
      <c r="Z128" s="32"/>
      <c r="AA128" s="32"/>
      <c r="AB128" s="32"/>
      <c r="AC128" s="32"/>
      <c r="AD128" s="32"/>
      <c r="AE128" s="32"/>
    </row>
    <row r="129" spans="1:63" s="2" customFormat="1" ht="24.95" customHeight="1">
      <c r="A129" s="32"/>
      <c r="B129" s="33"/>
      <c r="C129" s="21" t="s">
        <v>166</v>
      </c>
      <c r="D129" s="32"/>
      <c r="E129" s="32"/>
      <c r="F129" s="32"/>
      <c r="G129" s="32"/>
      <c r="H129" s="32"/>
      <c r="I129" s="96"/>
      <c r="J129" s="32"/>
      <c r="K129" s="32"/>
      <c r="L129" s="42"/>
      <c r="S129" s="32"/>
      <c r="T129" s="32"/>
      <c r="U129" s="32"/>
      <c r="V129" s="32"/>
      <c r="W129" s="32"/>
      <c r="X129" s="32"/>
      <c r="Y129" s="32"/>
      <c r="Z129" s="32"/>
      <c r="AA129" s="32"/>
      <c r="AB129" s="32"/>
      <c r="AC129" s="32"/>
      <c r="AD129" s="32"/>
      <c r="AE129" s="32"/>
    </row>
    <row r="130" spans="1:63" s="2" customFormat="1" ht="6.95" customHeight="1">
      <c r="A130" s="32"/>
      <c r="B130" s="33"/>
      <c r="C130" s="32"/>
      <c r="D130" s="32"/>
      <c r="E130" s="32"/>
      <c r="F130" s="32"/>
      <c r="G130" s="32"/>
      <c r="H130" s="32"/>
      <c r="I130" s="96"/>
      <c r="J130" s="32"/>
      <c r="K130" s="32"/>
      <c r="L130" s="42"/>
      <c r="S130" s="32"/>
      <c r="T130" s="32"/>
      <c r="U130" s="32"/>
      <c r="V130" s="32"/>
      <c r="W130" s="32"/>
      <c r="X130" s="32"/>
      <c r="Y130" s="32"/>
      <c r="Z130" s="32"/>
      <c r="AA130" s="32"/>
      <c r="AB130" s="32"/>
      <c r="AC130" s="32"/>
      <c r="AD130" s="32"/>
      <c r="AE130" s="32"/>
    </row>
    <row r="131" spans="1:63" s="2" customFormat="1" ht="12" customHeight="1">
      <c r="A131" s="32"/>
      <c r="B131" s="33"/>
      <c r="C131" s="27" t="s">
        <v>16</v>
      </c>
      <c r="D131" s="32"/>
      <c r="E131" s="32"/>
      <c r="F131" s="32"/>
      <c r="G131" s="32"/>
      <c r="H131" s="32"/>
      <c r="I131" s="96"/>
      <c r="J131" s="32"/>
      <c r="K131" s="32"/>
      <c r="L131" s="42"/>
      <c r="S131" s="32"/>
      <c r="T131" s="32"/>
      <c r="U131" s="32"/>
      <c r="V131" s="32"/>
      <c r="W131" s="32"/>
      <c r="X131" s="32"/>
      <c r="Y131" s="32"/>
      <c r="Z131" s="32"/>
      <c r="AA131" s="32"/>
      <c r="AB131" s="32"/>
      <c r="AC131" s="32"/>
      <c r="AD131" s="32"/>
      <c r="AE131" s="32"/>
    </row>
    <row r="132" spans="1:63" s="2" customFormat="1" ht="16.5" customHeight="1">
      <c r="A132" s="32"/>
      <c r="B132" s="33"/>
      <c r="C132" s="32"/>
      <c r="D132" s="32"/>
      <c r="E132" s="264" t="str">
        <f>E7</f>
        <v>Stavební úpravy brownfieldu v Mělčanech</v>
      </c>
      <c r="F132" s="265"/>
      <c r="G132" s="265"/>
      <c r="H132" s="265"/>
      <c r="I132" s="96"/>
      <c r="J132" s="32"/>
      <c r="K132" s="32"/>
      <c r="L132" s="42"/>
      <c r="S132" s="32"/>
      <c r="T132" s="32"/>
      <c r="U132" s="32"/>
      <c r="V132" s="32"/>
      <c r="W132" s="32"/>
      <c r="X132" s="32"/>
      <c r="Y132" s="32"/>
      <c r="Z132" s="32"/>
      <c r="AA132" s="32"/>
      <c r="AB132" s="32"/>
      <c r="AC132" s="32"/>
      <c r="AD132" s="32"/>
      <c r="AE132" s="32"/>
    </row>
    <row r="133" spans="1:63" s="2" customFormat="1" ht="12" customHeight="1">
      <c r="A133" s="32"/>
      <c r="B133" s="33"/>
      <c r="C133" s="27" t="s">
        <v>799</v>
      </c>
      <c r="D133" s="32"/>
      <c r="E133" s="32"/>
      <c r="F133" s="32"/>
      <c r="G133" s="32"/>
      <c r="H133" s="32"/>
      <c r="I133" s="96"/>
      <c r="J133" s="32"/>
      <c r="K133" s="32"/>
      <c r="L133" s="42"/>
      <c r="S133" s="32"/>
      <c r="T133" s="32"/>
      <c r="U133" s="32"/>
      <c r="V133" s="32"/>
      <c r="W133" s="32"/>
      <c r="X133" s="32"/>
      <c r="Y133" s="32"/>
      <c r="Z133" s="32"/>
      <c r="AA133" s="32"/>
      <c r="AB133" s="32"/>
      <c r="AC133" s="32"/>
      <c r="AD133" s="32"/>
      <c r="AE133" s="32"/>
    </row>
    <row r="134" spans="1:63" s="2" customFormat="1" ht="16.5" customHeight="1">
      <c r="A134" s="32"/>
      <c r="B134" s="33"/>
      <c r="C134" s="32"/>
      <c r="D134" s="32"/>
      <c r="E134" s="255" t="str">
        <f>E9</f>
        <v>024n/2021 - Stavební úpravy brownfieldu - nové konstrukce</v>
      </c>
      <c r="F134" s="262"/>
      <c r="G134" s="262"/>
      <c r="H134" s="262"/>
      <c r="I134" s="96"/>
      <c r="J134" s="32"/>
      <c r="K134" s="32"/>
      <c r="L134" s="42"/>
      <c r="S134" s="32"/>
      <c r="T134" s="32"/>
      <c r="U134" s="32"/>
      <c r="V134" s="32"/>
      <c r="W134" s="32"/>
      <c r="X134" s="32"/>
      <c r="Y134" s="32"/>
      <c r="Z134" s="32"/>
      <c r="AA134" s="32"/>
      <c r="AB134" s="32"/>
      <c r="AC134" s="32"/>
      <c r="AD134" s="32"/>
      <c r="AE134" s="32"/>
    </row>
    <row r="135" spans="1:63" s="2" customFormat="1" ht="6.95" customHeight="1">
      <c r="A135" s="32"/>
      <c r="B135" s="33"/>
      <c r="C135" s="32"/>
      <c r="D135" s="32"/>
      <c r="E135" s="32"/>
      <c r="F135" s="32"/>
      <c r="G135" s="32"/>
      <c r="H135" s="32"/>
      <c r="I135" s="96"/>
      <c r="J135" s="32"/>
      <c r="K135" s="32"/>
      <c r="L135" s="42"/>
      <c r="S135" s="32"/>
      <c r="T135" s="32"/>
      <c r="U135" s="32"/>
      <c r="V135" s="32"/>
      <c r="W135" s="32"/>
      <c r="X135" s="32"/>
      <c r="Y135" s="32"/>
      <c r="Z135" s="32"/>
      <c r="AA135" s="32"/>
      <c r="AB135" s="32"/>
      <c r="AC135" s="32"/>
      <c r="AD135" s="32"/>
      <c r="AE135" s="32"/>
    </row>
    <row r="136" spans="1:63" s="2" customFormat="1" ht="12" customHeight="1">
      <c r="A136" s="32"/>
      <c r="B136" s="33"/>
      <c r="C136" s="27" t="s">
        <v>20</v>
      </c>
      <c r="D136" s="32"/>
      <c r="E136" s="32"/>
      <c r="F136" s="25" t="str">
        <f>F12</f>
        <v>Mělčany</v>
      </c>
      <c r="G136" s="32"/>
      <c r="H136" s="32"/>
      <c r="I136" s="97" t="s">
        <v>22</v>
      </c>
      <c r="J136" s="55" t="str">
        <f>IF(J12="","",J12)</f>
        <v>8. 2. 2021</v>
      </c>
      <c r="K136" s="32"/>
      <c r="L136" s="42"/>
      <c r="S136" s="32"/>
      <c r="T136" s="32"/>
      <c r="U136" s="32"/>
      <c r="V136" s="32"/>
      <c r="W136" s="32"/>
      <c r="X136" s="32"/>
      <c r="Y136" s="32"/>
      <c r="Z136" s="32"/>
      <c r="AA136" s="32"/>
      <c r="AB136" s="32"/>
      <c r="AC136" s="32"/>
      <c r="AD136" s="32"/>
      <c r="AE136" s="32"/>
    </row>
    <row r="137" spans="1:63" s="2" customFormat="1" ht="6.95" customHeight="1">
      <c r="A137" s="32"/>
      <c r="B137" s="33"/>
      <c r="C137" s="32"/>
      <c r="D137" s="32"/>
      <c r="E137" s="32"/>
      <c r="F137" s="32"/>
      <c r="G137" s="32"/>
      <c r="H137" s="32"/>
      <c r="I137" s="96"/>
      <c r="J137" s="32"/>
      <c r="K137" s="32"/>
      <c r="L137" s="42"/>
      <c r="S137" s="32"/>
      <c r="T137" s="32"/>
      <c r="U137" s="32"/>
      <c r="V137" s="32"/>
      <c r="W137" s="32"/>
      <c r="X137" s="32"/>
      <c r="Y137" s="32"/>
      <c r="Z137" s="32"/>
      <c r="AA137" s="32"/>
      <c r="AB137" s="32"/>
      <c r="AC137" s="32"/>
      <c r="AD137" s="32"/>
      <c r="AE137" s="32"/>
    </row>
    <row r="138" spans="1:63" s="2" customFormat="1" ht="15.2" customHeight="1">
      <c r="A138" s="32"/>
      <c r="B138" s="33"/>
      <c r="C138" s="27" t="s">
        <v>24</v>
      </c>
      <c r="D138" s="32"/>
      <c r="E138" s="32"/>
      <c r="F138" s="25" t="str">
        <f>E15</f>
        <v xml:space="preserve"> </v>
      </c>
      <c r="G138" s="32"/>
      <c r="H138" s="32"/>
      <c r="I138" s="97" t="s">
        <v>30</v>
      </c>
      <c r="J138" s="30" t="str">
        <f>E21</f>
        <v xml:space="preserve"> </v>
      </c>
      <c r="K138" s="32"/>
      <c r="L138" s="42"/>
      <c r="S138" s="32"/>
      <c r="T138" s="32"/>
      <c r="U138" s="32"/>
      <c r="V138" s="32"/>
      <c r="W138" s="32"/>
      <c r="X138" s="32"/>
      <c r="Y138" s="32"/>
      <c r="Z138" s="32"/>
      <c r="AA138" s="32"/>
      <c r="AB138" s="32"/>
      <c r="AC138" s="32"/>
      <c r="AD138" s="32"/>
      <c r="AE138" s="32"/>
    </row>
    <row r="139" spans="1:63" s="2" customFormat="1" ht="15.2" customHeight="1">
      <c r="A139" s="32"/>
      <c r="B139" s="33"/>
      <c r="C139" s="27" t="s">
        <v>28</v>
      </c>
      <c r="D139" s="32"/>
      <c r="E139" s="32"/>
      <c r="F139" s="25" t="str">
        <f>IF(E18="","",E18)</f>
        <v>Vyplň údaj</v>
      </c>
      <c r="G139" s="32"/>
      <c r="H139" s="32"/>
      <c r="I139" s="97" t="s">
        <v>32</v>
      </c>
      <c r="J139" s="30" t="str">
        <f>E24</f>
        <v xml:space="preserve"> </v>
      </c>
      <c r="K139" s="32"/>
      <c r="L139" s="42"/>
      <c r="S139" s="32"/>
      <c r="T139" s="32"/>
      <c r="U139" s="32"/>
      <c r="V139" s="32"/>
      <c r="W139" s="32"/>
      <c r="X139" s="32"/>
      <c r="Y139" s="32"/>
      <c r="Z139" s="32"/>
      <c r="AA139" s="32"/>
      <c r="AB139" s="32"/>
      <c r="AC139" s="32"/>
      <c r="AD139" s="32"/>
      <c r="AE139" s="32"/>
    </row>
    <row r="140" spans="1:63" s="2" customFormat="1" ht="10.35" customHeight="1">
      <c r="A140" s="32"/>
      <c r="B140" s="33"/>
      <c r="C140" s="32"/>
      <c r="D140" s="32"/>
      <c r="E140" s="32"/>
      <c r="F140" s="32"/>
      <c r="G140" s="32"/>
      <c r="H140" s="32"/>
      <c r="I140" s="96"/>
      <c r="J140" s="32"/>
      <c r="K140" s="32"/>
      <c r="L140" s="42"/>
      <c r="S140" s="32"/>
      <c r="T140" s="32"/>
      <c r="U140" s="32"/>
      <c r="V140" s="32"/>
      <c r="W140" s="32"/>
      <c r="X140" s="32"/>
      <c r="Y140" s="32"/>
      <c r="Z140" s="32"/>
      <c r="AA140" s="32"/>
      <c r="AB140" s="32"/>
      <c r="AC140" s="32"/>
      <c r="AD140" s="32"/>
      <c r="AE140" s="32"/>
    </row>
    <row r="141" spans="1:63" s="11" customFormat="1" ht="29.25" customHeight="1">
      <c r="A141" s="136"/>
      <c r="B141" s="137"/>
      <c r="C141" s="138" t="s">
        <v>167</v>
      </c>
      <c r="D141" s="139" t="s">
        <v>60</v>
      </c>
      <c r="E141" s="139" t="s">
        <v>56</v>
      </c>
      <c r="F141" s="139" t="s">
        <v>57</v>
      </c>
      <c r="G141" s="139" t="s">
        <v>168</v>
      </c>
      <c r="H141" s="139" t="s">
        <v>169</v>
      </c>
      <c r="I141" s="140" t="s">
        <v>170</v>
      </c>
      <c r="J141" s="141" t="s">
        <v>149</v>
      </c>
      <c r="K141" s="142" t="s">
        <v>171</v>
      </c>
      <c r="L141" s="143"/>
      <c r="M141" s="62" t="s">
        <v>1</v>
      </c>
      <c r="N141" s="63" t="s">
        <v>39</v>
      </c>
      <c r="O141" s="63" t="s">
        <v>172</v>
      </c>
      <c r="P141" s="63" t="s">
        <v>173</v>
      </c>
      <c r="Q141" s="63" t="s">
        <v>174</v>
      </c>
      <c r="R141" s="63" t="s">
        <v>175</v>
      </c>
      <c r="S141" s="63" t="s">
        <v>176</v>
      </c>
      <c r="T141" s="64" t="s">
        <v>177</v>
      </c>
      <c r="U141" s="136"/>
      <c r="V141" s="136"/>
      <c r="W141" s="136"/>
      <c r="X141" s="136"/>
      <c r="Y141" s="136"/>
      <c r="Z141" s="136"/>
      <c r="AA141" s="136"/>
      <c r="AB141" s="136"/>
      <c r="AC141" s="136"/>
      <c r="AD141" s="136"/>
      <c r="AE141" s="136"/>
    </row>
    <row r="142" spans="1:63" s="2" customFormat="1" ht="22.9" customHeight="1">
      <c r="A142" s="32"/>
      <c r="B142" s="33"/>
      <c r="C142" s="69" t="s">
        <v>178</v>
      </c>
      <c r="D142" s="32"/>
      <c r="E142" s="32"/>
      <c r="F142" s="32"/>
      <c r="G142" s="32"/>
      <c r="H142" s="32"/>
      <c r="I142" s="96"/>
      <c r="J142" s="144">
        <f>BK142</f>
        <v>0</v>
      </c>
      <c r="K142" s="32"/>
      <c r="L142" s="33"/>
      <c r="M142" s="65"/>
      <c r="N142" s="56"/>
      <c r="O142" s="66"/>
      <c r="P142" s="145">
        <f>P143+P1055</f>
        <v>0</v>
      </c>
      <c r="Q142" s="66"/>
      <c r="R142" s="145">
        <f>R143+R1055</f>
        <v>3319.4657163299999</v>
      </c>
      <c r="S142" s="66"/>
      <c r="T142" s="146">
        <f>T143+T1055</f>
        <v>41.399425399999998</v>
      </c>
      <c r="U142" s="32"/>
      <c r="V142" s="32"/>
      <c r="W142" s="32"/>
      <c r="X142" s="32"/>
      <c r="Y142" s="32"/>
      <c r="Z142" s="32"/>
      <c r="AA142" s="32"/>
      <c r="AB142" s="32"/>
      <c r="AC142" s="32"/>
      <c r="AD142" s="32"/>
      <c r="AE142" s="32"/>
      <c r="AT142" s="17" t="s">
        <v>74</v>
      </c>
      <c r="AU142" s="17" t="s">
        <v>151</v>
      </c>
      <c r="BK142" s="147">
        <f>BK143+BK1055</f>
        <v>0</v>
      </c>
    </row>
    <row r="143" spans="1:63" s="12" customFormat="1" ht="25.9" customHeight="1">
      <c r="B143" s="148"/>
      <c r="D143" s="149" t="s">
        <v>74</v>
      </c>
      <c r="E143" s="150" t="s">
        <v>179</v>
      </c>
      <c r="F143" s="150" t="s">
        <v>180</v>
      </c>
      <c r="I143" s="151"/>
      <c r="J143" s="152">
        <f>BK143</f>
        <v>0</v>
      </c>
      <c r="L143" s="148"/>
      <c r="M143" s="153"/>
      <c r="N143" s="154"/>
      <c r="O143" s="154"/>
      <c r="P143" s="155">
        <f>P144+P151+P189+P256+P418+P715+P727+P948+P962+P1050+P1053</f>
        <v>0</v>
      </c>
      <c r="Q143" s="154"/>
      <c r="R143" s="155">
        <f>R144+R151+R189+R256+R418+R715+R727+R948+R962+R1050+R1053</f>
        <v>2964.1355528499998</v>
      </c>
      <c r="S143" s="154"/>
      <c r="T143" s="156">
        <f>T144+T151+T189+T256+T418+T715+T727+T948+T962+T1050+T1053</f>
        <v>40.731425399999999</v>
      </c>
      <c r="AR143" s="149" t="s">
        <v>80</v>
      </c>
      <c r="AT143" s="157" t="s">
        <v>74</v>
      </c>
      <c r="AU143" s="157" t="s">
        <v>75</v>
      </c>
      <c r="AY143" s="149" t="s">
        <v>181</v>
      </c>
      <c r="BK143" s="158">
        <f>BK144+BK151+BK189+BK256+BK418+BK715+BK727+BK948+BK962+BK1050+BK1053</f>
        <v>0</v>
      </c>
    </row>
    <row r="144" spans="1:63" s="12" customFormat="1" ht="22.9" customHeight="1">
      <c r="B144" s="148"/>
      <c r="D144" s="149" t="s">
        <v>74</v>
      </c>
      <c r="E144" s="159" t="s">
        <v>926</v>
      </c>
      <c r="F144" s="159" t="s">
        <v>927</v>
      </c>
      <c r="I144" s="151"/>
      <c r="J144" s="160">
        <f>BK144</f>
        <v>0</v>
      </c>
      <c r="L144" s="148"/>
      <c r="M144" s="153"/>
      <c r="N144" s="154"/>
      <c r="O144" s="154"/>
      <c r="P144" s="155">
        <f>SUM(P145:P150)</f>
        <v>0</v>
      </c>
      <c r="Q144" s="154"/>
      <c r="R144" s="155">
        <f>SUM(R145:R150)</f>
        <v>0</v>
      </c>
      <c r="S144" s="154"/>
      <c r="T144" s="156">
        <f>SUM(T145:T150)</f>
        <v>0</v>
      </c>
      <c r="AR144" s="149" t="s">
        <v>80</v>
      </c>
      <c r="AT144" s="157" t="s">
        <v>74</v>
      </c>
      <c r="AU144" s="157" t="s">
        <v>80</v>
      </c>
      <c r="AY144" s="149" t="s">
        <v>181</v>
      </c>
      <c r="BK144" s="158">
        <f>SUM(BK145:BK150)</f>
        <v>0</v>
      </c>
    </row>
    <row r="145" spans="1:65" s="2" customFormat="1" ht="16.5" customHeight="1">
      <c r="A145" s="32"/>
      <c r="B145" s="161"/>
      <c r="C145" s="162" t="s">
        <v>80</v>
      </c>
      <c r="D145" s="162" t="s">
        <v>183</v>
      </c>
      <c r="E145" s="163" t="s">
        <v>928</v>
      </c>
      <c r="F145" s="164" t="s">
        <v>929</v>
      </c>
      <c r="G145" s="165" t="s">
        <v>930</v>
      </c>
      <c r="H145" s="166">
        <v>1</v>
      </c>
      <c r="I145" s="167"/>
      <c r="J145" s="168">
        <f t="shared" ref="J145:J150" si="0">ROUND(I145*H145,2)</f>
        <v>0</v>
      </c>
      <c r="K145" s="169"/>
      <c r="L145" s="33"/>
      <c r="M145" s="170" t="s">
        <v>1</v>
      </c>
      <c r="N145" s="171" t="s">
        <v>40</v>
      </c>
      <c r="O145" s="58"/>
      <c r="P145" s="172">
        <f t="shared" ref="P145:P150" si="1">O145*H145</f>
        <v>0</v>
      </c>
      <c r="Q145" s="172">
        <v>0</v>
      </c>
      <c r="R145" s="172">
        <f t="shared" ref="R145:R150" si="2">Q145*H145</f>
        <v>0</v>
      </c>
      <c r="S145" s="172">
        <v>0</v>
      </c>
      <c r="T145" s="173">
        <f t="shared" ref="T145:T150" si="3">S145*H145</f>
        <v>0</v>
      </c>
      <c r="U145" s="32"/>
      <c r="V145" s="32"/>
      <c r="W145" s="32"/>
      <c r="X145" s="32"/>
      <c r="Y145" s="32"/>
      <c r="Z145" s="32"/>
      <c r="AA145" s="32"/>
      <c r="AB145" s="32"/>
      <c r="AC145" s="32"/>
      <c r="AD145" s="32"/>
      <c r="AE145" s="32"/>
      <c r="AR145" s="174" t="s">
        <v>187</v>
      </c>
      <c r="AT145" s="174" t="s">
        <v>183</v>
      </c>
      <c r="AU145" s="174" t="s">
        <v>85</v>
      </c>
      <c r="AY145" s="17" t="s">
        <v>181</v>
      </c>
      <c r="BE145" s="175">
        <f t="shared" ref="BE145:BE150" si="4">IF(N145="základní",J145,0)</f>
        <v>0</v>
      </c>
      <c r="BF145" s="175">
        <f t="shared" ref="BF145:BF150" si="5">IF(N145="snížená",J145,0)</f>
        <v>0</v>
      </c>
      <c r="BG145" s="175">
        <f t="shared" ref="BG145:BG150" si="6">IF(N145="zákl. přenesená",J145,0)</f>
        <v>0</v>
      </c>
      <c r="BH145" s="175">
        <f t="shared" ref="BH145:BH150" si="7">IF(N145="sníž. přenesená",J145,0)</f>
        <v>0</v>
      </c>
      <c r="BI145" s="175">
        <f t="shared" ref="BI145:BI150" si="8">IF(N145="nulová",J145,0)</f>
        <v>0</v>
      </c>
      <c r="BJ145" s="17" t="s">
        <v>80</v>
      </c>
      <c r="BK145" s="175">
        <f t="shared" ref="BK145:BK150" si="9">ROUND(I145*H145,2)</f>
        <v>0</v>
      </c>
      <c r="BL145" s="17" t="s">
        <v>187</v>
      </c>
      <c r="BM145" s="174" t="s">
        <v>931</v>
      </c>
    </row>
    <row r="146" spans="1:65" s="2" customFormat="1" ht="16.5" customHeight="1">
      <c r="A146" s="32"/>
      <c r="B146" s="161"/>
      <c r="C146" s="162" t="s">
        <v>85</v>
      </c>
      <c r="D146" s="162" t="s">
        <v>183</v>
      </c>
      <c r="E146" s="163" t="s">
        <v>932</v>
      </c>
      <c r="F146" s="164" t="s">
        <v>933</v>
      </c>
      <c r="G146" s="165" t="s">
        <v>930</v>
      </c>
      <c r="H146" s="166">
        <v>1</v>
      </c>
      <c r="I146" s="167"/>
      <c r="J146" s="168">
        <f t="shared" si="0"/>
        <v>0</v>
      </c>
      <c r="K146" s="169"/>
      <c r="L146" s="33"/>
      <c r="M146" s="170" t="s">
        <v>1</v>
      </c>
      <c r="N146" s="171" t="s">
        <v>40</v>
      </c>
      <c r="O146" s="58"/>
      <c r="P146" s="172">
        <f t="shared" si="1"/>
        <v>0</v>
      </c>
      <c r="Q146" s="172">
        <v>0</v>
      </c>
      <c r="R146" s="172">
        <f t="shared" si="2"/>
        <v>0</v>
      </c>
      <c r="S146" s="172">
        <v>0</v>
      </c>
      <c r="T146" s="173">
        <f t="shared" si="3"/>
        <v>0</v>
      </c>
      <c r="U146" s="32"/>
      <c r="V146" s="32"/>
      <c r="W146" s="32"/>
      <c r="X146" s="32"/>
      <c r="Y146" s="32"/>
      <c r="Z146" s="32"/>
      <c r="AA146" s="32"/>
      <c r="AB146" s="32"/>
      <c r="AC146" s="32"/>
      <c r="AD146" s="32"/>
      <c r="AE146" s="32"/>
      <c r="AR146" s="174" t="s">
        <v>187</v>
      </c>
      <c r="AT146" s="174" t="s">
        <v>183</v>
      </c>
      <c r="AU146" s="174" t="s">
        <v>85</v>
      </c>
      <c r="AY146" s="17" t="s">
        <v>181</v>
      </c>
      <c r="BE146" s="175">
        <f t="shared" si="4"/>
        <v>0</v>
      </c>
      <c r="BF146" s="175">
        <f t="shared" si="5"/>
        <v>0</v>
      </c>
      <c r="BG146" s="175">
        <f t="shared" si="6"/>
        <v>0</v>
      </c>
      <c r="BH146" s="175">
        <f t="shared" si="7"/>
        <v>0</v>
      </c>
      <c r="BI146" s="175">
        <f t="shared" si="8"/>
        <v>0</v>
      </c>
      <c r="BJ146" s="17" t="s">
        <v>80</v>
      </c>
      <c r="BK146" s="175">
        <f t="shared" si="9"/>
        <v>0</v>
      </c>
      <c r="BL146" s="17" t="s">
        <v>187</v>
      </c>
      <c r="BM146" s="174" t="s">
        <v>934</v>
      </c>
    </row>
    <row r="147" spans="1:65" s="2" customFormat="1" ht="16.5" customHeight="1">
      <c r="A147" s="32"/>
      <c r="B147" s="161"/>
      <c r="C147" s="162" t="s">
        <v>118</v>
      </c>
      <c r="D147" s="162" t="s">
        <v>183</v>
      </c>
      <c r="E147" s="163" t="s">
        <v>935</v>
      </c>
      <c r="F147" s="164" t="s">
        <v>936</v>
      </c>
      <c r="G147" s="165" t="s">
        <v>930</v>
      </c>
      <c r="H147" s="166">
        <v>1</v>
      </c>
      <c r="I147" s="167"/>
      <c r="J147" s="168">
        <f t="shared" si="0"/>
        <v>0</v>
      </c>
      <c r="K147" s="169"/>
      <c r="L147" s="33"/>
      <c r="M147" s="170" t="s">
        <v>1</v>
      </c>
      <c r="N147" s="171" t="s">
        <v>40</v>
      </c>
      <c r="O147" s="58"/>
      <c r="P147" s="172">
        <f t="shared" si="1"/>
        <v>0</v>
      </c>
      <c r="Q147" s="172">
        <v>0</v>
      </c>
      <c r="R147" s="172">
        <f t="shared" si="2"/>
        <v>0</v>
      </c>
      <c r="S147" s="172">
        <v>0</v>
      </c>
      <c r="T147" s="173">
        <f t="shared" si="3"/>
        <v>0</v>
      </c>
      <c r="U147" s="32"/>
      <c r="V147" s="32"/>
      <c r="W147" s="32"/>
      <c r="X147" s="32"/>
      <c r="Y147" s="32"/>
      <c r="Z147" s="32"/>
      <c r="AA147" s="32"/>
      <c r="AB147" s="32"/>
      <c r="AC147" s="32"/>
      <c r="AD147" s="32"/>
      <c r="AE147" s="32"/>
      <c r="AR147" s="174" t="s">
        <v>187</v>
      </c>
      <c r="AT147" s="174" t="s">
        <v>183</v>
      </c>
      <c r="AU147" s="174" t="s">
        <v>85</v>
      </c>
      <c r="AY147" s="17" t="s">
        <v>181</v>
      </c>
      <c r="BE147" s="175">
        <f t="shared" si="4"/>
        <v>0</v>
      </c>
      <c r="BF147" s="175">
        <f t="shared" si="5"/>
        <v>0</v>
      </c>
      <c r="BG147" s="175">
        <f t="shared" si="6"/>
        <v>0</v>
      </c>
      <c r="BH147" s="175">
        <f t="shared" si="7"/>
        <v>0</v>
      </c>
      <c r="BI147" s="175">
        <f t="shared" si="8"/>
        <v>0</v>
      </c>
      <c r="BJ147" s="17" t="s">
        <v>80</v>
      </c>
      <c r="BK147" s="175">
        <f t="shared" si="9"/>
        <v>0</v>
      </c>
      <c r="BL147" s="17" t="s">
        <v>187</v>
      </c>
      <c r="BM147" s="174" t="s">
        <v>937</v>
      </c>
    </row>
    <row r="148" spans="1:65" s="2" customFormat="1" ht="16.5" customHeight="1">
      <c r="A148" s="32"/>
      <c r="B148" s="161"/>
      <c r="C148" s="162" t="s">
        <v>187</v>
      </c>
      <c r="D148" s="162" t="s">
        <v>183</v>
      </c>
      <c r="E148" s="163" t="s">
        <v>938</v>
      </c>
      <c r="F148" s="164" t="s">
        <v>939</v>
      </c>
      <c r="G148" s="165" t="s">
        <v>930</v>
      </c>
      <c r="H148" s="166">
        <v>1</v>
      </c>
      <c r="I148" s="167"/>
      <c r="J148" s="168">
        <f t="shared" si="0"/>
        <v>0</v>
      </c>
      <c r="K148" s="169"/>
      <c r="L148" s="33"/>
      <c r="M148" s="170" t="s">
        <v>1</v>
      </c>
      <c r="N148" s="171" t="s">
        <v>40</v>
      </c>
      <c r="O148" s="58"/>
      <c r="P148" s="172">
        <f t="shared" si="1"/>
        <v>0</v>
      </c>
      <c r="Q148" s="172">
        <v>0</v>
      </c>
      <c r="R148" s="172">
        <f t="shared" si="2"/>
        <v>0</v>
      </c>
      <c r="S148" s="172">
        <v>0</v>
      </c>
      <c r="T148" s="173">
        <f t="shared" si="3"/>
        <v>0</v>
      </c>
      <c r="U148" s="32"/>
      <c r="V148" s="32"/>
      <c r="W148" s="32"/>
      <c r="X148" s="32"/>
      <c r="Y148" s="32"/>
      <c r="Z148" s="32"/>
      <c r="AA148" s="32"/>
      <c r="AB148" s="32"/>
      <c r="AC148" s="32"/>
      <c r="AD148" s="32"/>
      <c r="AE148" s="32"/>
      <c r="AR148" s="174" t="s">
        <v>187</v>
      </c>
      <c r="AT148" s="174" t="s">
        <v>183</v>
      </c>
      <c r="AU148" s="174" t="s">
        <v>85</v>
      </c>
      <c r="AY148" s="17" t="s">
        <v>181</v>
      </c>
      <c r="BE148" s="175">
        <f t="shared" si="4"/>
        <v>0</v>
      </c>
      <c r="BF148" s="175">
        <f t="shared" si="5"/>
        <v>0</v>
      </c>
      <c r="BG148" s="175">
        <f t="shared" si="6"/>
        <v>0</v>
      </c>
      <c r="BH148" s="175">
        <f t="shared" si="7"/>
        <v>0</v>
      </c>
      <c r="BI148" s="175">
        <f t="shared" si="8"/>
        <v>0</v>
      </c>
      <c r="BJ148" s="17" t="s">
        <v>80</v>
      </c>
      <c r="BK148" s="175">
        <f t="shared" si="9"/>
        <v>0</v>
      </c>
      <c r="BL148" s="17" t="s">
        <v>187</v>
      </c>
      <c r="BM148" s="174" t="s">
        <v>940</v>
      </c>
    </row>
    <row r="149" spans="1:65" s="2" customFormat="1" ht="16.5" customHeight="1">
      <c r="A149" s="32"/>
      <c r="B149" s="161"/>
      <c r="C149" s="162" t="s">
        <v>205</v>
      </c>
      <c r="D149" s="162" t="s">
        <v>183</v>
      </c>
      <c r="E149" s="163" t="s">
        <v>941</v>
      </c>
      <c r="F149" s="164" t="s">
        <v>942</v>
      </c>
      <c r="G149" s="165" t="s">
        <v>930</v>
      </c>
      <c r="H149" s="166">
        <v>1</v>
      </c>
      <c r="I149" s="167"/>
      <c r="J149" s="168">
        <f t="shared" si="0"/>
        <v>0</v>
      </c>
      <c r="K149" s="169"/>
      <c r="L149" s="33"/>
      <c r="M149" s="170" t="s">
        <v>1</v>
      </c>
      <c r="N149" s="171" t="s">
        <v>40</v>
      </c>
      <c r="O149" s="58"/>
      <c r="P149" s="172">
        <f t="shared" si="1"/>
        <v>0</v>
      </c>
      <c r="Q149" s="172">
        <v>0</v>
      </c>
      <c r="R149" s="172">
        <f t="shared" si="2"/>
        <v>0</v>
      </c>
      <c r="S149" s="172">
        <v>0</v>
      </c>
      <c r="T149" s="173">
        <f t="shared" si="3"/>
        <v>0</v>
      </c>
      <c r="U149" s="32"/>
      <c r="V149" s="32"/>
      <c r="W149" s="32"/>
      <c r="X149" s="32"/>
      <c r="Y149" s="32"/>
      <c r="Z149" s="32"/>
      <c r="AA149" s="32"/>
      <c r="AB149" s="32"/>
      <c r="AC149" s="32"/>
      <c r="AD149" s="32"/>
      <c r="AE149" s="32"/>
      <c r="AR149" s="174" t="s">
        <v>187</v>
      </c>
      <c r="AT149" s="174" t="s">
        <v>183</v>
      </c>
      <c r="AU149" s="174" t="s">
        <v>85</v>
      </c>
      <c r="AY149" s="17" t="s">
        <v>181</v>
      </c>
      <c r="BE149" s="175">
        <f t="shared" si="4"/>
        <v>0</v>
      </c>
      <c r="BF149" s="175">
        <f t="shared" si="5"/>
        <v>0</v>
      </c>
      <c r="BG149" s="175">
        <f t="shared" si="6"/>
        <v>0</v>
      </c>
      <c r="BH149" s="175">
        <f t="shared" si="7"/>
        <v>0</v>
      </c>
      <c r="BI149" s="175">
        <f t="shared" si="8"/>
        <v>0</v>
      </c>
      <c r="BJ149" s="17" t="s">
        <v>80</v>
      </c>
      <c r="BK149" s="175">
        <f t="shared" si="9"/>
        <v>0</v>
      </c>
      <c r="BL149" s="17" t="s">
        <v>187</v>
      </c>
      <c r="BM149" s="174" t="s">
        <v>943</v>
      </c>
    </row>
    <row r="150" spans="1:65" s="2" customFormat="1" ht="16.5" customHeight="1">
      <c r="A150" s="32"/>
      <c r="B150" s="161"/>
      <c r="C150" s="162" t="s">
        <v>211</v>
      </c>
      <c r="D150" s="162" t="s">
        <v>183</v>
      </c>
      <c r="E150" s="163" t="s">
        <v>944</v>
      </c>
      <c r="F150" s="164" t="s">
        <v>945</v>
      </c>
      <c r="G150" s="165" t="s">
        <v>930</v>
      </c>
      <c r="H150" s="166">
        <v>1</v>
      </c>
      <c r="I150" s="167"/>
      <c r="J150" s="168">
        <f t="shared" si="0"/>
        <v>0</v>
      </c>
      <c r="K150" s="169"/>
      <c r="L150" s="33"/>
      <c r="M150" s="170" t="s">
        <v>1</v>
      </c>
      <c r="N150" s="171" t="s">
        <v>40</v>
      </c>
      <c r="O150" s="58"/>
      <c r="P150" s="172">
        <f t="shared" si="1"/>
        <v>0</v>
      </c>
      <c r="Q150" s="172">
        <v>0</v>
      </c>
      <c r="R150" s="172">
        <f t="shared" si="2"/>
        <v>0</v>
      </c>
      <c r="S150" s="172">
        <v>0</v>
      </c>
      <c r="T150" s="173">
        <f t="shared" si="3"/>
        <v>0</v>
      </c>
      <c r="U150" s="32"/>
      <c r="V150" s="32"/>
      <c r="W150" s="32"/>
      <c r="X150" s="32"/>
      <c r="Y150" s="32"/>
      <c r="Z150" s="32"/>
      <c r="AA150" s="32"/>
      <c r="AB150" s="32"/>
      <c r="AC150" s="32"/>
      <c r="AD150" s="32"/>
      <c r="AE150" s="32"/>
      <c r="AR150" s="174" t="s">
        <v>187</v>
      </c>
      <c r="AT150" s="174" t="s">
        <v>183</v>
      </c>
      <c r="AU150" s="174" t="s">
        <v>85</v>
      </c>
      <c r="AY150" s="17" t="s">
        <v>181</v>
      </c>
      <c r="BE150" s="175">
        <f t="shared" si="4"/>
        <v>0</v>
      </c>
      <c r="BF150" s="175">
        <f t="shared" si="5"/>
        <v>0</v>
      </c>
      <c r="BG150" s="175">
        <f t="shared" si="6"/>
        <v>0</v>
      </c>
      <c r="BH150" s="175">
        <f t="shared" si="7"/>
        <v>0</v>
      </c>
      <c r="BI150" s="175">
        <f t="shared" si="8"/>
        <v>0</v>
      </c>
      <c r="BJ150" s="17" t="s">
        <v>80</v>
      </c>
      <c r="BK150" s="175">
        <f t="shared" si="9"/>
        <v>0</v>
      </c>
      <c r="BL150" s="17" t="s">
        <v>187</v>
      </c>
      <c r="BM150" s="174" t="s">
        <v>946</v>
      </c>
    </row>
    <row r="151" spans="1:65" s="12" customFormat="1" ht="22.9" customHeight="1">
      <c r="B151" s="148"/>
      <c r="D151" s="149" t="s">
        <v>74</v>
      </c>
      <c r="E151" s="159" t="s">
        <v>80</v>
      </c>
      <c r="F151" s="159" t="s">
        <v>182</v>
      </c>
      <c r="I151" s="151"/>
      <c r="J151" s="160">
        <f>BK151</f>
        <v>0</v>
      </c>
      <c r="L151" s="148"/>
      <c r="M151" s="153"/>
      <c r="N151" s="154"/>
      <c r="O151" s="154"/>
      <c r="P151" s="155">
        <f>SUM(P152:P188)</f>
        <v>0</v>
      </c>
      <c r="Q151" s="154"/>
      <c r="R151" s="155">
        <f>SUM(R152:R188)</f>
        <v>0</v>
      </c>
      <c r="S151" s="154"/>
      <c r="T151" s="156">
        <f>SUM(T152:T188)</f>
        <v>0</v>
      </c>
      <c r="AR151" s="149" t="s">
        <v>80</v>
      </c>
      <c r="AT151" s="157" t="s">
        <v>74</v>
      </c>
      <c r="AU151" s="157" t="s">
        <v>80</v>
      </c>
      <c r="AY151" s="149" t="s">
        <v>181</v>
      </c>
      <c r="BK151" s="158">
        <f>SUM(BK152:BK188)</f>
        <v>0</v>
      </c>
    </row>
    <row r="152" spans="1:65" s="2" customFormat="1" ht="21.75" customHeight="1">
      <c r="A152" s="32"/>
      <c r="B152" s="161"/>
      <c r="C152" s="162" t="s">
        <v>218</v>
      </c>
      <c r="D152" s="162" t="s">
        <v>183</v>
      </c>
      <c r="E152" s="163" t="s">
        <v>947</v>
      </c>
      <c r="F152" s="164" t="s">
        <v>948</v>
      </c>
      <c r="G152" s="165" t="s">
        <v>214</v>
      </c>
      <c r="H152" s="166">
        <v>161</v>
      </c>
      <c r="I152" s="167"/>
      <c r="J152" s="168">
        <f>ROUND(I152*H152,2)</f>
        <v>0</v>
      </c>
      <c r="K152" s="169"/>
      <c r="L152" s="33"/>
      <c r="M152" s="170" t="s">
        <v>1</v>
      </c>
      <c r="N152" s="171" t="s">
        <v>40</v>
      </c>
      <c r="O152" s="58"/>
      <c r="P152" s="172">
        <f>O152*H152</f>
        <v>0</v>
      </c>
      <c r="Q152" s="172">
        <v>0</v>
      </c>
      <c r="R152" s="172">
        <f>Q152*H152</f>
        <v>0</v>
      </c>
      <c r="S152" s="172">
        <v>0</v>
      </c>
      <c r="T152" s="173">
        <f>S152*H152</f>
        <v>0</v>
      </c>
      <c r="U152" s="32"/>
      <c r="V152" s="32"/>
      <c r="W152" s="32"/>
      <c r="X152" s="32"/>
      <c r="Y152" s="32"/>
      <c r="Z152" s="32"/>
      <c r="AA152" s="32"/>
      <c r="AB152" s="32"/>
      <c r="AC152" s="32"/>
      <c r="AD152" s="32"/>
      <c r="AE152" s="32"/>
      <c r="AR152" s="174" t="s">
        <v>187</v>
      </c>
      <c r="AT152" s="174" t="s">
        <v>183</v>
      </c>
      <c r="AU152" s="174" t="s">
        <v>85</v>
      </c>
      <c r="AY152" s="17" t="s">
        <v>181</v>
      </c>
      <c r="BE152" s="175">
        <f>IF(N152="základní",J152,0)</f>
        <v>0</v>
      </c>
      <c r="BF152" s="175">
        <f>IF(N152="snížená",J152,0)</f>
        <v>0</v>
      </c>
      <c r="BG152" s="175">
        <f>IF(N152="zákl. přenesená",J152,0)</f>
        <v>0</v>
      </c>
      <c r="BH152" s="175">
        <f>IF(N152="sníž. přenesená",J152,0)</f>
        <v>0</v>
      </c>
      <c r="BI152" s="175">
        <f>IF(N152="nulová",J152,0)</f>
        <v>0</v>
      </c>
      <c r="BJ152" s="17" t="s">
        <v>80</v>
      </c>
      <c r="BK152" s="175">
        <f>ROUND(I152*H152,2)</f>
        <v>0</v>
      </c>
      <c r="BL152" s="17" t="s">
        <v>187</v>
      </c>
      <c r="BM152" s="174" t="s">
        <v>949</v>
      </c>
    </row>
    <row r="153" spans="1:65" s="14" customFormat="1">
      <c r="B153" s="185"/>
      <c r="D153" s="177" t="s">
        <v>189</v>
      </c>
      <c r="E153" s="186" t="s">
        <v>1</v>
      </c>
      <c r="F153" s="187" t="s">
        <v>950</v>
      </c>
      <c r="H153" s="186" t="s">
        <v>1</v>
      </c>
      <c r="I153" s="188"/>
      <c r="L153" s="185"/>
      <c r="M153" s="189"/>
      <c r="N153" s="190"/>
      <c r="O153" s="190"/>
      <c r="P153" s="190"/>
      <c r="Q153" s="190"/>
      <c r="R153" s="190"/>
      <c r="S153" s="190"/>
      <c r="T153" s="191"/>
      <c r="AT153" s="186" t="s">
        <v>189</v>
      </c>
      <c r="AU153" s="186" t="s">
        <v>85</v>
      </c>
      <c r="AV153" s="14" t="s">
        <v>80</v>
      </c>
      <c r="AW153" s="14" t="s">
        <v>31</v>
      </c>
      <c r="AX153" s="14" t="s">
        <v>75</v>
      </c>
      <c r="AY153" s="186" t="s">
        <v>181</v>
      </c>
    </row>
    <row r="154" spans="1:65" s="13" customFormat="1">
      <c r="B154" s="176"/>
      <c r="D154" s="177" t="s">
        <v>189</v>
      </c>
      <c r="E154" s="178" t="s">
        <v>1</v>
      </c>
      <c r="F154" s="179" t="s">
        <v>951</v>
      </c>
      <c r="H154" s="180">
        <v>161</v>
      </c>
      <c r="I154" s="181"/>
      <c r="L154" s="176"/>
      <c r="M154" s="182"/>
      <c r="N154" s="183"/>
      <c r="O154" s="183"/>
      <c r="P154" s="183"/>
      <c r="Q154" s="183"/>
      <c r="R154" s="183"/>
      <c r="S154" s="183"/>
      <c r="T154" s="184"/>
      <c r="AT154" s="178" t="s">
        <v>189</v>
      </c>
      <c r="AU154" s="178" t="s">
        <v>85</v>
      </c>
      <c r="AV154" s="13" t="s">
        <v>85</v>
      </c>
      <c r="AW154" s="13" t="s">
        <v>31</v>
      </c>
      <c r="AX154" s="13" t="s">
        <v>80</v>
      </c>
      <c r="AY154" s="178" t="s">
        <v>181</v>
      </c>
    </row>
    <row r="155" spans="1:65" s="2" customFormat="1" ht="21.75" customHeight="1">
      <c r="A155" s="32"/>
      <c r="B155" s="161"/>
      <c r="C155" s="162" t="s">
        <v>225</v>
      </c>
      <c r="D155" s="162" t="s">
        <v>183</v>
      </c>
      <c r="E155" s="163" t="s">
        <v>952</v>
      </c>
      <c r="F155" s="164" t="s">
        <v>953</v>
      </c>
      <c r="G155" s="165" t="s">
        <v>214</v>
      </c>
      <c r="H155" s="166">
        <v>62.576999999999998</v>
      </c>
      <c r="I155" s="167"/>
      <c r="J155" s="168">
        <f>ROUND(I155*H155,2)</f>
        <v>0</v>
      </c>
      <c r="K155" s="169"/>
      <c r="L155" s="33"/>
      <c r="M155" s="170" t="s">
        <v>1</v>
      </c>
      <c r="N155" s="171" t="s">
        <v>40</v>
      </c>
      <c r="O155" s="58"/>
      <c r="P155" s="172">
        <f>O155*H155</f>
        <v>0</v>
      </c>
      <c r="Q155" s="172">
        <v>0</v>
      </c>
      <c r="R155" s="172">
        <f>Q155*H155</f>
        <v>0</v>
      </c>
      <c r="S155" s="172">
        <v>0</v>
      </c>
      <c r="T155" s="173">
        <f>S155*H155</f>
        <v>0</v>
      </c>
      <c r="U155" s="32"/>
      <c r="V155" s="32"/>
      <c r="W155" s="32"/>
      <c r="X155" s="32"/>
      <c r="Y155" s="32"/>
      <c r="Z155" s="32"/>
      <c r="AA155" s="32"/>
      <c r="AB155" s="32"/>
      <c r="AC155" s="32"/>
      <c r="AD155" s="32"/>
      <c r="AE155" s="32"/>
      <c r="AR155" s="174" t="s">
        <v>187</v>
      </c>
      <c r="AT155" s="174" t="s">
        <v>183</v>
      </c>
      <c r="AU155" s="174" t="s">
        <v>85</v>
      </c>
      <c r="AY155" s="17" t="s">
        <v>181</v>
      </c>
      <c r="BE155" s="175">
        <f>IF(N155="základní",J155,0)</f>
        <v>0</v>
      </c>
      <c r="BF155" s="175">
        <f>IF(N155="snížená",J155,0)</f>
        <v>0</v>
      </c>
      <c r="BG155" s="175">
        <f>IF(N155="zákl. přenesená",J155,0)</f>
        <v>0</v>
      </c>
      <c r="BH155" s="175">
        <f>IF(N155="sníž. přenesená",J155,0)</f>
        <v>0</v>
      </c>
      <c r="BI155" s="175">
        <f>IF(N155="nulová",J155,0)</f>
        <v>0</v>
      </c>
      <c r="BJ155" s="17" t="s">
        <v>80</v>
      </c>
      <c r="BK155" s="175">
        <f>ROUND(I155*H155,2)</f>
        <v>0</v>
      </c>
      <c r="BL155" s="17" t="s">
        <v>187</v>
      </c>
      <c r="BM155" s="174" t="s">
        <v>954</v>
      </c>
    </row>
    <row r="156" spans="1:65" s="14" customFormat="1">
      <c r="B156" s="185"/>
      <c r="D156" s="177" t="s">
        <v>189</v>
      </c>
      <c r="E156" s="186" t="s">
        <v>1</v>
      </c>
      <c r="F156" s="187" t="s">
        <v>955</v>
      </c>
      <c r="H156" s="186" t="s">
        <v>1</v>
      </c>
      <c r="I156" s="188"/>
      <c r="L156" s="185"/>
      <c r="M156" s="189"/>
      <c r="N156" s="190"/>
      <c r="O156" s="190"/>
      <c r="P156" s="190"/>
      <c r="Q156" s="190"/>
      <c r="R156" s="190"/>
      <c r="S156" s="190"/>
      <c r="T156" s="191"/>
      <c r="AT156" s="186" t="s">
        <v>189</v>
      </c>
      <c r="AU156" s="186" t="s">
        <v>85</v>
      </c>
      <c r="AV156" s="14" t="s">
        <v>80</v>
      </c>
      <c r="AW156" s="14" t="s">
        <v>31</v>
      </c>
      <c r="AX156" s="14" t="s">
        <v>75</v>
      </c>
      <c r="AY156" s="186" t="s">
        <v>181</v>
      </c>
    </row>
    <row r="157" spans="1:65" s="13" customFormat="1">
      <c r="B157" s="176"/>
      <c r="D157" s="177" t="s">
        <v>189</v>
      </c>
      <c r="E157" s="178" t="s">
        <v>1</v>
      </c>
      <c r="F157" s="179" t="s">
        <v>956</v>
      </c>
      <c r="H157" s="180">
        <v>2.6429999999999998</v>
      </c>
      <c r="I157" s="181"/>
      <c r="L157" s="176"/>
      <c r="M157" s="182"/>
      <c r="N157" s="183"/>
      <c r="O157" s="183"/>
      <c r="P157" s="183"/>
      <c r="Q157" s="183"/>
      <c r="R157" s="183"/>
      <c r="S157" s="183"/>
      <c r="T157" s="184"/>
      <c r="AT157" s="178" t="s">
        <v>189</v>
      </c>
      <c r="AU157" s="178" t="s">
        <v>85</v>
      </c>
      <c r="AV157" s="13" t="s">
        <v>85</v>
      </c>
      <c r="AW157" s="13" t="s">
        <v>31</v>
      </c>
      <c r="AX157" s="13" t="s">
        <v>75</v>
      </c>
      <c r="AY157" s="178" t="s">
        <v>181</v>
      </c>
    </row>
    <row r="158" spans="1:65" s="14" customFormat="1">
      <c r="B158" s="185"/>
      <c r="D158" s="177" t="s">
        <v>189</v>
      </c>
      <c r="E158" s="186" t="s">
        <v>1</v>
      </c>
      <c r="F158" s="187" t="s">
        <v>957</v>
      </c>
      <c r="H158" s="186" t="s">
        <v>1</v>
      </c>
      <c r="I158" s="188"/>
      <c r="L158" s="185"/>
      <c r="M158" s="189"/>
      <c r="N158" s="190"/>
      <c r="O158" s="190"/>
      <c r="P158" s="190"/>
      <c r="Q158" s="190"/>
      <c r="R158" s="190"/>
      <c r="S158" s="190"/>
      <c r="T158" s="191"/>
      <c r="AT158" s="186" t="s">
        <v>189</v>
      </c>
      <c r="AU158" s="186" t="s">
        <v>85</v>
      </c>
      <c r="AV158" s="14" t="s">
        <v>80</v>
      </c>
      <c r="AW158" s="14" t="s">
        <v>31</v>
      </c>
      <c r="AX158" s="14" t="s">
        <v>75</v>
      </c>
      <c r="AY158" s="186" t="s">
        <v>181</v>
      </c>
    </row>
    <row r="159" spans="1:65" s="13" customFormat="1">
      <c r="B159" s="176"/>
      <c r="D159" s="177" t="s">
        <v>189</v>
      </c>
      <c r="E159" s="178" t="s">
        <v>1</v>
      </c>
      <c r="F159" s="179" t="s">
        <v>958</v>
      </c>
      <c r="H159" s="180">
        <v>16.798999999999999</v>
      </c>
      <c r="I159" s="181"/>
      <c r="L159" s="176"/>
      <c r="M159" s="182"/>
      <c r="N159" s="183"/>
      <c r="O159" s="183"/>
      <c r="P159" s="183"/>
      <c r="Q159" s="183"/>
      <c r="R159" s="183"/>
      <c r="S159" s="183"/>
      <c r="T159" s="184"/>
      <c r="AT159" s="178" t="s">
        <v>189</v>
      </c>
      <c r="AU159" s="178" t="s">
        <v>85</v>
      </c>
      <c r="AV159" s="13" t="s">
        <v>85</v>
      </c>
      <c r="AW159" s="13" t="s">
        <v>31</v>
      </c>
      <c r="AX159" s="13" t="s">
        <v>75</v>
      </c>
      <c r="AY159" s="178" t="s">
        <v>181</v>
      </c>
    </row>
    <row r="160" spans="1:65" s="13" customFormat="1">
      <c r="B160" s="176"/>
      <c r="D160" s="177" t="s">
        <v>189</v>
      </c>
      <c r="E160" s="178" t="s">
        <v>1</v>
      </c>
      <c r="F160" s="179" t="s">
        <v>959</v>
      </c>
      <c r="H160" s="180">
        <v>0.83499999999999996</v>
      </c>
      <c r="I160" s="181"/>
      <c r="L160" s="176"/>
      <c r="M160" s="182"/>
      <c r="N160" s="183"/>
      <c r="O160" s="183"/>
      <c r="P160" s="183"/>
      <c r="Q160" s="183"/>
      <c r="R160" s="183"/>
      <c r="S160" s="183"/>
      <c r="T160" s="184"/>
      <c r="AT160" s="178" t="s">
        <v>189</v>
      </c>
      <c r="AU160" s="178" t="s">
        <v>85</v>
      </c>
      <c r="AV160" s="13" t="s">
        <v>85</v>
      </c>
      <c r="AW160" s="13" t="s">
        <v>31</v>
      </c>
      <c r="AX160" s="13" t="s">
        <v>75</v>
      </c>
      <c r="AY160" s="178" t="s">
        <v>181</v>
      </c>
    </row>
    <row r="161" spans="1:65" s="14" customFormat="1">
      <c r="B161" s="185"/>
      <c r="D161" s="177" t="s">
        <v>189</v>
      </c>
      <c r="E161" s="186" t="s">
        <v>1</v>
      </c>
      <c r="F161" s="187" t="s">
        <v>960</v>
      </c>
      <c r="H161" s="186" t="s">
        <v>1</v>
      </c>
      <c r="I161" s="188"/>
      <c r="L161" s="185"/>
      <c r="M161" s="189"/>
      <c r="N161" s="190"/>
      <c r="O161" s="190"/>
      <c r="P161" s="190"/>
      <c r="Q161" s="190"/>
      <c r="R161" s="190"/>
      <c r="S161" s="190"/>
      <c r="T161" s="191"/>
      <c r="AT161" s="186" t="s">
        <v>189</v>
      </c>
      <c r="AU161" s="186" t="s">
        <v>85</v>
      </c>
      <c r="AV161" s="14" t="s">
        <v>80</v>
      </c>
      <c r="AW161" s="14" t="s">
        <v>31</v>
      </c>
      <c r="AX161" s="14" t="s">
        <v>75</v>
      </c>
      <c r="AY161" s="186" t="s">
        <v>181</v>
      </c>
    </row>
    <row r="162" spans="1:65" s="13" customFormat="1">
      <c r="B162" s="176"/>
      <c r="D162" s="177" t="s">
        <v>189</v>
      </c>
      <c r="E162" s="178" t="s">
        <v>1</v>
      </c>
      <c r="F162" s="179" t="s">
        <v>961</v>
      </c>
      <c r="H162" s="180">
        <v>42.3</v>
      </c>
      <c r="I162" s="181"/>
      <c r="L162" s="176"/>
      <c r="M162" s="182"/>
      <c r="N162" s="183"/>
      <c r="O162" s="183"/>
      <c r="P162" s="183"/>
      <c r="Q162" s="183"/>
      <c r="R162" s="183"/>
      <c r="S162" s="183"/>
      <c r="T162" s="184"/>
      <c r="AT162" s="178" t="s">
        <v>189</v>
      </c>
      <c r="AU162" s="178" t="s">
        <v>85</v>
      </c>
      <c r="AV162" s="13" t="s">
        <v>85</v>
      </c>
      <c r="AW162" s="13" t="s">
        <v>31</v>
      </c>
      <c r="AX162" s="13" t="s">
        <v>75</v>
      </c>
      <c r="AY162" s="178" t="s">
        <v>181</v>
      </c>
    </row>
    <row r="163" spans="1:65" s="15" customFormat="1">
      <c r="B163" s="192"/>
      <c r="D163" s="177" t="s">
        <v>189</v>
      </c>
      <c r="E163" s="193" t="s">
        <v>1</v>
      </c>
      <c r="F163" s="194" t="s">
        <v>204</v>
      </c>
      <c r="H163" s="195">
        <v>62.576999999999998</v>
      </c>
      <c r="I163" s="196"/>
      <c r="L163" s="192"/>
      <c r="M163" s="197"/>
      <c r="N163" s="198"/>
      <c r="O163" s="198"/>
      <c r="P163" s="198"/>
      <c r="Q163" s="198"/>
      <c r="R163" s="198"/>
      <c r="S163" s="198"/>
      <c r="T163" s="199"/>
      <c r="AT163" s="193" t="s">
        <v>189</v>
      </c>
      <c r="AU163" s="193" t="s">
        <v>85</v>
      </c>
      <c r="AV163" s="15" t="s">
        <v>187</v>
      </c>
      <c r="AW163" s="15" t="s">
        <v>31</v>
      </c>
      <c r="AX163" s="15" t="s">
        <v>80</v>
      </c>
      <c r="AY163" s="193" t="s">
        <v>181</v>
      </c>
    </row>
    <row r="164" spans="1:65" s="2" customFormat="1" ht="21.75" customHeight="1">
      <c r="A164" s="32"/>
      <c r="B164" s="161"/>
      <c r="C164" s="162" t="s">
        <v>233</v>
      </c>
      <c r="D164" s="162" t="s">
        <v>183</v>
      </c>
      <c r="E164" s="163" t="s">
        <v>962</v>
      </c>
      <c r="F164" s="164" t="s">
        <v>963</v>
      </c>
      <c r="G164" s="165" t="s">
        <v>214</v>
      </c>
      <c r="H164" s="166">
        <v>322</v>
      </c>
      <c r="I164" s="167"/>
      <c r="J164" s="168">
        <f>ROUND(I164*H164,2)</f>
        <v>0</v>
      </c>
      <c r="K164" s="169"/>
      <c r="L164" s="33"/>
      <c r="M164" s="170" t="s">
        <v>1</v>
      </c>
      <c r="N164" s="171" t="s">
        <v>40</v>
      </c>
      <c r="O164" s="58"/>
      <c r="P164" s="172">
        <f>O164*H164</f>
        <v>0</v>
      </c>
      <c r="Q164" s="172">
        <v>0</v>
      </c>
      <c r="R164" s="172">
        <f>Q164*H164</f>
        <v>0</v>
      </c>
      <c r="S164" s="172">
        <v>0</v>
      </c>
      <c r="T164" s="173">
        <f>S164*H164</f>
        <v>0</v>
      </c>
      <c r="U164" s="32"/>
      <c r="V164" s="32"/>
      <c r="W164" s="32"/>
      <c r="X164" s="32"/>
      <c r="Y164" s="32"/>
      <c r="Z164" s="32"/>
      <c r="AA164" s="32"/>
      <c r="AB164" s="32"/>
      <c r="AC164" s="32"/>
      <c r="AD164" s="32"/>
      <c r="AE164" s="32"/>
      <c r="AR164" s="174" t="s">
        <v>187</v>
      </c>
      <c r="AT164" s="174" t="s">
        <v>183</v>
      </c>
      <c r="AU164" s="174" t="s">
        <v>85</v>
      </c>
      <c r="AY164" s="17" t="s">
        <v>181</v>
      </c>
      <c r="BE164" s="175">
        <f>IF(N164="základní",J164,0)</f>
        <v>0</v>
      </c>
      <c r="BF164" s="175">
        <f>IF(N164="snížená",J164,0)</f>
        <v>0</v>
      </c>
      <c r="BG164" s="175">
        <f>IF(N164="zákl. přenesená",J164,0)</f>
        <v>0</v>
      </c>
      <c r="BH164" s="175">
        <f>IF(N164="sníž. přenesená",J164,0)</f>
        <v>0</v>
      </c>
      <c r="BI164" s="175">
        <f>IF(N164="nulová",J164,0)</f>
        <v>0</v>
      </c>
      <c r="BJ164" s="17" t="s">
        <v>80</v>
      </c>
      <c r="BK164" s="175">
        <f>ROUND(I164*H164,2)</f>
        <v>0</v>
      </c>
      <c r="BL164" s="17" t="s">
        <v>187</v>
      </c>
      <c r="BM164" s="174" t="s">
        <v>964</v>
      </c>
    </row>
    <row r="165" spans="1:65" s="14" customFormat="1">
      <c r="B165" s="185"/>
      <c r="D165" s="177" t="s">
        <v>189</v>
      </c>
      <c r="E165" s="186" t="s">
        <v>1</v>
      </c>
      <c r="F165" s="187" t="s">
        <v>965</v>
      </c>
      <c r="H165" s="186" t="s">
        <v>1</v>
      </c>
      <c r="I165" s="188"/>
      <c r="L165" s="185"/>
      <c r="M165" s="189"/>
      <c r="N165" s="190"/>
      <c r="O165" s="190"/>
      <c r="P165" s="190"/>
      <c r="Q165" s="190"/>
      <c r="R165" s="190"/>
      <c r="S165" s="190"/>
      <c r="T165" s="191"/>
      <c r="AT165" s="186" t="s">
        <v>189</v>
      </c>
      <c r="AU165" s="186" t="s">
        <v>85</v>
      </c>
      <c r="AV165" s="14" t="s">
        <v>80</v>
      </c>
      <c r="AW165" s="14" t="s">
        <v>31</v>
      </c>
      <c r="AX165" s="14" t="s">
        <v>75</v>
      </c>
      <c r="AY165" s="186" t="s">
        <v>181</v>
      </c>
    </row>
    <row r="166" spans="1:65" s="14" customFormat="1">
      <c r="B166" s="185"/>
      <c r="D166" s="177" t="s">
        <v>189</v>
      </c>
      <c r="E166" s="186" t="s">
        <v>1</v>
      </c>
      <c r="F166" s="187" t="s">
        <v>966</v>
      </c>
      <c r="H166" s="186" t="s">
        <v>1</v>
      </c>
      <c r="I166" s="188"/>
      <c r="L166" s="185"/>
      <c r="M166" s="189"/>
      <c r="N166" s="190"/>
      <c r="O166" s="190"/>
      <c r="P166" s="190"/>
      <c r="Q166" s="190"/>
      <c r="R166" s="190"/>
      <c r="S166" s="190"/>
      <c r="T166" s="191"/>
      <c r="AT166" s="186" t="s">
        <v>189</v>
      </c>
      <c r="AU166" s="186" t="s">
        <v>85</v>
      </c>
      <c r="AV166" s="14" t="s">
        <v>80</v>
      </c>
      <c r="AW166" s="14" t="s">
        <v>31</v>
      </c>
      <c r="AX166" s="14" t="s">
        <v>75</v>
      </c>
      <c r="AY166" s="186" t="s">
        <v>181</v>
      </c>
    </row>
    <row r="167" spans="1:65" s="13" customFormat="1">
      <c r="B167" s="176"/>
      <c r="D167" s="177" t="s">
        <v>189</v>
      </c>
      <c r="E167" s="178" t="s">
        <v>1</v>
      </c>
      <c r="F167" s="179" t="s">
        <v>951</v>
      </c>
      <c r="H167" s="180">
        <v>161</v>
      </c>
      <c r="I167" s="181"/>
      <c r="L167" s="176"/>
      <c r="M167" s="182"/>
      <c r="N167" s="183"/>
      <c r="O167" s="183"/>
      <c r="P167" s="183"/>
      <c r="Q167" s="183"/>
      <c r="R167" s="183"/>
      <c r="S167" s="183"/>
      <c r="T167" s="184"/>
      <c r="AT167" s="178" t="s">
        <v>189</v>
      </c>
      <c r="AU167" s="178" t="s">
        <v>85</v>
      </c>
      <c r="AV167" s="13" t="s">
        <v>85</v>
      </c>
      <c r="AW167" s="13" t="s">
        <v>31</v>
      </c>
      <c r="AX167" s="13" t="s">
        <v>75</v>
      </c>
      <c r="AY167" s="178" t="s">
        <v>181</v>
      </c>
    </row>
    <row r="168" spans="1:65" s="14" customFormat="1">
      <c r="B168" s="185"/>
      <c r="D168" s="177" t="s">
        <v>189</v>
      </c>
      <c r="E168" s="186" t="s">
        <v>1</v>
      </c>
      <c r="F168" s="187" t="s">
        <v>967</v>
      </c>
      <c r="H168" s="186" t="s">
        <v>1</v>
      </c>
      <c r="I168" s="188"/>
      <c r="L168" s="185"/>
      <c r="M168" s="189"/>
      <c r="N168" s="190"/>
      <c r="O168" s="190"/>
      <c r="P168" s="190"/>
      <c r="Q168" s="190"/>
      <c r="R168" s="190"/>
      <c r="S168" s="190"/>
      <c r="T168" s="191"/>
      <c r="AT168" s="186" t="s">
        <v>189</v>
      </c>
      <c r="AU168" s="186" t="s">
        <v>85</v>
      </c>
      <c r="AV168" s="14" t="s">
        <v>80</v>
      </c>
      <c r="AW168" s="14" t="s">
        <v>31</v>
      </c>
      <c r="AX168" s="14" t="s">
        <v>75</v>
      </c>
      <c r="AY168" s="186" t="s">
        <v>181</v>
      </c>
    </row>
    <row r="169" spans="1:65" s="13" customFormat="1">
      <c r="B169" s="176"/>
      <c r="D169" s="177" t="s">
        <v>189</v>
      </c>
      <c r="E169" s="178" t="s">
        <v>1</v>
      </c>
      <c r="F169" s="179" t="s">
        <v>951</v>
      </c>
      <c r="H169" s="180">
        <v>161</v>
      </c>
      <c r="I169" s="181"/>
      <c r="L169" s="176"/>
      <c r="M169" s="182"/>
      <c r="N169" s="183"/>
      <c r="O169" s="183"/>
      <c r="P169" s="183"/>
      <c r="Q169" s="183"/>
      <c r="R169" s="183"/>
      <c r="S169" s="183"/>
      <c r="T169" s="184"/>
      <c r="AT169" s="178" t="s">
        <v>189</v>
      </c>
      <c r="AU169" s="178" t="s">
        <v>85</v>
      </c>
      <c r="AV169" s="13" t="s">
        <v>85</v>
      </c>
      <c r="AW169" s="13" t="s">
        <v>31</v>
      </c>
      <c r="AX169" s="13" t="s">
        <v>75</v>
      </c>
      <c r="AY169" s="178" t="s">
        <v>181</v>
      </c>
    </row>
    <row r="170" spans="1:65" s="15" customFormat="1">
      <c r="B170" s="192"/>
      <c r="D170" s="177" t="s">
        <v>189</v>
      </c>
      <c r="E170" s="193" t="s">
        <v>1</v>
      </c>
      <c r="F170" s="194" t="s">
        <v>204</v>
      </c>
      <c r="H170" s="195">
        <v>322</v>
      </c>
      <c r="I170" s="196"/>
      <c r="L170" s="192"/>
      <c r="M170" s="197"/>
      <c r="N170" s="198"/>
      <c r="O170" s="198"/>
      <c r="P170" s="198"/>
      <c r="Q170" s="198"/>
      <c r="R170" s="198"/>
      <c r="S170" s="198"/>
      <c r="T170" s="199"/>
      <c r="AT170" s="193" t="s">
        <v>189</v>
      </c>
      <c r="AU170" s="193" t="s">
        <v>85</v>
      </c>
      <c r="AV170" s="15" t="s">
        <v>187</v>
      </c>
      <c r="AW170" s="15" t="s">
        <v>31</v>
      </c>
      <c r="AX170" s="15" t="s">
        <v>80</v>
      </c>
      <c r="AY170" s="193" t="s">
        <v>181</v>
      </c>
    </row>
    <row r="171" spans="1:65" s="2" customFormat="1" ht="21.75" customHeight="1">
      <c r="A171" s="32"/>
      <c r="B171" s="161"/>
      <c r="C171" s="162" t="s">
        <v>243</v>
      </c>
      <c r="D171" s="162" t="s">
        <v>183</v>
      </c>
      <c r="E171" s="163" t="s">
        <v>968</v>
      </c>
      <c r="F171" s="164" t="s">
        <v>969</v>
      </c>
      <c r="G171" s="165" t="s">
        <v>214</v>
      </c>
      <c r="H171" s="166">
        <v>161</v>
      </c>
      <c r="I171" s="167"/>
      <c r="J171" s="168">
        <f>ROUND(I171*H171,2)</f>
        <v>0</v>
      </c>
      <c r="K171" s="169"/>
      <c r="L171" s="33"/>
      <c r="M171" s="170" t="s">
        <v>1</v>
      </c>
      <c r="N171" s="171" t="s">
        <v>40</v>
      </c>
      <c r="O171" s="58"/>
      <c r="P171" s="172">
        <f>O171*H171</f>
        <v>0</v>
      </c>
      <c r="Q171" s="172">
        <v>0</v>
      </c>
      <c r="R171" s="172">
        <f>Q171*H171</f>
        <v>0</v>
      </c>
      <c r="S171" s="172">
        <v>0</v>
      </c>
      <c r="T171" s="173">
        <f>S171*H171</f>
        <v>0</v>
      </c>
      <c r="U171" s="32"/>
      <c r="V171" s="32"/>
      <c r="W171" s="32"/>
      <c r="X171" s="32"/>
      <c r="Y171" s="32"/>
      <c r="Z171" s="32"/>
      <c r="AA171" s="32"/>
      <c r="AB171" s="32"/>
      <c r="AC171" s="32"/>
      <c r="AD171" s="32"/>
      <c r="AE171" s="32"/>
      <c r="AR171" s="174" t="s">
        <v>187</v>
      </c>
      <c r="AT171" s="174" t="s">
        <v>183</v>
      </c>
      <c r="AU171" s="174" t="s">
        <v>85</v>
      </c>
      <c r="AY171" s="17" t="s">
        <v>181</v>
      </c>
      <c r="BE171" s="175">
        <f>IF(N171="základní",J171,0)</f>
        <v>0</v>
      </c>
      <c r="BF171" s="175">
        <f>IF(N171="snížená",J171,0)</f>
        <v>0</v>
      </c>
      <c r="BG171" s="175">
        <f>IF(N171="zákl. přenesená",J171,0)</f>
        <v>0</v>
      </c>
      <c r="BH171" s="175">
        <f>IF(N171="sníž. přenesená",J171,0)</f>
        <v>0</v>
      </c>
      <c r="BI171" s="175">
        <f>IF(N171="nulová",J171,0)</f>
        <v>0</v>
      </c>
      <c r="BJ171" s="17" t="s">
        <v>80</v>
      </c>
      <c r="BK171" s="175">
        <f>ROUND(I171*H171,2)</f>
        <v>0</v>
      </c>
      <c r="BL171" s="17" t="s">
        <v>187</v>
      </c>
      <c r="BM171" s="174" t="s">
        <v>970</v>
      </c>
    </row>
    <row r="172" spans="1:65" s="2" customFormat="1" ht="21.75" customHeight="1">
      <c r="A172" s="32"/>
      <c r="B172" s="161"/>
      <c r="C172" s="162" t="s">
        <v>249</v>
      </c>
      <c r="D172" s="162" t="s">
        <v>183</v>
      </c>
      <c r="E172" s="163" t="s">
        <v>255</v>
      </c>
      <c r="F172" s="164" t="s">
        <v>256</v>
      </c>
      <c r="G172" s="165" t="s">
        <v>214</v>
      </c>
      <c r="H172" s="166">
        <v>40</v>
      </c>
      <c r="I172" s="167"/>
      <c r="J172" s="168">
        <f>ROUND(I172*H172,2)</f>
        <v>0</v>
      </c>
      <c r="K172" s="169"/>
      <c r="L172" s="33"/>
      <c r="M172" s="170" t="s">
        <v>1</v>
      </c>
      <c r="N172" s="171" t="s">
        <v>40</v>
      </c>
      <c r="O172" s="58"/>
      <c r="P172" s="172">
        <f>O172*H172</f>
        <v>0</v>
      </c>
      <c r="Q172" s="172">
        <v>0</v>
      </c>
      <c r="R172" s="172">
        <f>Q172*H172</f>
        <v>0</v>
      </c>
      <c r="S172" s="172">
        <v>0</v>
      </c>
      <c r="T172" s="173">
        <f>S172*H172</f>
        <v>0</v>
      </c>
      <c r="U172" s="32"/>
      <c r="V172" s="32"/>
      <c r="W172" s="32"/>
      <c r="X172" s="32"/>
      <c r="Y172" s="32"/>
      <c r="Z172" s="32"/>
      <c r="AA172" s="32"/>
      <c r="AB172" s="32"/>
      <c r="AC172" s="32"/>
      <c r="AD172" s="32"/>
      <c r="AE172" s="32"/>
      <c r="AR172" s="174" t="s">
        <v>187</v>
      </c>
      <c r="AT172" s="174" t="s">
        <v>183</v>
      </c>
      <c r="AU172" s="174" t="s">
        <v>85</v>
      </c>
      <c r="AY172" s="17" t="s">
        <v>181</v>
      </c>
      <c r="BE172" s="175">
        <f>IF(N172="základní",J172,0)</f>
        <v>0</v>
      </c>
      <c r="BF172" s="175">
        <f>IF(N172="snížená",J172,0)</f>
        <v>0</v>
      </c>
      <c r="BG172" s="175">
        <f>IF(N172="zákl. přenesená",J172,0)</f>
        <v>0</v>
      </c>
      <c r="BH172" s="175">
        <f>IF(N172="sníž. přenesená",J172,0)</f>
        <v>0</v>
      </c>
      <c r="BI172" s="175">
        <f>IF(N172="nulová",J172,0)</f>
        <v>0</v>
      </c>
      <c r="BJ172" s="17" t="s">
        <v>80</v>
      </c>
      <c r="BK172" s="175">
        <f>ROUND(I172*H172,2)</f>
        <v>0</v>
      </c>
      <c r="BL172" s="17" t="s">
        <v>187</v>
      </c>
      <c r="BM172" s="174" t="s">
        <v>971</v>
      </c>
    </row>
    <row r="173" spans="1:65" s="14" customFormat="1">
      <c r="B173" s="185"/>
      <c r="D173" s="177" t="s">
        <v>189</v>
      </c>
      <c r="E173" s="186" t="s">
        <v>1</v>
      </c>
      <c r="F173" s="187" t="s">
        <v>972</v>
      </c>
      <c r="H173" s="186" t="s">
        <v>1</v>
      </c>
      <c r="I173" s="188"/>
      <c r="L173" s="185"/>
      <c r="M173" s="189"/>
      <c r="N173" s="190"/>
      <c r="O173" s="190"/>
      <c r="P173" s="190"/>
      <c r="Q173" s="190"/>
      <c r="R173" s="190"/>
      <c r="S173" s="190"/>
      <c r="T173" s="191"/>
      <c r="AT173" s="186" t="s">
        <v>189</v>
      </c>
      <c r="AU173" s="186" t="s">
        <v>85</v>
      </c>
      <c r="AV173" s="14" t="s">
        <v>80</v>
      </c>
      <c r="AW173" s="14" t="s">
        <v>31</v>
      </c>
      <c r="AX173" s="14" t="s">
        <v>75</v>
      </c>
      <c r="AY173" s="186" t="s">
        <v>181</v>
      </c>
    </row>
    <row r="174" spans="1:65" s="13" customFormat="1">
      <c r="B174" s="176"/>
      <c r="D174" s="177" t="s">
        <v>189</v>
      </c>
      <c r="E174" s="178" t="s">
        <v>1</v>
      </c>
      <c r="F174" s="179" t="s">
        <v>493</v>
      </c>
      <c r="H174" s="180">
        <v>40</v>
      </c>
      <c r="I174" s="181"/>
      <c r="L174" s="176"/>
      <c r="M174" s="182"/>
      <c r="N174" s="183"/>
      <c r="O174" s="183"/>
      <c r="P174" s="183"/>
      <c r="Q174" s="183"/>
      <c r="R174" s="183"/>
      <c r="S174" s="183"/>
      <c r="T174" s="184"/>
      <c r="AT174" s="178" t="s">
        <v>189</v>
      </c>
      <c r="AU174" s="178" t="s">
        <v>85</v>
      </c>
      <c r="AV174" s="13" t="s">
        <v>85</v>
      </c>
      <c r="AW174" s="13" t="s">
        <v>31</v>
      </c>
      <c r="AX174" s="13" t="s">
        <v>80</v>
      </c>
      <c r="AY174" s="178" t="s">
        <v>181</v>
      </c>
    </row>
    <row r="175" spans="1:65" s="2" customFormat="1" ht="16.5" customHeight="1">
      <c r="A175" s="32"/>
      <c r="B175" s="161"/>
      <c r="C175" s="162" t="s">
        <v>254</v>
      </c>
      <c r="D175" s="162" t="s">
        <v>183</v>
      </c>
      <c r="E175" s="163" t="s">
        <v>973</v>
      </c>
      <c r="F175" s="164" t="s">
        <v>974</v>
      </c>
      <c r="G175" s="165" t="s">
        <v>259</v>
      </c>
      <c r="H175" s="166">
        <v>60</v>
      </c>
      <c r="I175" s="167"/>
      <c r="J175" s="168">
        <f>ROUND(I175*H175,2)</f>
        <v>0</v>
      </c>
      <c r="K175" s="169"/>
      <c r="L175" s="33"/>
      <c r="M175" s="170" t="s">
        <v>1</v>
      </c>
      <c r="N175" s="171" t="s">
        <v>40</v>
      </c>
      <c r="O175" s="58"/>
      <c r="P175" s="172">
        <f>O175*H175</f>
        <v>0</v>
      </c>
      <c r="Q175" s="172">
        <v>0</v>
      </c>
      <c r="R175" s="172">
        <f>Q175*H175</f>
        <v>0</v>
      </c>
      <c r="S175" s="172">
        <v>0</v>
      </c>
      <c r="T175" s="173">
        <f>S175*H175</f>
        <v>0</v>
      </c>
      <c r="U175" s="32"/>
      <c r="V175" s="32"/>
      <c r="W175" s="32"/>
      <c r="X175" s="32"/>
      <c r="Y175" s="32"/>
      <c r="Z175" s="32"/>
      <c r="AA175" s="32"/>
      <c r="AB175" s="32"/>
      <c r="AC175" s="32"/>
      <c r="AD175" s="32"/>
      <c r="AE175" s="32"/>
      <c r="AR175" s="174" t="s">
        <v>187</v>
      </c>
      <c r="AT175" s="174" t="s">
        <v>183</v>
      </c>
      <c r="AU175" s="174" t="s">
        <v>85</v>
      </c>
      <c r="AY175" s="17" t="s">
        <v>181</v>
      </c>
      <c r="BE175" s="175">
        <f>IF(N175="základní",J175,0)</f>
        <v>0</v>
      </c>
      <c r="BF175" s="175">
        <f>IF(N175="snížená",J175,0)</f>
        <v>0</v>
      </c>
      <c r="BG175" s="175">
        <f>IF(N175="zákl. přenesená",J175,0)</f>
        <v>0</v>
      </c>
      <c r="BH175" s="175">
        <f>IF(N175="sníž. přenesená",J175,0)</f>
        <v>0</v>
      </c>
      <c r="BI175" s="175">
        <f>IF(N175="nulová",J175,0)</f>
        <v>0</v>
      </c>
      <c r="BJ175" s="17" t="s">
        <v>80</v>
      </c>
      <c r="BK175" s="175">
        <f>ROUND(I175*H175,2)</f>
        <v>0</v>
      </c>
      <c r="BL175" s="17" t="s">
        <v>187</v>
      </c>
      <c r="BM175" s="174" t="s">
        <v>975</v>
      </c>
    </row>
    <row r="176" spans="1:65" s="13" customFormat="1">
      <c r="B176" s="176"/>
      <c r="D176" s="177" t="s">
        <v>189</v>
      </c>
      <c r="E176" s="178" t="s">
        <v>1</v>
      </c>
      <c r="F176" s="179" t="s">
        <v>976</v>
      </c>
      <c r="H176" s="180">
        <v>60</v>
      </c>
      <c r="I176" s="181"/>
      <c r="L176" s="176"/>
      <c r="M176" s="182"/>
      <c r="N176" s="183"/>
      <c r="O176" s="183"/>
      <c r="P176" s="183"/>
      <c r="Q176" s="183"/>
      <c r="R176" s="183"/>
      <c r="S176" s="183"/>
      <c r="T176" s="184"/>
      <c r="AT176" s="178" t="s">
        <v>189</v>
      </c>
      <c r="AU176" s="178" t="s">
        <v>85</v>
      </c>
      <c r="AV176" s="13" t="s">
        <v>85</v>
      </c>
      <c r="AW176" s="13" t="s">
        <v>31</v>
      </c>
      <c r="AX176" s="13" t="s">
        <v>75</v>
      </c>
      <c r="AY176" s="178" t="s">
        <v>181</v>
      </c>
    </row>
    <row r="177" spans="1:65" s="15" customFormat="1">
      <c r="B177" s="192"/>
      <c r="D177" s="177" t="s">
        <v>189</v>
      </c>
      <c r="E177" s="193" t="s">
        <v>1</v>
      </c>
      <c r="F177" s="194" t="s">
        <v>204</v>
      </c>
      <c r="H177" s="195">
        <v>60</v>
      </c>
      <c r="I177" s="196"/>
      <c r="L177" s="192"/>
      <c r="M177" s="197"/>
      <c r="N177" s="198"/>
      <c r="O177" s="198"/>
      <c r="P177" s="198"/>
      <c r="Q177" s="198"/>
      <c r="R177" s="198"/>
      <c r="S177" s="198"/>
      <c r="T177" s="199"/>
      <c r="AT177" s="193" t="s">
        <v>189</v>
      </c>
      <c r="AU177" s="193" t="s">
        <v>85</v>
      </c>
      <c r="AV177" s="15" t="s">
        <v>187</v>
      </c>
      <c r="AW177" s="15" t="s">
        <v>31</v>
      </c>
      <c r="AX177" s="15" t="s">
        <v>80</v>
      </c>
      <c r="AY177" s="193" t="s">
        <v>181</v>
      </c>
    </row>
    <row r="178" spans="1:65" s="2" customFormat="1" ht="16.5" customHeight="1">
      <c r="A178" s="32"/>
      <c r="B178" s="161"/>
      <c r="C178" s="162" t="s">
        <v>261</v>
      </c>
      <c r="D178" s="162" t="s">
        <v>183</v>
      </c>
      <c r="E178" s="163" t="s">
        <v>977</v>
      </c>
      <c r="F178" s="164" t="s">
        <v>978</v>
      </c>
      <c r="G178" s="165" t="s">
        <v>214</v>
      </c>
      <c r="H178" s="166">
        <v>161</v>
      </c>
      <c r="I178" s="167"/>
      <c r="J178" s="168">
        <f>ROUND(I178*H178,2)</f>
        <v>0</v>
      </c>
      <c r="K178" s="169"/>
      <c r="L178" s="33"/>
      <c r="M178" s="170" t="s">
        <v>1</v>
      </c>
      <c r="N178" s="171" t="s">
        <v>40</v>
      </c>
      <c r="O178" s="58"/>
      <c r="P178" s="172">
        <f>O178*H178</f>
        <v>0</v>
      </c>
      <c r="Q178" s="172">
        <v>0</v>
      </c>
      <c r="R178" s="172">
        <f>Q178*H178</f>
        <v>0</v>
      </c>
      <c r="S178" s="172">
        <v>0</v>
      </c>
      <c r="T178" s="173">
        <f>S178*H178</f>
        <v>0</v>
      </c>
      <c r="U178" s="32"/>
      <c r="V178" s="32"/>
      <c r="W178" s="32"/>
      <c r="X178" s="32"/>
      <c r="Y178" s="32"/>
      <c r="Z178" s="32"/>
      <c r="AA178" s="32"/>
      <c r="AB178" s="32"/>
      <c r="AC178" s="32"/>
      <c r="AD178" s="32"/>
      <c r="AE178" s="32"/>
      <c r="AR178" s="174" t="s">
        <v>187</v>
      </c>
      <c r="AT178" s="174" t="s">
        <v>183</v>
      </c>
      <c r="AU178" s="174" t="s">
        <v>85</v>
      </c>
      <c r="AY178" s="17" t="s">
        <v>181</v>
      </c>
      <c r="BE178" s="175">
        <f>IF(N178="základní",J178,0)</f>
        <v>0</v>
      </c>
      <c r="BF178" s="175">
        <f>IF(N178="snížená",J178,0)</f>
        <v>0</v>
      </c>
      <c r="BG178" s="175">
        <f>IF(N178="zákl. přenesená",J178,0)</f>
        <v>0</v>
      </c>
      <c r="BH178" s="175">
        <f>IF(N178="sníž. přenesená",J178,0)</f>
        <v>0</v>
      </c>
      <c r="BI178" s="175">
        <f>IF(N178="nulová",J178,0)</f>
        <v>0</v>
      </c>
      <c r="BJ178" s="17" t="s">
        <v>80</v>
      </c>
      <c r="BK178" s="175">
        <f>ROUND(I178*H178,2)</f>
        <v>0</v>
      </c>
      <c r="BL178" s="17" t="s">
        <v>187</v>
      </c>
      <c r="BM178" s="174" t="s">
        <v>979</v>
      </c>
    </row>
    <row r="179" spans="1:65" s="2" customFormat="1" ht="21.75" customHeight="1">
      <c r="A179" s="32"/>
      <c r="B179" s="161"/>
      <c r="C179" s="162" t="s">
        <v>8</v>
      </c>
      <c r="D179" s="162" t="s">
        <v>183</v>
      </c>
      <c r="E179" s="163" t="s">
        <v>980</v>
      </c>
      <c r="F179" s="164" t="s">
        <v>981</v>
      </c>
      <c r="G179" s="165" t="s">
        <v>214</v>
      </c>
      <c r="H179" s="166">
        <v>164.46799999999999</v>
      </c>
      <c r="I179" s="167"/>
      <c r="J179" s="168">
        <f>ROUND(I179*H179,2)</f>
        <v>0</v>
      </c>
      <c r="K179" s="169"/>
      <c r="L179" s="33"/>
      <c r="M179" s="170" t="s">
        <v>1</v>
      </c>
      <c r="N179" s="171" t="s">
        <v>40</v>
      </c>
      <c r="O179" s="58"/>
      <c r="P179" s="172">
        <f>O179*H179</f>
        <v>0</v>
      </c>
      <c r="Q179" s="172">
        <v>0</v>
      </c>
      <c r="R179" s="172">
        <f>Q179*H179</f>
        <v>0</v>
      </c>
      <c r="S179" s="172">
        <v>0</v>
      </c>
      <c r="T179" s="173">
        <f>S179*H179</f>
        <v>0</v>
      </c>
      <c r="U179" s="32"/>
      <c r="V179" s="32"/>
      <c r="W179" s="32"/>
      <c r="X179" s="32"/>
      <c r="Y179" s="32"/>
      <c r="Z179" s="32"/>
      <c r="AA179" s="32"/>
      <c r="AB179" s="32"/>
      <c r="AC179" s="32"/>
      <c r="AD179" s="32"/>
      <c r="AE179" s="32"/>
      <c r="AR179" s="174" t="s">
        <v>187</v>
      </c>
      <c r="AT179" s="174" t="s">
        <v>183</v>
      </c>
      <c r="AU179" s="174" t="s">
        <v>85</v>
      </c>
      <c r="AY179" s="17" t="s">
        <v>181</v>
      </c>
      <c r="BE179" s="175">
        <f>IF(N179="základní",J179,0)</f>
        <v>0</v>
      </c>
      <c r="BF179" s="175">
        <f>IF(N179="snížená",J179,0)</f>
        <v>0</v>
      </c>
      <c r="BG179" s="175">
        <f>IF(N179="zákl. přenesená",J179,0)</f>
        <v>0</v>
      </c>
      <c r="BH179" s="175">
        <f>IF(N179="sníž. přenesená",J179,0)</f>
        <v>0</v>
      </c>
      <c r="BI179" s="175">
        <f>IF(N179="nulová",J179,0)</f>
        <v>0</v>
      </c>
      <c r="BJ179" s="17" t="s">
        <v>80</v>
      </c>
      <c r="BK179" s="175">
        <f>ROUND(I179*H179,2)</f>
        <v>0</v>
      </c>
      <c r="BL179" s="17" t="s">
        <v>187</v>
      </c>
      <c r="BM179" s="174" t="s">
        <v>982</v>
      </c>
    </row>
    <row r="180" spans="1:65" s="14" customFormat="1">
      <c r="B180" s="185"/>
      <c r="D180" s="177" t="s">
        <v>189</v>
      </c>
      <c r="E180" s="186" t="s">
        <v>1</v>
      </c>
      <c r="F180" s="187" t="s">
        <v>983</v>
      </c>
      <c r="H180" s="186" t="s">
        <v>1</v>
      </c>
      <c r="I180" s="188"/>
      <c r="L180" s="185"/>
      <c r="M180" s="189"/>
      <c r="N180" s="190"/>
      <c r="O180" s="190"/>
      <c r="P180" s="190"/>
      <c r="Q180" s="190"/>
      <c r="R180" s="190"/>
      <c r="S180" s="190"/>
      <c r="T180" s="191"/>
      <c r="AT180" s="186" t="s">
        <v>189</v>
      </c>
      <c r="AU180" s="186" t="s">
        <v>85</v>
      </c>
      <c r="AV180" s="14" t="s">
        <v>80</v>
      </c>
      <c r="AW180" s="14" t="s">
        <v>31</v>
      </c>
      <c r="AX180" s="14" t="s">
        <v>75</v>
      </c>
      <c r="AY180" s="186" t="s">
        <v>181</v>
      </c>
    </row>
    <row r="181" spans="1:65" s="14" customFormat="1">
      <c r="B181" s="185"/>
      <c r="D181" s="177" t="s">
        <v>189</v>
      </c>
      <c r="E181" s="186" t="s">
        <v>1</v>
      </c>
      <c r="F181" s="187" t="s">
        <v>984</v>
      </c>
      <c r="H181" s="186" t="s">
        <v>1</v>
      </c>
      <c r="I181" s="188"/>
      <c r="L181" s="185"/>
      <c r="M181" s="189"/>
      <c r="N181" s="190"/>
      <c r="O181" s="190"/>
      <c r="P181" s="190"/>
      <c r="Q181" s="190"/>
      <c r="R181" s="190"/>
      <c r="S181" s="190"/>
      <c r="T181" s="191"/>
      <c r="AT181" s="186" t="s">
        <v>189</v>
      </c>
      <c r="AU181" s="186" t="s">
        <v>85</v>
      </c>
      <c r="AV181" s="14" t="s">
        <v>80</v>
      </c>
      <c r="AW181" s="14" t="s">
        <v>31</v>
      </c>
      <c r="AX181" s="14" t="s">
        <v>75</v>
      </c>
      <c r="AY181" s="186" t="s">
        <v>181</v>
      </c>
    </row>
    <row r="182" spans="1:65" s="14" customFormat="1">
      <c r="B182" s="185"/>
      <c r="D182" s="177" t="s">
        <v>189</v>
      </c>
      <c r="E182" s="186" t="s">
        <v>1</v>
      </c>
      <c r="F182" s="187" t="s">
        <v>985</v>
      </c>
      <c r="H182" s="186" t="s">
        <v>1</v>
      </c>
      <c r="I182" s="188"/>
      <c r="L182" s="185"/>
      <c r="M182" s="189"/>
      <c r="N182" s="190"/>
      <c r="O182" s="190"/>
      <c r="P182" s="190"/>
      <c r="Q182" s="190"/>
      <c r="R182" s="190"/>
      <c r="S182" s="190"/>
      <c r="T182" s="191"/>
      <c r="AT182" s="186" t="s">
        <v>189</v>
      </c>
      <c r="AU182" s="186" t="s">
        <v>85</v>
      </c>
      <c r="AV182" s="14" t="s">
        <v>80</v>
      </c>
      <c r="AW182" s="14" t="s">
        <v>31</v>
      </c>
      <c r="AX182" s="14" t="s">
        <v>75</v>
      </c>
      <c r="AY182" s="186" t="s">
        <v>181</v>
      </c>
    </row>
    <row r="183" spans="1:65" s="13" customFormat="1">
      <c r="B183" s="176"/>
      <c r="D183" s="177" t="s">
        <v>189</v>
      </c>
      <c r="E183" s="178" t="s">
        <v>1</v>
      </c>
      <c r="F183" s="179" t="s">
        <v>986</v>
      </c>
      <c r="H183" s="180">
        <v>75.756</v>
      </c>
      <c r="I183" s="181"/>
      <c r="L183" s="176"/>
      <c r="M183" s="182"/>
      <c r="N183" s="183"/>
      <c r="O183" s="183"/>
      <c r="P183" s="183"/>
      <c r="Q183" s="183"/>
      <c r="R183" s="183"/>
      <c r="S183" s="183"/>
      <c r="T183" s="184"/>
      <c r="AT183" s="178" t="s">
        <v>189</v>
      </c>
      <c r="AU183" s="178" t="s">
        <v>85</v>
      </c>
      <c r="AV183" s="13" t="s">
        <v>85</v>
      </c>
      <c r="AW183" s="13" t="s">
        <v>31</v>
      </c>
      <c r="AX183" s="13" t="s">
        <v>75</v>
      </c>
      <c r="AY183" s="178" t="s">
        <v>181</v>
      </c>
    </row>
    <row r="184" spans="1:65" s="14" customFormat="1">
      <c r="B184" s="185"/>
      <c r="D184" s="177" t="s">
        <v>189</v>
      </c>
      <c r="E184" s="186" t="s">
        <v>1</v>
      </c>
      <c r="F184" s="187" t="s">
        <v>987</v>
      </c>
      <c r="H184" s="186" t="s">
        <v>1</v>
      </c>
      <c r="I184" s="188"/>
      <c r="L184" s="185"/>
      <c r="M184" s="189"/>
      <c r="N184" s="190"/>
      <c r="O184" s="190"/>
      <c r="P184" s="190"/>
      <c r="Q184" s="190"/>
      <c r="R184" s="190"/>
      <c r="S184" s="190"/>
      <c r="T184" s="191"/>
      <c r="AT184" s="186" t="s">
        <v>189</v>
      </c>
      <c r="AU184" s="186" t="s">
        <v>85</v>
      </c>
      <c r="AV184" s="14" t="s">
        <v>80</v>
      </c>
      <c r="AW184" s="14" t="s">
        <v>31</v>
      </c>
      <c r="AX184" s="14" t="s">
        <v>75</v>
      </c>
      <c r="AY184" s="186" t="s">
        <v>181</v>
      </c>
    </row>
    <row r="185" spans="1:65" s="13" customFormat="1">
      <c r="B185" s="176"/>
      <c r="D185" s="177" t="s">
        <v>189</v>
      </c>
      <c r="E185" s="178" t="s">
        <v>1</v>
      </c>
      <c r="F185" s="179" t="s">
        <v>988</v>
      </c>
      <c r="H185" s="180">
        <v>88.712000000000003</v>
      </c>
      <c r="I185" s="181"/>
      <c r="L185" s="176"/>
      <c r="M185" s="182"/>
      <c r="N185" s="183"/>
      <c r="O185" s="183"/>
      <c r="P185" s="183"/>
      <c r="Q185" s="183"/>
      <c r="R185" s="183"/>
      <c r="S185" s="183"/>
      <c r="T185" s="184"/>
      <c r="AT185" s="178" t="s">
        <v>189</v>
      </c>
      <c r="AU185" s="178" t="s">
        <v>85</v>
      </c>
      <c r="AV185" s="13" t="s">
        <v>85</v>
      </c>
      <c r="AW185" s="13" t="s">
        <v>31</v>
      </c>
      <c r="AX185" s="13" t="s">
        <v>75</v>
      </c>
      <c r="AY185" s="178" t="s">
        <v>181</v>
      </c>
    </row>
    <row r="186" spans="1:65" s="15" customFormat="1">
      <c r="B186" s="192"/>
      <c r="D186" s="177" t="s">
        <v>189</v>
      </c>
      <c r="E186" s="193" t="s">
        <v>1</v>
      </c>
      <c r="F186" s="194" t="s">
        <v>204</v>
      </c>
      <c r="H186" s="195">
        <v>164.46799999999999</v>
      </c>
      <c r="I186" s="196"/>
      <c r="L186" s="192"/>
      <c r="M186" s="197"/>
      <c r="N186" s="198"/>
      <c r="O186" s="198"/>
      <c r="P186" s="198"/>
      <c r="Q186" s="198"/>
      <c r="R186" s="198"/>
      <c r="S186" s="198"/>
      <c r="T186" s="199"/>
      <c r="AT186" s="193" t="s">
        <v>189</v>
      </c>
      <c r="AU186" s="193" t="s">
        <v>85</v>
      </c>
      <c r="AV186" s="15" t="s">
        <v>187</v>
      </c>
      <c r="AW186" s="15" t="s">
        <v>31</v>
      </c>
      <c r="AX186" s="15" t="s">
        <v>80</v>
      </c>
      <c r="AY186" s="193" t="s">
        <v>181</v>
      </c>
    </row>
    <row r="187" spans="1:65" s="2" customFormat="1" ht="21.75" customHeight="1">
      <c r="A187" s="32"/>
      <c r="B187" s="161"/>
      <c r="C187" s="162" t="s">
        <v>300</v>
      </c>
      <c r="D187" s="162" t="s">
        <v>183</v>
      </c>
      <c r="E187" s="163" t="s">
        <v>989</v>
      </c>
      <c r="F187" s="164" t="s">
        <v>990</v>
      </c>
      <c r="G187" s="165" t="s">
        <v>200</v>
      </c>
      <c r="H187" s="166">
        <v>600</v>
      </c>
      <c r="I187" s="167"/>
      <c r="J187" s="168">
        <f>ROUND(I187*H187,2)</f>
        <v>0</v>
      </c>
      <c r="K187" s="169"/>
      <c r="L187" s="33"/>
      <c r="M187" s="170" t="s">
        <v>1</v>
      </c>
      <c r="N187" s="171" t="s">
        <v>40</v>
      </c>
      <c r="O187" s="58"/>
      <c r="P187" s="172">
        <f>O187*H187</f>
        <v>0</v>
      </c>
      <c r="Q187" s="172">
        <v>0</v>
      </c>
      <c r="R187" s="172">
        <f>Q187*H187</f>
        <v>0</v>
      </c>
      <c r="S187" s="172">
        <v>0</v>
      </c>
      <c r="T187" s="173">
        <f>S187*H187</f>
        <v>0</v>
      </c>
      <c r="U187" s="32"/>
      <c r="V187" s="32"/>
      <c r="W187" s="32"/>
      <c r="X187" s="32"/>
      <c r="Y187" s="32"/>
      <c r="Z187" s="32"/>
      <c r="AA187" s="32"/>
      <c r="AB187" s="32"/>
      <c r="AC187" s="32"/>
      <c r="AD187" s="32"/>
      <c r="AE187" s="32"/>
      <c r="AR187" s="174" t="s">
        <v>187</v>
      </c>
      <c r="AT187" s="174" t="s">
        <v>183</v>
      </c>
      <c r="AU187" s="174" t="s">
        <v>85</v>
      </c>
      <c r="AY187" s="17" t="s">
        <v>181</v>
      </c>
      <c r="BE187" s="175">
        <f>IF(N187="základní",J187,0)</f>
        <v>0</v>
      </c>
      <c r="BF187" s="175">
        <f>IF(N187="snížená",J187,0)</f>
        <v>0</v>
      </c>
      <c r="BG187" s="175">
        <f>IF(N187="zákl. přenesená",J187,0)</f>
        <v>0</v>
      </c>
      <c r="BH187" s="175">
        <f>IF(N187="sníž. přenesená",J187,0)</f>
        <v>0</v>
      </c>
      <c r="BI187" s="175">
        <f>IF(N187="nulová",J187,0)</f>
        <v>0</v>
      </c>
      <c r="BJ187" s="17" t="s">
        <v>80</v>
      </c>
      <c r="BK187" s="175">
        <f>ROUND(I187*H187,2)</f>
        <v>0</v>
      </c>
      <c r="BL187" s="17" t="s">
        <v>187</v>
      </c>
      <c r="BM187" s="174" t="s">
        <v>991</v>
      </c>
    </row>
    <row r="188" spans="1:65" s="13" customFormat="1">
      <c r="B188" s="176"/>
      <c r="D188" s="177" t="s">
        <v>189</v>
      </c>
      <c r="E188" s="178" t="s">
        <v>1</v>
      </c>
      <c r="F188" s="179" t="s">
        <v>992</v>
      </c>
      <c r="H188" s="180">
        <v>600</v>
      </c>
      <c r="I188" s="181"/>
      <c r="L188" s="176"/>
      <c r="M188" s="182"/>
      <c r="N188" s="183"/>
      <c r="O188" s="183"/>
      <c r="P188" s="183"/>
      <c r="Q188" s="183"/>
      <c r="R188" s="183"/>
      <c r="S188" s="183"/>
      <c r="T188" s="184"/>
      <c r="AT188" s="178" t="s">
        <v>189</v>
      </c>
      <c r="AU188" s="178" t="s">
        <v>85</v>
      </c>
      <c r="AV188" s="13" t="s">
        <v>85</v>
      </c>
      <c r="AW188" s="13" t="s">
        <v>31</v>
      </c>
      <c r="AX188" s="13" t="s">
        <v>80</v>
      </c>
      <c r="AY188" s="178" t="s">
        <v>181</v>
      </c>
    </row>
    <row r="189" spans="1:65" s="12" customFormat="1" ht="22.9" customHeight="1">
      <c r="B189" s="148"/>
      <c r="D189" s="149" t="s">
        <v>74</v>
      </c>
      <c r="E189" s="159" t="s">
        <v>85</v>
      </c>
      <c r="F189" s="159" t="s">
        <v>260</v>
      </c>
      <c r="I189" s="151"/>
      <c r="J189" s="160">
        <f>BK189</f>
        <v>0</v>
      </c>
      <c r="L189" s="148"/>
      <c r="M189" s="153"/>
      <c r="N189" s="154"/>
      <c r="O189" s="154"/>
      <c r="P189" s="155">
        <f>SUM(P190:P255)</f>
        <v>0</v>
      </c>
      <c r="Q189" s="154"/>
      <c r="R189" s="155">
        <f>SUM(R190:R255)</f>
        <v>594.13240585000005</v>
      </c>
      <c r="S189" s="154"/>
      <c r="T189" s="156">
        <f>SUM(T190:T255)</f>
        <v>0</v>
      </c>
      <c r="AR189" s="149" t="s">
        <v>80</v>
      </c>
      <c r="AT189" s="157" t="s">
        <v>74</v>
      </c>
      <c r="AU189" s="157" t="s">
        <v>80</v>
      </c>
      <c r="AY189" s="149" t="s">
        <v>181</v>
      </c>
      <c r="BK189" s="158">
        <f>SUM(BK190:BK255)</f>
        <v>0</v>
      </c>
    </row>
    <row r="190" spans="1:65" s="2" customFormat="1" ht="21.75" customHeight="1">
      <c r="A190" s="32"/>
      <c r="B190" s="161"/>
      <c r="C190" s="162" t="s">
        <v>306</v>
      </c>
      <c r="D190" s="162" t="s">
        <v>183</v>
      </c>
      <c r="E190" s="163" t="s">
        <v>993</v>
      </c>
      <c r="F190" s="164" t="s">
        <v>994</v>
      </c>
      <c r="G190" s="165" t="s">
        <v>214</v>
      </c>
      <c r="H190" s="166">
        <v>129.37299999999999</v>
      </c>
      <c r="I190" s="167"/>
      <c r="J190" s="168">
        <f>ROUND(I190*H190,2)</f>
        <v>0</v>
      </c>
      <c r="K190" s="169"/>
      <c r="L190" s="33"/>
      <c r="M190" s="170" t="s">
        <v>1</v>
      </c>
      <c r="N190" s="171" t="s">
        <v>40</v>
      </c>
      <c r="O190" s="58"/>
      <c r="P190" s="172">
        <f>O190*H190</f>
        <v>0</v>
      </c>
      <c r="Q190" s="172">
        <v>2.16</v>
      </c>
      <c r="R190" s="172">
        <f>Q190*H190</f>
        <v>279.44567999999998</v>
      </c>
      <c r="S190" s="172">
        <v>0</v>
      </c>
      <c r="T190" s="173">
        <f>S190*H190</f>
        <v>0</v>
      </c>
      <c r="U190" s="32"/>
      <c r="V190" s="32"/>
      <c r="W190" s="32"/>
      <c r="X190" s="32"/>
      <c r="Y190" s="32"/>
      <c r="Z190" s="32"/>
      <c r="AA190" s="32"/>
      <c r="AB190" s="32"/>
      <c r="AC190" s="32"/>
      <c r="AD190" s="32"/>
      <c r="AE190" s="32"/>
      <c r="AR190" s="174" t="s">
        <v>187</v>
      </c>
      <c r="AT190" s="174" t="s">
        <v>183</v>
      </c>
      <c r="AU190" s="174" t="s">
        <v>85</v>
      </c>
      <c r="AY190" s="17" t="s">
        <v>181</v>
      </c>
      <c r="BE190" s="175">
        <f>IF(N190="základní",J190,0)</f>
        <v>0</v>
      </c>
      <c r="BF190" s="175">
        <f>IF(N190="snížená",J190,0)</f>
        <v>0</v>
      </c>
      <c r="BG190" s="175">
        <f>IF(N190="zákl. přenesená",J190,0)</f>
        <v>0</v>
      </c>
      <c r="BH190" s="175">
        <f>IF(N190="sníž. přenesená",J190,0)</f>
        <v>0</v>
      </c>
      <c r="BI190" s="175">
        <f>IF(N190="nulová",J190,0)</f>
        <v>0</v>
      </c>
      <c r="BJ190" s="17" t="s">
        <v>80</v>
      </c>
      <c r="BK190" s="175">
        <f>ROUND(I190*H190,2)</f>
        <v>0</v>
      </c>
      <c r="BL190" s="17" t="s">
        <v>187</v>
      </c>
      <c r="BM190" s="174" t="s">
        <v>995</v>
      </c>
    </row>
    <row r="191" spans="1:65" s="14" customFormat="1">
      <c r="B191" s="185"/>
      <c r="D191" s="177" t="s">
        <v>189</v>
      </c>
      <c r="E191" s="186" t="s">
        <v>1</v>
      </c>
      <c r="F191" s="187" t="s">
        <v>996</v>
      </c>
      <c r="H191" s="186" t="s">
        <v>1</v>
      </c>
      <c r="I191" s="188"/>
      <c r="L191" s="185"/>
      <c r="M191" s="189"/>
      <c r="N191" s="190"/>
      <c r="O191" s="190"/>
      <c r="P191" s="190"/>
      <c r="Q191" s="190"/>
      <c r="R191" s="190"/>
      <c r="S191" s="190"/>
      <c r="T191" s="191"/>
      <c r="AT191" s="186" t="s">
        <v>189</v>
      </c>
      <c r="AU191" s="186" t="s">
        <v>85</v>
      </c>
      <c r="AV191" s="14" t="s">
        <v>80</v>
      </c>
      <c r="AW191" s="14" t="s">
        <v>31</v>
      </c>
      <c r="AX191" s="14" t="s">
        <v>75</v>
      </c>
      <c r="AY191" s="186" t="s">
        <v>181</v>
      </c>
    </row>
    <row r="192" spans="1:65" s="13" customFormat="1">
      <c r="B192" s="176"/>
      <c r="D192" s="177" t="s">
        <v>189</v>
      </c>
      <c r="E192" s="178" t="s">
        <v>1</v>
      </c>
      <c r="F192" s="179" t="s">
        <v>997</v>
      </c>
      <c r="H192" s="180">
        <v>116.83799999999999</v>
      </c>
      <c r="I192" s="181"/>
      <c r="L192" s="176"/>
      <c r="M192" s="182"/>
      <c r="N192" s="183"/>
      <c r="O192" s="183"/>
      <c r="P192" s="183"/>
      <c r="Q192" s="183"/>
      <c r="R192" s="183"/>
      <c r="S192" s="183"/>
      <c r="T192" s="184"/>
      <c r="AT192" s="178" t="s">
        <v>189</v>
      </c>
      <c r="AU192" s="178" t="s">
        <v>85</v>
      </c>
      <c r="AV192" s="13" t="s">
        <v>85</v>
      </c>
      <c r="AW192" s="13" t="s">
        <v>31</v>
      </c>
      <c r="AX192" s="13" t="s">
        <v>75</v>
      </c>
      <c r="AY192" s="178" t="s">
        <v>181</v>
      </c>
    </row>
    <row r="193" spans="1:65" s="14" customFormat="1">
      <c r="B193" s="185"/>
      <c r="D193" s="177" t="s">
        <v>189</v>
      </c>
      <c r="E193" s="186" t="s">
        <v>1</v>
      </c>
      <c r="F193" s="187" t="s">
        <v>998</v>
      </c>
      <c r="H193" s="186" t="s">
        <v>1</v>
      </c>
      <c r="I193" s="188"/>
      <c r="L193" s="185"/>
      <c r="M193" s="189"/>
      <c r="N193" s="190"/>
      <c r="O193" s="190"/>
      <c r="P193" s="190"/>
      <c r="Q193" s="190"/>
      <c r="R193" s="190"/>
      <c r="S193" s="190"/>
      <c r="T193" s="191"/>
      <c r="AT193" s="186" t="s">
        <v>189</v>
      </c>
      <c r="AU193" s="186" t="s">
        <v>85</v>
      </c>
      <c r="AV193" s="14" t="s">
        <v>80</v>
      </c>
      <c r="AW193" s="14" t="s">
        <v>31</v>
      </c>
      <c r="AX193" s="14" t="s">
        <v>75</v>
      </c>
      <c r="AY193" s="186" t="s">
        <v>181</v>
      </c>
    </row>
    <row r="194" spans="1:65" s="13" customFormat="1">
      <c r="B194" s="176"/>
      <c r="D194" s="177" t="s">
        <v>189</v>
      </c>
      <c r="E194" s="178" t="s">
        <v>1</v>
      </c>
      <c r="F194" s="179" t="s">
        <v>999</v>
      </c>
      <c r="H194" s="180">
        <v>5.1050000000000004</v>
      </c>
      <c r="I194" s="181"/>
      <c r="L194" s="176"/>
      <c r="M194" s="182"/>
      <c r="N194" s="183"/>
      <c r="O194" s="183"/>
      <c r="P194" s="183"/>
      <c r="Q194" s="183"/>
      <c r="R194" s="183"/>
      <c r="S194" s="183"/>
      <c r="T194" s="184"/>
      <c r="AT194" s="178" t="s">
        <v>189</v>
      </c>
      <c r="AU194" s="178" t="s">
        <v>85</v>
      </c>
      <c r="AV194" s="13" t="s">
        <v>85</v>
      </c>
      <c r="AW194" s="13" t="s">
        <v>31</v>
      </c>
      <c r="AX194" s="13" t="s">
        <v>75</v>
      </c>
      <c r="AY194" s="178" t="s">
        <v>181</v>
      </c>
    </row>
    <row r="195" spans="1:65" s="14" customFormat="1">
      <c r="B195" s="185"/>
      <c r="D195" s="177" t="s">
        <v>189</v>
      </c>
      <c r="E195" s="186" t="s">
        <v>1</v>
      </c>
      <c r="F195" s="187" t="s">
        <v>1000</v>
      </c>
      <c r="H195" s="186" t="s">
        <v>1</v>
      </c>
      <c r="I195" s="188"/>
      <c r="L195" s="185"/>
      <c r="M195" s="189"/>
      <c r="N195" s="190"/>
      <c r="O195" s="190"/>
      <c r="P195" s="190"/>
      <c r="Q195" s="190"/>
      <c r="R195" s="190"/>
      <c r="S195" s="190"/>
      <c r="T195" s="191"/>
      <c r="AT195" s="186" t="s">
        <v>189</v>
      </c>
      <c r="AU195" s="186" t="s">
        <v>85</v>
      </c>
      <c r="AV195" s="14" t="s">
        <v>80</v>
      </c>
      <c r="AW195" s="14" t="s">
        <v>31</v>
      </c>
      <c r="AX195" s="14" t="s">
        <v>75</v>
      </c>
      <c r="AY195" s="186" t="s">
        <v>181</v>
      </c>
    </row>
    <row r="196" spans="1:65" s="13" customFormat="1">
      <c r="B196" s="176"/>
      <c r="D196" s="177" t="s">
        <v>189</v>
      </c>
      <c r="E196" s="178" t="s">
        <v>1</v>
      </c>
      <c r="F196" s="179" t="s">
        <v>1001</v>
      </c>
      <c r="H196" s="180">
        <v>7.43</v>
      </c>
      <c r="I196" s="181"/>
      <c r="L196" s="176"/>
      <c r="M196" s="182"/>
      <c r="N196" s="183"/>
      <c r="O196" s="183"/>
      <c r="P196" s="183"/>
      <c r="Q196" s="183"/>
      <c r="R196" s="183"/>
      <c r="S196" s="183"/>
      <c r="T196" s="184"/>
      <c r="AT196" s="178" t="s">
        <v>189</v>
      </c>
      <c r="AU196" s="178" t="s">
        <v>85</v>
      </c>
      <c r="AV196" s="13" t="s">
        <v>85</v>
      </c>
      <c r="AW196" s="13" t="s">
        <v>31</v>
      </c>
      <c r="AX196" s="13" t="s">
        <v>75</v>
      </c>
      <c r="AY196" s="178" t="s">
        <v>181</v>
      </c>
    </row>
    <row r="197" spans="1:65" s="15" customFormat="1">
      <c r="B197" s="192"/>
      <c r="D197" s="177" t="s">
        <v>189</v>
      </c>
      <c r="E197" s="193" t="s">
        <v>1</v>
      </c>
      <c r="F197" s="194" t="s">
        <v>204</v>
      </c>
      <c r="H197" s="195">
        <v>129.37299999999999</v>
      </c>
      <c r="I197" s="196"/>
      <c r="L197" s="192"/>
      <c r="M197" s="197"/>
      <c r="N197" s="198"/>
      <c r="O197" s="198"/>
      <c r="P197" s="198"/>
      <c r="Q197" s="198"/>
      <c r="R197" s="198"/>
      <c r="S197" s="198"/>
      <c r="T197" s="199"/>
      <c r="AT197" s="193" t="s">
        <v>189</v>
      </c>
      <c r="AU197" s="193" t="s">
        <v>85</v>
      </c>
      <c r="AV197" s="15" t="s">
        <v>187</v>
      </c>
      <c r="AW197" s="15" t="s">
        <v>31</v>
      </c>
      <c r="AX197" s="15" t="s">
        <v>80</v>
      </c>
      <c r="AY197" s="193" t="s">
        <v>181</v>
      </c>
    </row>
    <row r="198" spans="1:65" s="2" customFormat="1" ht="16.5" customHeight="1">
      <c r="A198" s="32"/>
      <c r="B198" s="161"/>
      <c r="C198" s="162" t="s">
        <v>311</v>
      </c>
      <c r="D198" s="162" t="s">
        <v>183</v>
      </c>
      <c r="E198" s="163" t="s">
        <v>1002</v>
      </c>
      <c r="F198" s="164" t="s">
        <v>1003</v>
      </c>
      <c r="G198" s="165" t="s">
        <v>214</v>
      </c>
      <c r="H198" s="166">
        <v>108.51600000000001</v>
      </c>
      <c r="I198" s="167"/>
      <c r="J198" s="168">
        <f>ROUND(I198*H198,2)</f>
        <v>0</v>
      </c>
      <c r="K198" s="169"/>
      <c r="L198" s="33"/>
      <c r="M198" s="170" t="s">
        <v>1</v>
      </c>
      <c r="N198" s="171" t="s">
        <v>40</v>
      </c>
      <c r="O198" s="58"/>
      <c r="P198" s="172">
        <f>O198*H198</f>
        <v>0</v>
      </c>
      <c r="Q198" s="172">
        <v>2.45329</v>
      </c>
      <c r="R198" s="172">
        <f>Q198*H198</f>
        <v>266.22121764000002</v>
      </c>
      <c r="S198" s="172">
        <v>0</v>
      </c>
      <c r="T198" s="173">
        <f>S198*H198</f>
        <v>0</v>
      </c>
      <c r="U198" s="32"/>
      <c r="V198" s="32"/>
      <c r="W198" s="32"/>
      <c r="X198" s="32"/>
      <c r="Y198" s="32"/>
      <c r="Z198" s="32"/>
      <c r="AA198" s="32"/>
      <c r="AB198" s="32"/>
      <c r="AC198" s="32"/>
      <c r="AD198" s="32"/>
      <c r="AE198" s="32"/>
      <c r="AR198" s="174" t="s">
        <v>187</v>
      </c>
      <c r="AT198" s="174" t="s">
        <v>183</v>
      </c>
      <c r="AU198" s="174" t="s">
        <v>85</v>
      </c>
      <c r="AY198" s="17" t="s">
        <v>181</v>
      </c>
      <c r="BE198" s="175">
        <f>IF(N198="základní",J198,0)</f>
        <v>0</v>
      </c>
      <c r="BF198" s="175">
        <f>IF(N198="snížená",J198,0)</f>
        <v>0</v>
      </c>
      <c r="BG198" s="175">
        <f>IF(N198="zákl. přenesená",J198,0)</f>
        <v>0</v>
      </c>
      <c r="BH198" s="175">
        <f>IF(N198="sníž. přenesená",J198,0)</f>
        <v>0</v>
      </c>
      <c r="BI198" s="175">
        <f>IF(N198="nulová",J198,0)</f>
        <v>0</v>
      </c>
      <c r="BJ198" s="17" t="s">
        <v>80</v>
      </c>
      <c r="BK198" s="175">
        <f>ROUND(I198*H198,2)</f>
        <v>0</v>
      </c>
      <c r="BL198" s="17" t="s">
        <v>187</v>
      </c>
      <c r="BM198" s="174" t="s">
        <v>1004</v>
      </c>
    </row>
    <row r="199" spans="1:65" s="14" customFormat="1">
      <c r="B199" s="185"/>
      <c r="D199" s="177" t="s">
        <v>189</v>
      </c>
      <c r="E199" s="186" t="s">
        <v>1</v>
      </c>
      <c r="F199" s="187" t="s">
        <v>996</v>
      </c>
      <c r="H199" s="186" t="s">
        <v>1</v>
      </c>
      <c r="I199" s="188"/>
      <c r="L199" s="185"/>
      <c r="M199" s="189"/>
      <c r="N199" s="190"/>
      <c r="O199" s="190"/>
      <c r="P199" s="190"/>
      <c r="Q199" s="190"/>
      <c r="R199" s="190"/>
      <c r="S199" s="190"/>
      <c r="T199" s="191"/>
      <c r="AT199" s="186" t="s">
        <v>189</v>
      </c>
      <c r="AU199" s="186" t="s">
        <v>85</v>
      </c>
      <c r="AV199" s="14" t="s">
        <v>80</v>
      </c>
      <c r="AW199" s="14" t="s">
        <v>31</v>
      </c>
      <c r="AX199" s="14" t="s">
        <v>75</v>
      </c>
      <c r="AY199" s="186" t="s">
        <v>181</v>
      </c>
    </row>
    <row r="200" spans="1:65" s="13" customFormat="1">
      <c r="B200" s="176"/>
      <c r="D200" s="177" t="s">
        <v>189</v>
      </c>
      <c r="E200" s="178" t="s">
        <v>1</v>
      </c>
      <c r="F200" s="179" t="s">
        <v>1005</v>
      </c>
      <c r="H200" s="180">
        <v>87.629000000000005</v>
      </c>
      <c r="I200" s="181"/>
      <c r="L200" s="176"/>
      <c r="M200" s="182"/>
      <c r="N200" s="183"/>
      <c r="O200" s="183"/>
      <c r="P200" s="183"/>
      <c r="Q200" s="183"/>
      <c r="R200" s="183"/>
      <c r="S200" s="183"/>
      <c r="T200" s="184"/>
      <c r="AT200" s="178" t="s">
        <v>189</v>
      </c>
      <c r="AU200" s="178" t="s">
        <v>85</v>
      </c>
      <c r="AV200" s="13" t="s">
        <v>85</v>
      </c>
      <c r="AW200" s="13" t="s">
        <v>31</v>
      </c>
      <c r="AX200" s="13" t="s">
        <v>75</v>
      </c>
      <c r="AY200" s="178" t="s">
        <v>181</v>
      </c>
    </row>
    <row r="201" spans="1:65" s="14" customFormat="1">
      <c r="B201" s="185"/>
      <c r="D201" s="177" t="s">
        <v>189</v>
      </c>
      <c r="E201" s="186" t="s">
        <v>1</v>
      </c>
      <c r="F201" s="187" t="s">
        <v>998</v>
      </c>
      <c r="H201" s="186" t="s">
        <v>1</v>
      </c>
      <c r="I201" s="188"/>
      <c r="L201" s="185"/>
      <c r="M201" s="189"/>
      <c r="N201" s="190"/>
      <c r="O201" s="190"/>
      <c r="P201" s="190"/>
      <c r="Q201" s="190"/>
      <c r="R201" s="190"/>
      <c r="S201" s="190"/>
      <c r="T201" s="191"/>
      <c r="AT201" s="186" t="s">
        <v>189</v>
      </c>
      <c r="AU201" s="186" t="s">
        <v>85</v>
      </c>
      <c r="AV201" s="14" t="s">
        <v>80</v>
      </c>
      <c r="AW201" s="14" t="s">
        <v>31</v>
      </c>
      <c r="AX201" s="14" t="s">
        <v>75</v>
      </c>
      <c r="AY201" s="186" t="s">
        <v>181</v>
      </c>
    </row>
    <row r="202" spans="1:65" s="13" customFormat="1">
      <c r="B202" s="176"/>
      <c r="D202" s="177" t="s">
        <v>189</v>
      </c>
      <c r="E202" s="178" t="s">
        <v>1</v>
      </c>
      <c r="F202" s="179" t="s">
        <v>1006</v>
      </c>
      <c r="H202" s="180">
        <v>15.314</v>
      </c>
      <c r="I202" s="181"/>
      <c r="L202" s="176"/>
      <c r="M202" s="182"/>
      <c r="N202" s="183"/>
      <c r="O202" s="183"/>
      <c r="P202" s="183"/>
      <c r="Q202" s="183"/>
      <c r="R202" s="183"/>
      <c r="S202" s="183"/>
      <c r="T202" s="184"/>
      <c r="AT202" s="178" t="s">
        <v>189</v>
      </c>
      <c r="AU202" s="178" t="s">
        <v>85</v>
      </c>
      <c r="AV202" s="13" t="s">
        <v>85</v>
      </c>
      <c r="AW202" s="13" t="s">
        <v>31</v>
      </c>
      <c r="AX202" s="13" t="s">
        <v>75</v>
      </c>
      <c r="AY202" s="178" t="s">
        <v>181</v>
      </c>
    </row>
    <row r="203" spans="1:65" s="14" customFormat="1">
      <c r="B203" s="185"/>
      <c r="D203" s="177" t="s">
        <v>189</v>
      </c>
      <c r="E203" s="186" t="s">
        <v>1</v>
      </c>
      <c r="F203" s="187" t="s">
        <v>1000</v>
      </c>
      <c r="H203" s="186" t="s">
        <v>1</v>
      </c>
      <c r="I203" s="188"/>
      <c r="L203" s="185"/>
      <c r="M203" s="189"/>
      <c r="N203" s="190"/>
      <c r="O203" s="190"/>
      <c r="P203" s="190"/>
      <c r="Q203" s="190"/>
      <c r="R203" s="190"/>
      <c r="S203" s="190"/>
      <c r="T203" s="191"/>
      <c r="AT203" s="186" t="s">
        <v>189</v>
      </c>
      <c r="AU203" s="186" t="s">
        <v>85</v>
      </c>
      <c r="AV203" s="14" t="s">
        <v>80</v>
      </c>
      <c r="AW203" s="14" t="s">
        <v>31</v>
      </c>
      <c r="AX203" s="14" t="s">
        <v>75</v>
      </c>
      <c r="AY203" s="186" t="s">
        <v>181</v>
      </c>
    </row>
    <row r="204" spans="1:65" s="13" customFormat="1">
      <c r="B204" s="176"/>
      <c r="D204" s="177" t="s">
        <v>189</v>
      </c>
      <c r="E204" s="178" t="s">
        <v>1</v>
      </c>
      <c r="F204" s="179" t="s">
        <v>1007</v>
      </c>
      <c r="H204" s="180">
        <v>5.5730000000000004</v>
      </c>
      <c r="I204" s="181"/>
      <c r="L204" s="176"/>
      <c r="M204" s="182"/>
      <c r="N204" s="183"/>
      <c r="O204" s="183"/>
      <c r="P204" s="183"/>
      <c r="Q204" s="183"/>
      <c r="R204" s="183"/>
      <c r="S204" s="183"/>
      <c r="T204" s="184"/>
      <c r="AT204" s="178" t="s">
        <v>189</v>
      </c>
      <c r="AU204" s="178" t="s">
        <v>85</v>
      </c>
      <c r="AV204" s="13" t="s">
        <v>85</v>
      </c>
      <c r="AW204" s="13" t="s">
        <v>31</v>
      </c>
      <c r="AX204" s="13" t="s">
        <v>75</v>
      </c>
      <c r="AY204" s="178" t="s">
        <v>181</v>
      </c>
    </row>
    <row r="205" spans="1:65" s="15" customFormat="1">
      <c r="B205" s="192"/>
      <c r="D205" s="177" t="s">
        <v>189</v>
      </c>
      <c r="E205" s="193" t="s">
        <v>1</v>
      </c>
      <c r="F205" s="194" t="s">
        <v>204</v>
      </c>
      <c r="H205" s="195">
        <v>108.51600000000001</v>
      </c>
      <c r="I205" s="196"/>
      <c r="L205" s="192"/>
      <c r="M205" s="197"/>
      <c r="N205" s="198"/>
      <c r="O205" s="198"/>
      <c r="P205" s="198"/>
      <c r="Q205" s="198"/>
      <c r="R205" s="198"/>
      <c r="S205" s="198"/>
      <c r="T205" s="199"/>
      <c r="AT205" s="193" t="s">
        <v>189</v>
      </c>
      <c r="AU205" s="193" t="s">
        <v>85</v>
      </c>
      <c r="AV205" s="15" t="s">
        <v>187</v>
      </c>
      <c r="AW205" s="15" t="s">
        <v>31</v>
      </c>
      <c r="AX205" s="15" t="s">
        <v>80</v>
      </c>
      <c r="AY205" s="193" t="s">
        <v>181</v>
      </c>
    </row>
    <row r="206" spans="1:65" s="2" customFormat="1" ht="16.5" customHeight="1">
      <c r="A206" s="32"/>
      <c r="B206" s="161"/>
      <c r="C206" s="162" t="s">
        <v>319</v>
      </c>
      <c r="D206" s="162" t="s">
        <v>183</v>
      </c>
      <c r="E206" s="163" t="s">
        <v>1008</v>
      </c>
      <c r="F206" s="164" t="s">
        <v>1009</v>
      </c>
      <c r="G206" s="165" t="s">
        <v>200</v>
      </c>
      <c r="H206" s="166">
        <v>4.3109999999999999</v>
      </c>
      <c r="I206" s="167"/>
      <c r="J206" s="168">
        <f>ROUND(I206*H206,2)</f>
        <v>0</v>
      </c>
      <c r="K206" s="169"/>
      <c r="L206" s="33"/>
      <c r="M206" s="170" t="s">
        <v>1</v>
      </c>
      <c r="N206" s="171" t="s">
        <v>40</v>
      </c>
      <c r="O206" s="58"/>
      <c r="P206" s="172">
        <f>O206*H206</f>
        <v>0</v>
      </c>
      <c r="Q206" s="172">
        <v>2.47E-3</v>
      </c>
      <c r="R206" s="172">
        <f>Q206*H206</f>
        <v>1.064817E-2</v>
      </c>
      <c r="S206" s="172">
        <v>0</v>
      </c>
      <c r="T206" s="173">
        <f>S206*H206</f>
        <v>0</v>
      </c>
      <c r="U206" s="32"/>
      <c r="V206" s="32"/>
      <c r="W206" s="32"/>
      <c r="X206" s="32"/>
      <c r="Y206" s="32"/>
      <c r="Z206" s="32"/>
      <c r="AA206" s="32"/>
      <c r="AB206" s="32"/>
      <c r="AC206" s="32"/>
      <c r="AD206" s="32"/>
      <c r="AE206" s="32"/>
      <c r="AR206" s="174" t="s">
        <v>187</v>
      </c>
      <c r="AT206" s="174" t="s">
        <v>183</v>
      </c>
      <c r="AU206" s="174" t="s">
        <v>85</v>
      </c>
      <c r="AY206" s="17" t="s">
        <v>181</v>
      </c>
      <c r="BE206" s="175">
        <f>IF(N206="základní",J206,0)</f>
        <v>0</v>
      </c>
      <c r="BF206" s="175">
        <f>IF(N206="snížená",J206,0)</f>
        <v>0</v>
      </c>
      <c r="BG206" s="175">
        <f>IF(N206="zákl. přenesená",J206,0)</f>
        <v>0</v>
      </c>
      <c r="BH206" s="175">
        <f>IF(N206="sníž. přenesená",J206,0)</f>
        <v>0</v>
      </c>
      <c r="BI206" s="175">
        <f>IF(N206="nulová",J206,0)</f>
        <v>0</v>
      </c>
      <c r="BJ206" s="17" t="s">
        <v>80</v>
      </c>
      <c r="BK206" s="175">
        <f>ROUND(I206*H206,2)</f>
        <v>0</v>
      </c>
      <c r="BL206" s="17" t="s">
        <v>187</v>
      </c>
      <c r="BM206" s="174" t="s">
        <v>1010</v>
      </c>
    </row>
    <row r="207" spans="1:65" s="14" customFormat="1">
      <c r="B207" s="185"/>
      <c r="D207" s="177" t="s">
        <v>189</v>
      </c>
      <c r="E207" s="186" t="s">
        <v>1</v>
      </c>
      <c r="F207" s="187" t="s">
        <v>957</v>
      </c>
      <c r="H207" s="186" t="s">
        <v>1</v>
      </c>
      <c r="I207" s="188"/>
      <c r="L207" s="185"/>
      <c r="M207" s="189"/>
      <c r="N207" s="190"/>
      <c r="O207" s="190"/>
      <c r="P207" s="190"/>
      <c r="Q207" s="190"/>
      <c r="R207" s="190"/>
      <c r="S207" s="190"/>
      <c r="T207" s="191"/>
      <c r="AT207" s="186" t="s">
        <v>189</v>
      </c>
      <c r="AU207" s="186" t="s">
        <v>85</v>
      </c>
      <c r="AV207" s="14" t="s">
        <v>80</v>
      </c>
      <c r="AW207" s="14" t="s">
        <v>31</v>
      </c>
      <c r="AX207" s="14" t="s">
        <v>75</v>
      </c>
      <c r="AY207" s="186" t="s">
        <v>181</v>
      </c>
    </row>
    <row r="208" spans="1:65" s="13" customFormat="1">
      <c r="B208" s="176"/>
      <c r="D208" s="177" t="s">
        <v>189</v>
      </c>
      <c r="E208" s="178" t="s">
        <v>1</v>
      </c>
      <c r="F208" s="179" t="s">
        <v>1011</v>
      </c>
      <c r="H208" s="180">
        <v>4.3109999999999999</v>
      </c>
      <c r="I208" s="181"/>
      <c r="L208" s="176"/>
      <c r="M208" s="182"/>
      <c r="N208" s="183"/>
      <c r="O208" s="183"/>
      <c r="P208" s="183"/>
      <c r="Q208" s="183"/>
      <c r="R208" s="183"/>
      <c r="S208" s="183"/>
      <c r="T208" s="184"/>
      <c r="AT208" s="178" t="s">
        <v>189</v>
      </c>
      <c r="AU208" s="178" t="s">
        <v>85</v>
      </c>
      <c r="AV208" s="13" t="s">
        <v>85</v>
      </c>
      <c r="AW208" s="13" t="s">
        <v>31</v>
      </c>
      <c r="AX208" s="13" t="s">
        <v>80</v>
      </c>
      <c r="AY208" s="178" t="s">
        <v>181</v>
      </c>
    </row>
    <row r="209" spans="1:65" s="2" customFormat="1" ht="16.5" customHeight="1">
      <c r="A209" s="32"/>
      <c r="B209" s="161"/>
      <c r="C209" s="162" t="s">
        <v>327</v>
      </c>
      <c r="D209" s="162" t="s">
        <v>183</v>
      </c>
      <c r="E209" s="163" t="s">
        <v>1012</v>
      </c>
      <c r="F209" s="164" t="s">
        <v>1013</v>
      </c>
      <c r="G209" s="165" t="s">
        <v>200</v>
      </c>
      <c r="H209" s="166">
        <v>4.3109999999999999</v>
      </c>
      <c r="I209" s="167"/>
      <c r="J209" s="168">
        <f>ROUND(I209*H209,2)</f>
        <v>0</v>
      </c>
      <c r="K209" s="169"/>
      <c r="L209" s="33"/>
      <c r="M209" s="170" t="s">
        <v>1</v>
      </c>
      <c r="N209" s="171" t="s">
        <v>40</v>
      </c>
      <c r="O209" s="58"/>
      <c r="P209" s="172">
        <f>O209*H209</f>
        <v>0</v>
      </c>
      <c r="Q209" s="172">
        <v>0</v>
      </c>
      <c r="R209" s="172">
        <f>Q209*H209</f>
        <v>0</v>
      </c>
      <c r="S209" s="172">
        <v>0</v>
      </c>
      <c r="T209" s="173">
        <f>S209*H209</f>
        <v>0</v>
      </c>
      <c r="U209" s="32"/>
      <c r="V209" s="32"/>
      <c r="W209" s="32"/>
      <c r="X209" s="32"/>
      <c r="Y209" s="32"/>
      <c r="Z209" s="32"/>
      <c r="AA209" s="32"/>
      <c r="AB209" s="32"/>
      <c r="AC209" s="32"/>
      <c r="AD209" s="32"/>
      <c r="AE209" s="32"/>
      <c r="AR209" s="174" t="s">
        <v>187</v>
      </c>
      <c r="AT209" s="174" t="s">
        <v>183</v>
      </c>
      <c r="AU209" s="174" t="s">
        <v>85</v>
      </c>
      <c r="AY209" s="17" t="s">
        <v>181</v>
      </c>
      <c r="BE209" s="175">
        <f>IF(N209="základní",J209,0)</f>
        <v>0</v>
      </c>
      <c r="BF209" s="175">
        <f>IF(N209="snížená",J209,0)</f>
        <v>0</v>
      </c>
      <c r="BG209" s="175">
        <f>IF(N209="zákl. přenesená",J209,0)</f>
        <v>0</v>
      </c>
      <c r="BH209" s="175">
        <f>IF(N209="sníž. přenesená",J209,0)</f>
        <v>0</v>
      </c>
      <c r="BI209" s="175">
        <f>IF(N209="nulová",J209,0)</f>
        <v>0</v>
      </c>
      <c r="BJ209" s="17" t="s">
        <v>80</v>
      </c>
      <c r="BK209" s="175">
        <f>ROUND(I209*H209,2)</f>
        <v>0</v>
      </c>
      <c r="BL209" s="17" t="s">
        <v>187</v>
      </c>
      <c r="BM209" s="174" t="s">
        <v>1014</v>
      </c>
    </row>
    <row r="210" spans="1:65" s="14" customFormat="1">
      <c r="B210" s="185"/>
      <c r="D210" s="177" t="s">
        <v>189</v>
      </c>
      <c r="E210" s="186" t="s">
        <v>1</v>
      </c>
      <c r="F210" s="187" t="s">
        <v>957</v>
      </c>
      <c r="H210" s="186" t="s">
        <v>1</v>
      </c>
      <c r="I210" s="188"/>
      <c r="L210" s="185"/>
      <c r="M210" s="189"/>
      <c r="N210" s="190"/>
      <c r="O210" s="190"/>
      <c r="P210" s="190"/>
      <c r="Q210" s="190"/>
      <c r="R210" s="190"/>
      <c r="S210" s="190"/>
      <c r="T210" s="191"/>
      <c r="AT210" s="186" t="s">
        <v>189</v>
      </c>
      <c r="AU210" s="186" t="s">
        <v>85</v>
      </c>
      <c r="AV210" s="14" t="s">
        <v>80</v>
      </c>
      <c r="AW210" s="14" t="s">
        <v>31</v>
      </c>
      <c r="AX210" s="14" t="s">
        <v>75</v>
      </c>
      <c r="AY210" s="186" t="s">
        <v>181</v>
      </c>
    </row>
    <row r="211" spans="1:65" s="13" customFormat="1">
      <c r="B211" s="176"/>
      <c r="D211" s="177" t="s">
        <v>189</v>
      </c>
      <c r="E211" s="178" t="s">
        <v>1</v>
      </c>
      <c r="F211" s="179" t="s">
        <v>1011</v>
      </c>
      <c r="H211" s="180">
        <v>4.3109999999999999</v>
      </c>
      <c r="I211" s="181"/>
      <c r="L211" s="176"/>
      <c r="M211" s="182"/>
      <c r="N211" s="183"/>
      <c r="O211" s="183"/>
      <c r="P211" s="183"/>
      <c r="Q211" s="183"/>
      <c r="R211" s="183"/>
      <c r="S211" s="183"/>
      <c r="T211" s="184"/>
      <c r="AT211" s="178" t="s">
        <v>189</v>
      </c>
      <c r="AU211" s="178" t="s">
        <v>85</v>
      </c>
      <c r="AV211" s="13" t="s">
        <v>85</v>
      </c>
      <c r="AW211" s="13" t="s">
        <v>31</v>
      </c>
      <c r="AX211" s="13" t="s">
        <v>80</v>
      </c>
      <c r="AY211" s="178" t="s">
        <v>181</v>
      </c>
    </row>
    <row r="212" spans="1:65" s="2" customFormat="1" ht="16.5" customHeight="1">
      <c r="A212" s="32"/>
      <c r="B212" s="161"/>
      <c r="C212" s="162" t="s">
        <v>7</v>
      </c>
      <c r="D212" s="162" t="s">
        <v>183</v>
      </c>
      <c r="E212" s="163" t="s">
        <v>1015</v>
      </c>
      <c r="F212" s="164" t="s">
        <v>1016</v>
      </c>
      <c r="G212" s="165" t="s">
        <v>259</v>
      </c>
      <c r="H212" s="166">
        <v>4.1749999999999998</v>
      </c>
      <c r="I212" s="167"/>
      <c r="J212" s="168">
        <f>ROUND(I212*H212,2)</f>
        <v>0</v>
      </c>
      <c r="K212" s="169"/>
      <c r="L212" s="33"/>
      <c r="M212" s="170" t="s">
        <v>1</v>
      </c>
      <c r="N212" s="171" t="s">
        <v>40</v>
      </c>
      <c r="O212" s="58"/>
      <c r="P212" s="172">
        <f>O212*H212</f>
        <v>0</v>
      </c>
      <c r="Q212" s="172">
        <v>1.06277</v>
      </c>
      <c r="R212" s="172">
        <f>Q212*H212</f>
        <v>4.4370647499999993</v>
      </c>
      <c r="S212" s="172">
        <v>0</v>
      </c>
      <c r="T212" s="173">
        <f>S212*H212</f>
        <v>0</v>
      </c>
      <c r="U212" s="32"/>
      <c r="V212" s="32"/>
      <c r="W212" s="32"/>
      <c r="X212" s="32"/>
      <c r="Y212" s="32"/>
      <c r="Z212" s="32"/>
      <c r="AA212" s="32"/>
      <c r="AB212" s="32"/>
      <c r="AC212" s="32"/>
      <c r="AD212" s="32"/>
      <c r="AE212" s="32"/>
      <c r="AR212" s="174" t="s">
        <v>187</v>
      </c>
      <c r="AT212" s="174" t="s">
        <v>183</v>
      </c>
      <c r="AU212" s="174" t="s">
        <v>85</v>
      </c>
      <c r="AY212" s="17" t="s">
        <v>181</v>
      </c>
      <c r="BE212" s="175">
        <f>IF(N212="základní",J212,0)</f>
        <v>0</v>
      </c>
      <c r="BF212" s="175">
        <f>IF(N212="snížená",J212,0)</f>
        <v>0</v>
      </c>
      <c r="BG212" s="175">
        <f>IF(N212="zákl. přenesená",J212,0)</f>
        <v>0</v>
      </c>
      <c r="BH212" s="175">
        <f>IF(N212="sníž. přenesená",J212,0)</f>
        <v>0</v>
      </c>
      <c r="BI212" s="175">
        <f>IF(N212="nulová",J212,0)</f>
        <v>0</v>
      </c>
      <c r="BJ212" s="17" t="s">
        <v>80</v>
      </c>
      <c r="BK212" s="175">
        <f>ROUND(I212*H212,2)</f>
        <v>0</v>
      </c>
      <c r="BL212" s="17" t="s">
        <v>187</v>
      </c>
      <c r="BM212" s="174" t="s">
        <v>1017</v>
      </c>
    </row>
    <row r="213" spans="1:65" s="14" customFormat="1">
      <c r="B213" s="185"/>
      <c r="D213" s="177" t="s">
        <v>189</v>
      </c>
      <c r="E213" s="186" t="s">
        <v>1</v>
      </c>
      <c r="F213" s="187" t="s">
        <v>996</v>
      </c>
      <c r="H213" s="186" t="s">
        <v>1</v>
      </c>
      <c r="I213" s="188"/>
      <c r="L213" s="185"/>
      <c r="M213" s="189"/>
      <c r="N213" s="190"/>
      <c r="O213" s="190"/>
      <c r="P213" s="190"/>
      <c r="Q213" s="190"/>
      <c r="R213" s="190"/>
      <c r="S213" s="190"/>
      <c r="T213" s="191"/>
      <c r="AT213" s="186" t="s">
        <v>189</v>
      </c>
      <c r="AU213" s="186" t="s">
        <v>85</v>
      </c>
      <c r="AV213" s="14" t="s">
        <v>80</v>
      </c>
      <c r="AW213" s="14" t="s">
        <v>31</v>
      </c>
      <c r="AX213" s="14" t="s">
        <v>75</v>
      </c>
      <c r="AY213" s="186" t="s">
        <v>181</v>
      </c>
    </row>
    <row r="214" spans="1:65" s="14" customFormat="1">
      <c r="B214" s="185"/>
      <c r="D214" s="177" t="s">
        <v>189</v>
      </c>
      <c r="E214" s="186" t="s">
        <v>1</v>
      </c>
      <c r="F214" s="187" t="s">
        <v>1018</v>
      </c>
      <c r="H214" s="186" t="s">
        <v>1</v>
      </c>
      <c r="I214" s="188"/>
      <c r="L214" s="185"/>
      <c r="M214" s="189"/>
      <c r="N214" s="190"/>
      <c r="O214" s="190"/>
      <c r="P214" s="190"/>
      <c r="Q214" s="190"/>
      <c r="R214" s="190"/>
      <c r="S214" s="190"/>
      <c r="T214" s="191"/>
      <c r="AT214" s="186" t="s">
        <v>189</v>
      </c>
      <c r="AU214" s="186" t="s">
        <v>85</v>
      </c>
      <c r="AV214" s="14" t="s">
        <v>80</v>
      </c>
      <c r="AW214" s="14" t="s">
        <v>31</v>
      </c>
      <c r="AX214" s="14" t="s">
        <v>75</v>
      </c>
      <c r="AY214" s="186" t="s">
        <v>181</v>
      </c>
    </row>
    <row r="215" spans="1:65" s="13" customFormat="1">
      <c r="B215" s="176"/>
      <c r="D215" s="177" t="s">
        <v>189</v>
      </c>
      <c r="E215" s="178" t="s">
        <v>1</v>
      </c>
      <c r="F215" s="179" t="s">
        <v>1019</v>
      </c>
      <c r="H215" s="180">
        <v>3.3719999999999999</v>
      </c>
      <c r="I215" s="181"/>
      <c r="L215" s="176"/>
      <c r="M215" s="182"/>
      <c r="N215" s="183"/>
      <c r="O215" s="183"/>
      <c r="P215" s="183"/>
      <c r="Q215" s="183"/>
      <c r="R215" s="183"/>
      <c r="S215" s="183"/>
      <c r="T215" s="184"/>
      <c r="AT215" s="178" t="s">
        <v>189</v>
      </c>
      <c r="AU215" s="178" t="s">
        <v>85</v>
      </c>
      <c r="AV215" s="13" t="s">
        <v>85</v>
      </c>
      <c r="AW215" s="13" t="s">
        <v>31</v>
      </c>
      <c r="AX215" s="13" t="s">
        <v>75</v>
      </c>
      <c r="AY215" s="178" t="s">
        <v>181</v>
      </c>
    </row>
    <row r="216" spans="1:65" s="14" customFormat="1">
      <c r="B216" s="185"/>
      <c r="D216" s="177" t="s">
        <v>189</v>
      </c>
      <c r="E216" s="186" t="s">
        <v>1</v>
      </c>
      <c r="F216" s="187" t="s">
        <v>998</v>
      </c>
      <c r="H216" s="186" t="s">
        <v>1</v>
      </c>
      <c r="I216" s="188"/>
      <c r="L216" s="185"/>
      <c r="M216" s="189"/>
      <c r="N216" s="190"/>
      <c r="O216" s="190"/>
      <c r="P216" s="190"/>
      <c r="Q216" s="190"/>
      <c r="R216" s="190"/>
      <c r="S216" s="190"/>
      <c r="T216" s="191"/>
      <c r="AT216" s="186" t="s">
        <v>189</v>
      </c>
      <c r="AU216" s="186" t="s">
        <v>85</v>
      </c>
      <c r="AV216" s="14" t="s">
        <v>80</v>
      </c>
      <c r="AW216" s="14" t="s">
        <v>31</v>
      </c>
      <c r="AX216" s="14" t="s">
        <v>75</v>
      </c>
      <c r="AY216" s="186" t="s">
        <v>181</v>
      </c>
    </row>
    <row r="217" spans="1:65" s="13" customFormat="1">
      <c r="B217" s="176"/>
      <c r="D217" s="177" t="s">
        <v>189</v>
      </c>
      <c r="E217" s="178" t="s">
        <v>1</v>
      </c>
      <c r="F217" s="179" t="s">
        <v>1020</v>
      </c>
      <c r="H217" s="180">
        <v>0.58899999999999997</v>
      </c>
      <c r="I217" s="181"/>
      <c r="L217" s="176"/>
      <c r="M217" s="182"/>
      <c r="N217" s="183"/>
      <c r="O217" s="183"/>
      <c r="P217" s="183"/>
      <c r="Q217" s="183"/>
      <c r="R217" s="183"/>
      <c r="S217" s="183"/>
      <c r="T217" s="184"/>
      <c r="AT217" s="178" t="s">
        <v>189</v>
      </c>
      <c r="AU217" s="178" t="s">
        <v>85</v>
      </c>
      <c r="AV217" s="13" t="s">
        <v>85</v>
      </c>
      <c r="AW217" s="13" t="s">
        <v>31</v>
      </c>
      <c r="AX217" s="13" t="s">
        <v>75</v>
      </c>
      <c r="AY217" s="178" t="s">
        <v>181</v>
      </c>
    </row>
    <row r="218" spans="1:65" s="14" customFormat="1">
      <c r="B218" s="185"/>
      <c r="D218" s="177" t="s">
        <v>189</v>
      </c>
      <c r="E218" s="186" t="s">
        <v>1</v>
      </c>
      <c r="F218" s="187" t="s">
        <v>1000</v>
      </c>
      <c r="H218" s="186" t="s">
        <v>1</v>
      </c>
      <c r="I218" s="188"/>
      <c r="L218" s="185"/>
      <c r="M218" s="189"/>
      <c r="N218" s="190"/>
      <c r="O218" s="190"/>
      <c r="P218" s="190"/>
      <c r="Q218" s="190"/>
      <c r="R218" s="190"/>
      <c r="S218" s="190"/>
      <c r="T218" s="191"/>
      <c r="AT218" s="186" t="s">
        <v>189</v>
      </c>
      <c r="AU218" s="186" t="s">
        <v>85</v>
      </c>
      <c r="AV218" s="14" t="s">
        <v>80</v>
      </c>
      <c r="AW218" s="14" t="s">
        <v>31</v>
      </c>
      <c r="AX218" s="14" t="s">
        <v>75</v>
      </c>
      <c r="AY218" s="186" t="s">
        <v>181</v>
      </c>
    </row>
    <row r="219" spans="1:65" s="13" customFormat="1">
      <c r="B219" s="176"/>
      <c r="D219" s="177" t="s">
        <v>189</v>
      </c>
      <c r="E219" s="178" t="s">
        <v>1</v>
      </c>
      <c r="F219" s="179" t="s">
        <v>1021</v>
      </c>
      <c r="H219" s="180">
        <v>0.214</v>
      </c>
      <c r="I219" s="181"/>
      <c r="L219" s="176"/>
      <c r="M219" s="182"/>
      <c r="N219" s="183"/>
      <c r="O219" s="183"/>
      <c r="P219" s="183"/>
      <c r="Q219" s="183"/>
      <c r="R219" s="183"/>
      <c r="S219" s="183"/>
      <c r="T219" s="184"/>
      <c r="AT219" s="178" t="s">
        <v>189</v>
      </c>
      <c r="AU219" s="178" t="s">
        <v>85</v>
      </c>
      <c r="AV219" s="13" t="s">
        <v>85</v>
      </c>
      <c r="AW219" s="13" t="s">
        <v>31</v>
      </c>
      <c r="AX219" s="13" t="s">
        <v>75</v>
      </c>
      <c r="AY219" s="178" t="s">
        <v>181</v>
      </c>
    </row>
    <row r="220" spans="1:65" s="15" customFormat="1">
      <c r="B220" s="192"/>
      <c r="D220" s="177" t="s">
        <v>189</v>
      </c>
      <c r="E220" s="193" t="s">
        <v>1</v>
      </c>
      <c r="F220" s="194" t="s">
        <v>204</v>
      </c>
      <c r="H220" s="195">
        <v>4.1749999999999998</v>
      </c>
      <c r="I220" s="196"/>
      <c r="L220" s="192"/>
      <c r="M220" s="197"/>
      <c r="N220" s="198"/>
      <c r="O220" s="198"/>
      <c r="P220" s="198"/>
      <c r="Q220" s="198"/>
      <c r="R220" s="198"/>
      <c r="S220" s="198"/>
      <c r="T220" s="199"/>
      <c r="AT220" s="193" t="s">
        <v>189</v>
      </c>
      <c r="AU220" s="193" t="s">
        <v>85</v>
      </c>
      <c r="AV220" s="15" t="s">
        <v>187</v>
      </c>
      <c r="AW220" s="15" t="s">
        <v>31</v>
      </c>
      <c r="AX220" s="15" t="s">
        <v>80</v>
      </c>
      <c r="AY220" s="193" t="s">
        <v>181</v>
      </c>
    </row>
    <row r="221" spans="1:65" s="2" customFormat="1" ht="16.5" customHeight="1">
      <c r="A221" s="32"/>
      <c r="B221" s="161"/>
      <c r="C221" s="162" t="s">
        <v>383</v>
      </c>
      <c r="D221" s="162" t="s">
        <v>183</v>
      </c>
      <c r="E221" s="163" t="s">
        <v>262</v>
      </c>
      <c r="F221" s="164" t="s">
        <v>263</v>
      </c>
      <c r="G221" s="165" t="s">
        <v>214</v>
      </c>
      <c r="H221" s="166">
        <v>8.39</v>
      </c>
      <c r="I221" s="167"/>
      <c r="J221" s="168">
        <f>ROUND(I221*H221,2)</f>
        <v>0</v>
      </c>
      <c r="K221" s="169"/>
      <c r="L221" s="33"/>
      <c r="M221" s="170" t="s">
        <v>1</v>
      </c>
      <c r="N221" s="171" t="s">
        <v>40</v>
      </c>
      <c r="O221" s="58"/>
      <c r="P221" s="172">
        <f>O221*H221</f>
        <v>0</v>
      </c>
      <c r="Q221" s="172">
        <v>2.2563399999999998</v>
      </c>
      <c r="R221" s="172">
        <f>Q221*H221</f>
        <v>18.9306926</v>
      </c>
      <c r="S221" s="172">
        <v>0</v>
      </c>
      <c r="T221" s="173">
        <f>S221*H221</f>
        <v>0</v>
      </c>
      <c r="U221" s="32"/>
      <c r="V221" s="32"/>
      <c r="W221" s="32"/>
      <c r="X221" s="32"/>
      <c r="Y221" s="32"/>
      <c r="Z221" s="32"/>
      <c r="AA221" s="32"/>
      <c r="AB221" s="32"/>
      <c r="AC221" s="32"/>
      <c r="AD221" s="32"/>
      <c r="AE221" s="32"/>
      <c r="AR221" s="174" t="s">
        <v>187</v>
      </c>
      <c r="AT221" s="174" t="s">
        <v>183</v>
      </c>
      <c r="AU221" s="174" t="s">
        <v>85</v>
      </c>
      <c r="AY221" s="17" t="s">
        <v>181</v>
      </c>
      <c r="BE221" s="175">
        <f>IF(N221="základní",J221,0)</f>
        <v>0</v>
      </c>
      <c r="BF221" s="175">
        <f>IF(N221="snížená",J221,0)</f>
        <v>0</v>
      </c>
      <c r="BG221" s="175">
        <f>IF(N221="zákl. přenesená",J221,0)</f>
        <v>0</v>
      </c>
      <c r="BH221" s="175">
        <f>IF(N221="sníž. přenesená",J221,0)</f>
        <v>0</v>
      </c>
      <c r="BI221" s="175">
        <f>IF(N221="nulová",J221,0)</f>
        <v>0</v>
      </c>
      <c r="BJ221" s="17" t="s">
        <v>80</v>
      </c>
      <c r="BK221" s="175">
        <f>ROUND(I221*H221,2)</f>
        <v>0</v>
      </c>
      <c r="BL221" s="17" t="s">
        <v>187</v>
      </c>
      <c r="BM221" s="174" t="s">
        <v>1022</v>
      </c>
    </row>
    <row r="222" spans="1:65" s="14" customFormat="1">
      <c r="B222" s="185"/>
      <c r="D222" s="177" t="s">
        <v>189</v>
      </c>
      <c r="E222" s="186" t="s">
        <v>1</v>
      </c>
      <c r="F222" s="187" t="s">
        <v>955</v>
      </c>
      <c r="H222" s="186" t="s">
        <v>1</v>
      </c>
      <c r="I222" s="188"/>
      <c r="L222" s="185"/>
      <c r="M222" s="189"/>
      <c r="N222" s="190"/>
      <c r="O222" s="190"/>
      <c r="P222" s="190"/>
      <c r="Q222" s="190"/>
      <c r="R222" s="190"/>
      <c r="S222" s="190"/>
      <c r="T222" s="191"/>
      <c r="AT222" s="186" t="s">
        <v>189</v>
      </c>
      <c r="AU222" s="186" t="s">
        <v>85</v>
      </c>
      <c r="AV222" s="14" t="s">
        <v>80</v>
      </c>
      <c r="AW222" s="14" t="s">
        <v>31</v>
      </c>
      <c r="AX222" s="14" t="s">
        <v>75</v>
      </c>
      <c r="AY222" s="186" t="s">
        <v>181</v>
      </c>
    </row>
    <row r="223" spans="1:65" s="13" customFormat="1">
      <c r="B223" s="176"/>
      <c r="D223" s="177" t="s">
        <v>189</v>
      </c>
      <c r="E223" s="178" t="s">
        <v>1</v>
      </c>
      <c r="F223" s="179" t="s">
        <v>956</v>
      </c>
      <c r="H223" s="180">
        <v>2.6429999999999998</v>
      </c>
      <c r="I223" s="181"/>
      <c r="L223" s="176"/>
      <c r="M223" s="182"/>
      <c r="N223" s="183"/>
      <c r="O223" s="183"/>
      <c r="P223" s="183"/>
      <c r="Q223" s="183"/>
      <c r="R223" s="183"/>
      <c r="S223" s="183"/>
      <c r="T223" s="184"/>
      <c r="AT223" s="178" t="s">
        <v>189</v>
      </c>
      <c r="AU223" s="178" t="s">
        <v>85</v>
      </c>
      <c r="AV223" s="13" t="s">
        <v>85</v>
      </c>
      <c r="AW223" s="13" t="s">
        <v>31</v>
      </c>
      <c r="AX223" s="13" t="s">
        <v>75</v>
      </c>
      <c r="AY223" s="178" t="s">
        <v>181</v>
      </c>
    </row>
    <row r="224" spans="1:65" s="14" customFormat="1">
      <c r="B224" s="185"/>
      <c r="D224" s="177" t="s">
        <v>189</v>
      </c>
      <c r="E224" s="186" t="s">
        <v>1</v>
      </c>
      <c r="F224" s="187" t="s">
        <v>957</v>
      </c>
      <c r="H224" s="186" t="s">
        <v>1</v>
      </c>
      <c r="I224" s="188"/>
      <c r="L224" s="185"/>
      <c r="M224" s="189"/>
      <c r="N224" s="190"/>
      <c r="O224" s="190"/>
      <c r="P224" s="190"/>
      <c r="Q224" s="190"/>
      <c r="R224" s="190"/>
      <c r="S224" s="190"/>
      <c r="T224" s="191"/>
      <c r="AT224" s="186" t="s">
        <v>189</v>
      </c>
      <c r="AU224" s="186" t="s">
        <v>85</v>
      </c>
      <c r="AV224" s="14" t="s">
        <v>80</v>
      </c>
      <c r="AW224" s="14" t="s">
        <v>31</v>
      </c>
      <c r="AX224" s="14" t="s">
        <v>75</v>
      </c>
      <c r="AY224" s="186" t="s">
        <v>181</v>
      </c>
    </row>
    <row r="225" spans="1:65" s="13" customFormat="1">
      <c r="B225" s="176"/>
      <c r="D225" s="177" t="s">
        <v>189</v>
      </c>
      <c r="E225" s="178" t="s">
        <v>1</v>
      </c>
      <c r="F225" s="179" t="s">
        <v>1023</v>
      </c>
      <c r="H225" s="180">
        <v>5.4470000000000001</v>
      </c>
      <c r="I225" s="181"/>
      <c r="L225" s="176"/>
      <c r="M225" s="182"/>
      <c r="N225" s="183"/>
      <c r="O225" s="183"/>
      <c r="P225" s="183"/>
      <c r="Q225" s="183"/>
      <c r="R225" s="183"/>
      <c r="S225" s="183"/>
      <c r="T225" s="184"/>
      <c r="AT225" s="178" t="s">
        <v>189</v>
      </c>
      <c r="AU225" s="178" t="s">
        <v>85</v>
      </c>
      <c r="AV225" s="13" t="s">
        <v>85</v>
      </c>
      <c r="AW225" s="13" t="s">
        <v>31</v>
      </c>
      <c r="AX225" s="13" t="s">
        <v>75</v>
      </c>
      <c r="AY225" s="178" t="s">
        <v>181</v>
      </c>
    </row>
    <row r="226" spans="1:65" s="13" customFormat="1">
      <c r="B226" s="176"/>
      <c r="D226" s="177" t="s">
        <v>189</v>
      </c>
      <c r="E226" s="178" t="s">
        <v>1</v>
      </c>
      <c r="F226" s="179" t="s">
        <v>1024</v>
      </c>
      <c r="H226" s="180">
        <v>0.3</v>
      </c>
      <c r="I226" s="181"/>
      <c r="L226" s="176"/>
      <c r="M226" s="182"/>
      <c r="N226" s="183"/>
      <c r="O226" s="183"/>
      <c r="P226" s="183"/>
      <c r="Q226" s="183"/>
      <c r="R226" s="183"/>
      <c r="S226" s="183"/>
      <c r="T226" s="184"/>
      <c r="AT226" s="178" t="s">
        <v>189</v>
      </c>
      <c r="AU226" s="178" t="s">
        <v>85</v>
      </c>
      <c r="AV226" s="13" t="s">
        <v>85</v>
      </c>
      <c r="AW226" s="13" t="s">
        <v>31</v>
      </c>
      <c r="AX226" s="13" t="s">
        <v>75</v>
      </c>
      <c r="AY226" s="178" t="s">
        <v>181</v>
      </c>
    </row>
    <row r="227" spans="1:65" s="15" customFormat="1">
      <c r="B227" s="192"/>
      <c r="D227" s="177" t="s">
        <v>189</v>
      </c>
      <c r="E227" s="193" t="s">
        <v>1</v>
      </c>
      <c r="F227" s="194" t="s">
        <v>204</v>
      </c>
      <c r="H227" s="195">
        <v>8.39</v>
      </c>
      <c r="I227" s="196"/>
      <c r="L227" s="192"/>
      <c r="M227" s="197"/>
      <c r="N227" s="198"/>
      <c r="O227" s="198"/>
      <c r="P227" s="198"/>
      <c r="Q227" s="198"/>
      <c r="R227" s="198"/>
      <c r="S227" s="198"/>
      <c r="T227" s="199"/>
      <c r="AT227" s="193" t="s">
        <v>189</v>
      </c>
      <c r="AU227" s="193" t="s">
        <v>85</v>
      </c>
      <c r="AV227" s="15" t="s">
        <v>187</v>
      </c>
      <c r="AW227" s="15" t="s">
        <v>31</v>
      </c>
      <c r="AX227" s="15" t="s">
        <v>80</v>
      </c>
      <c r="AY227" s="193" t="s">
        <v>181</v>
      </c>
    </row>
    <row r="228" spans="1:65" s="2" customFormat="1" ht="21.75" customHeight="1">
      <c r="A228" s="32"/>
      <c r="B228" s="161"/>
      <c r="C228" s="162" t="s">
        <v>390</v>
      </c>
      <c r="D228" s="162" t="s">
        <v>183</v>
      </c>
      <c r="E228" s="163" t="s">
        <v>1025</v>
      </c>
      <c r="F228" s="164" t="s">
        <v>1026</v>
      </c>
      <c r="G228" s="165" t="s">
        <v>214</v>
      </c>
      <c r="H228" s="166">
        <v>0.32</v>
      </c>
      <c r="I228" s="167"/>
      <c r="J228" s="168">
        <f>ROUND(I228*H228,2)</f>
        <v>0</v>
      </c>
      <c r="K228" s="169"/>
      <c r="L228" s="33"/>
      <c r="M228" s="170" t="s">
        <v>1</v>
      </c>
      <c r="N228" s="171" t="s">
        <v>40</v>
      </c>
      <c r="O228" s="58"/>
      <c r="P228" s="172">
        <f>O228*H228</f>
        <v>0</v>
      </c>
      <c r="Q228" s="172">
        <v>2.45329</v>
      </c>
      <c r="R228" s="172">
        <f>Q228*H228</f>
        <v>0.7850528</v>
      </c>
      <c r="S228" s="172">
        <v>0</v>
      </c>
      <c r="T228" s="173">
        <f>S228*H228</f>
        <v>0</v>
      </c>
      <c r="U228" s="32"/>
      <c r="V228" s="32"/>
      <c r="W228" s="32"/>
      <c r="X228" s="32"/>
      <c r="Y228" s="32"/>
      <c r="Z228" s="32"/>
      <c r="AA228" s="32"/>
      <c r="AB228" s="32"/>
      <c r="AC228" s="32"/>
      <c r="AD228" s="32"/>
      <c r="AE228" s="32"/>
      <c r="AR228" s="174" t="s">
        <v>187</v>
      </c>
      <c r="AT228" s="174" t="s">
        <v>183</v>
      </c>
      <c r="AU228" s="174" t="s">
        <v>85</v>
      </c>
      <c r="AY228" s="17" t="s">
        <v>181</v>
      </c>
      <c r="BE228" s="175">
        <f>IF(N228="základní",J228,0)</f>
        <v>0</v>
      </c>
      <c r="BF228" s="175">
        <f>IF(N228="snížená",J228,0)</f>
        <v>0</v>
      </c>
      <c r="BG228" s="175">
        <f>IF(N228="zákl. přenesená",J228,0)</f>
        <v>0</v>
      </c>
      <c r="BH228" s="175">
        <f>IF(N228="sníž. přenesená",J228,0)</f>
        <v>0</v>
      </c>
      <c r="BI228" s="175">
        <f>IF(N228="nulová",J228,0)</f>
        <v>0</v>
      </c>
      <c r="BJ228" s="17" t="s">
        <v>80</v>
      </c>
      <c r="BK228" s="175">
        <f>ROUND(I228*H228,2)</f>
        <v>0</v>
      </c>
      <c r="BL228" s="17" t="s">
        <v>187</v>
      </c>
      <c r="BM228" s="174" t="s">
        <v>1027</v>
      </c>
    </row>
    <row r="229" spans="1:65" s="14" customFormat="1">
      <c r="B229" s="185"/>
      <c r="D229" s="177" t="s">
        <v>189</v>
      </c>
      <c r="E229" s="186" t="s">
        <v>1</v>
      </c>
      <c r="F229" s="187" t="s">
        <v>1028</v>
      </c>
      <c r="H229" s="186" t="s">
        <v>1</v>
      </c>
      <c r="I229" s="188"/>
      <c r="L229" s="185"/>
      <c r="M229" s="189"/>
      <c r="N229" s="190"/>
      <c r="O229" s="190"/>
      <c r="P229" s="190"/>
      <c r="Q229" s="190"/>
      <c r="R229" s="190"/>
      <c r="S229" s="190"/>
      <c r="T229" s="191"/>
      <c r="AT229" s="186" t="s">
        <v>189</v>
      </c>
      <c r="AU229" s="186" t="s">
        <v>85</v>
      </c>
      <c r="AV229" s="14" t="s">
        <v>80</v>
      </c>
      <c r="AW229" s="14" t="s">
        <v>31</v>
      </c>
      <c r="AX229" s="14" t="s">
        <v>75</v>
      </c>
      <c r="AY229" s="186" t="s">
        <v>181</v>
      </c>
    </row>
    <row r="230" spans="1:65" s="13" customFormat="1">
      <c r="B230" s="176"/>
      <c r="D230" s="177" t="s">
        <v>189</v>
      </c>
      <c r="E230" s="178" t="s">
        <v>1</v>
      </c>
      <c r="F230" s="179" t="s">
        <v>1029</v>
      </c>
      <c r="H230" s="180">
        <v>0.32</v>
      </c>
      <c r="I230" s="181"/>
      <c r="L230" s="176"/>
      <c r="M230" s="182"/>
      <c r="N230" s="183"/>
      <c r="O230" s="183"/>
      <c r="P230" s="183"/>
      <c r="Q230" s="183"/>
      <c r="R230" s="183"/>
      <c r="S230" s="183"/>
      <c r="T230" s="184"/>
      <c r="AT230" s="178" t="s">
        <v>189</v>
      </c>
      <c r="AU230" s="178" t="s">
        <v>85</v>
      </c>
      <c r="AV230" s="13" t="s">
        <v>85</v>
      </c>
      <c r="AW230" s="13" t="s">
        <v>31</v>
      </c>
      <c r="AX230" s="13" t="s">
        <v>80</v>
      </c>
      <c r="AY230" s="178" t="s">
        <v>181</v>
      </c>
    </row>
    <row r="231" spans="1:65" s="2" customFormat="1" ht="16.5" customHeight="1">
      <c r="A231" s="32"/>
      <c r="B231" s="161"/>
      <c r="C231" s="162" t="s">
        <v>398</v>
      </c>
      <c r="D231" s="162" t="s">
        <v>183</v>
      </c>
      <c r="E231" s="163" t="s">
        <v>1030</v>
      </c>
      <c r="F231" s="164" t="s">
        <v>1031</v>
      </c>
      <c r="G231" s="165" t="s">
        <v>200</v>
      </c>
      <c r="H231" s="166">
        <v>3.2</v>
      </c>
      <c r="I231" s="167"/>
      <c r="J231" s="168">
        <f>ROUND(I231*H231,2)</f>
        <v>0</v>
      </c>
      <c r="K231" s="169"/>
      <c r="L231" s="33"/>
      <c r="M231" s="170" t="s">
        <v>1</v>
      </c>
      <c r="N231" s="171" t="s">
        <v>40</v>
      </c>
      <c r="O231" s="58"/>
      <c r="P231" s="172">
        <f>O231*H231</f>
        <v>0</v>
      </c>
      <c r="Q231" s="172">
        <v>2.64E-3</v>
      </c>
      <c r="R231" s="172">
        <f>Q231*H231</f>
        <v>8.4480000000000006E-3</v>
      </c>
      <c r="S231" s="172">
        <v>0</v>
      </c>
      <c r="T231" s="173">
        <f>S231*H231</f>
        <v>0</v>
      </c>
      <c r="U231" s="32"/>
      <c r="V231" s="32"/>
      <c r="W231" s="32"/>
      <c r="X231" s="32"/>
      <c r="Y231" s="32"/>
      <c r="Z231" s="32"/>
      <c r="AA231" s="32"/>
      <c r="AB231" s="32"/>
      <c r="AC231" s="32"/>
      <c r="AD231" s="32"/>
      <c r="AE231" s="32"/>
      <c r="AR231" s="174" t="s">
        <v>187</v>
      </c>
      <c r="AT231" s="174" t="s">
        <v>183</v>
      </c>
      <c r="AU231" s="174" t="s">
        <v>85</v>
      </c>
      <c r="AY231" s="17" t="s">
        <v>181</v>
      </c>
      <c r="BE231" s="175">
        <f>IF(N231="základní",J231,0)</f>
        <v>0</v>
      </c>
      <c r="BF231" s="175">
        <f>IF(N231="snížená",J231,0)</f>
        <v>0</v>
      </c>
      <c r="BG231" s="175">
        <f>IF(N231="zákl. přenesená",J231,0)</f>
        <v>0</v>
      </c>
      <c r="BH231" s="175">
        <f>IF(N231="sníž. přenesená",J231,0)</f>
        <v>0</v>
      </c>
      <c r="BI231" s="175">
        <f>IF(N231="nulová",J231,0)</f>
        <v>0</v>
      </c>
      <c r="BJ231" s="17" t="s">
        <v>80</v>
      </c>
      <c r="BK231" s="175">
        <f>ROUND(I231*H231,2)</f>
        <v>0</v>
      </c>
      <c r="BL231" s="17" t="s">
        <v>187</v>
      </c>
      <c r="BM231" s="174" t="s">
        <v>1032</v>
      </c>
    </row>
    <row r="232" spans="1:65" s="14" customFormat="1">
      <c r="B232" s="185"/>
      <c r="D232" s="177" t="s">
        <v>189</v>
      </c>
      <c r="E232" s="186" t="s">
        <v>1</v>
      </c>
      <c r="F232" s="187" t="s">
        <v>1028</v>
      </c>
      <c r="H232" s="186" t="s">
        <v>1</v>
      </c>
      <c r="I232" s="188"/>
      <c r="L232" s="185"/>
      <c r="M232" s="189"/>
      <c r="N232" s="190"/>
      <c r="O232" s="190"/>
      <c r="P232" s="190"/>
      <c r="Q232" s="190"/>
      <c r="R232" s="190"/>
      <c r="S232" s="190"/>
      <c r="T232" s="191"/>
      <c r="AT232" s="186" t="s">
        <v>189</v>
      </c>
      <c r="AU232" s="186" t="s">
        <v>85</v>
      </c>
      <c r="AV232" s="14" t="s">
        <v>80</v>
      </c>
      <c r="AW232" s="14" t="s">
        <v>31</v>
      </c>
      <c r="AX232" s="14" t="s">
        <v>75</v>
      </c>
      <c r="AY232" s="186" t="s">
        <v>181</v>
      </c>
    </row>
    <row r="233" spans="1:65" s="13" customFormat="1">
      <c r="B233" s="176"/>
      <c r="D233" s="177" t="s">
        <v>189</v>
      </c>
      <c r="E233" s="178" t="s">
        <v>1</v>
      </c>
      <c r="F233" s="179" t="s">
        <v>1033</v>
      </c>
      <c r="H233" s="180">
        <v>3.2</v>
      </c>
      <c r="I233" s="181"/>
      <c r="L233" s="176"/>
      <c r="M233" s="182"/>
      <c r="N233" s="183"/>
      <c r="O233" s="183"/>
      <c r="P233" s="183"/>
      <c r="Q233" s="183"/>
      <c r="R233" s="183"/>
      <c r="S233" s="183"/>
      <c r="T233" s="184"/>
      <c r="AT233" s="178" t="s">
        <v>189</v>
      </c>
      <c r="AU233" s="178" t="s">
        <v>85</v>
      </c>
      <c r="AV233" s="13" t="s">
        <v>85</v>
      </c>
      <c r="AW233" s="13" t="s">
        <v>31</v>
      </c>
      <c r="AX233" s="13" t="s">
        <v>80</v>
      </c>
      <c r="AY233" s="178" t="s">
        <v>181</v>
      </c>
    </row>
    <row r="234" spans="1:65" s="2" customFormat="1" ht="16.5" customHeight="1">
      <c r="A234" s="32"/>
      <c r="B234" s="161"/>
      <c r="C234" s="162" t="s">
        <v>403</v>
      </c>
      <c r="D234" s="162" t="s">
        <v>183</v>
      </c>
      <c r="E234" s="163" t="s">
        <v>1034</v>
      </c>
      <c r="F234" s="164" t="s">
        <v>1035</v>
      </c>
      <c r="G234" s="165" t="s">
        <v>200</v>
      </c>
      <c r="H234" s="166">
        <v>3.2</v>
      </c>
      <c r="I234" s="167"/>
      <c r="J234" s="168">
        <f>ROUND(I234*H234,2)</f>
        <v>0</v>
      </c>
      <c r="K234" s="169"/>
      <c r="L234" s="33"/>
      <c r="M234" s="170" t="s">
        <v>1</v>
      </c>
      <c r="N234" s="171" t="s">
        <v>40</v>
      </c>
      <c r="O234" s="58"/>
      <c r="P234" s="172">
        <f>O234*H234</f>
        <v>0</v>
      </c>
      <c r="Q234" s="172">
        <v>0</v>
      </c>
      <c r="R234" s="172">
        <f>Q234*H234</f>
        <v>0</v>
      </c>
      <c r="S234" s="172">
        <v>0</v>
      </c>
      <c r="T234" s="173">
        <f>S234*H234</f>
        <v>0</v>
      </c>
      <c r="U234" s="32"/>
      <c r="V234" s="32"/>
      <c r="W234" s="32"/>
      <c r="X234" s="32"/>
      <c r="Y234" s="32"/>
      <c r="Z234" s="32"/>
      <c r="AA234" s="32"/>
      <c r="AB234" s="32"/>
      <c r="AC234" s="32"/>
      <c r="AD234" s="32"/>
      <c r="AE234" s="32"/>
      <c r="AR234" s="174" t="s">
        <v>187</v>
      </c>
      <c r="AT234" s="174" t="s">
        <v>183</v>
      </c>
      <c r="AU234" s="174" t="s">
        <v>85</v>
      </c>
      <c r="AY234" s="17" t="s">
        <v>181</v>
      </c>
      <c r="BE234" s="175">
        <f>IF(N234="základní",J234,0)</f>
        <v>0</v>
      </c>
      <c r="BF234" s="175">
        <f>IF(N234="snížená",J234,0)</f>
        <v>0</v>
      </c>
      <c r="BG234" s="175">
        <f>IF(N234="zákl. přenesená",J234,0)</f>
        <v>0</v>
      </c>
      <c r="BH234" s="175">
        <f>IF(N234="sníž. přenesená",J234,0)</f>
        <v>0</v>
      </c>
      <c r="BI234" s="175">
        <f>IF(N234="nulová",J234,0)</f>
        <v>0</v>
      </c>
      <c r="BJ234" s="17" t="s">
        <v>80</v>
      </c>
      <c r="BK234" s="175">
        <f>ROUND(I234*H234,2)</f>
        <v>0</v>
      </c>
      <c r="BL234" s="17" t="s">
        <v>187</v>
      </c>
      <c r="BM234" s="174" t="s">
        <v>1036</v>
      </c>
    </row>
    <row r="235" spans="1:65" s="14" customFormat="1">
      <c r="B235" s="185"/>
      <c r="D235" s="177" t="s">
        <v>189</v>
      </c>
      <c r="E235" s="186" t="s">
        <v>1</v>
      </c>
      <c r="F235" s="187" t="s">
        <v>1028</v>
      </c>
      <c r="H235" s="186" t="s">
        <v>1</v>
      </c>
      <c r="I235" s="188"/>
      <c r="L235" s="185"/>
      <c r="M235" s="189"/>
      <c r="N235" s="190"/>
      <c r="O235" s="190"/>
      <c r="P235" s="190"/>
      <c r="Q235" s="190"/>
      <c r="R235" s="190"/>
      <c r="S235" s="190"/>
      <c r="T235" s="191"/>
      <c r="AT235" s="186" t="s">
        <v>189</v>
      </c>
      <c r="AU235" s="186" t="s">
        <v>85</v>
      </c>
      <c r="AV235" s="14" t="s">
        <v>80</v>
      </c>
      <c r="AW235" s="14" t="s">
        <v>31</v>
      </c>
      <c r="AX235" s="14" t="s">
        <v>75</v>
      </c>
      <c r="AY235" s="186" t="s">
        <v>181</v>
      </c>
    </row>
    <row r="236" spans="1:65" s="13" customFormat="1">
      <c r="B236" s="176"/>
      <c r="D236" s="177" t="s">
        <v>189</v>
      </c>
      <c r="E236" s="178" t="s">
        <v>1</v>
      </c>
      <c r="F236" s="179" t="s">
        <v>1033</v>
      </c>
      <c r="H236" s="180">
        <v>3.2</v>
      </c>
      <c r="I236" s="181"/>
      <c r="L236" s="176"/>
      <c r="M236" s="182"/>
      <c r="N236" s="183"/>
      <c r="O236" s="183"/>
      <c r="P236" s="183"/>
      <c r="Q236" s="183"/>
      <c r="R236" s="183"/>
      <c r="S236" s="183"/>
      <c r="T236" s="184"/>
      <c r="AT236" s="178" t="s">
        <v>189</v>
      </c>
      <c r="AU236" s="178" t="s">
        <v>85</v>
      </c>
      <c r="AV236" s="13" t="s">
        <v>85</v>
      </c>
      <c r="AW236" s="13" t="s">
        <v>31</v>
      </c>
      <c r="AX236" s="13" t="s">
        <v>80</v>
      </c>
      <c r="AY236" s="178" t="s">
        <v>181</v>
      </c>
    </row>
    <row r="237" spans="1:65" s="2" customFormat="1" ht="21.75" customHeight="1">
      <c r="A237" s="32"/>
      <c r="B237" s="161"/>
      <c r="C237" s="162" t="s">
        <v>413</v>
      </c>
      <c r="D237" s="162" t="s">
        <v>183</v>
      </c>
      <c r="E237" s="163" t="s">
        <v>1037</v>
      </c>
      <c r="F237" s="164" t="s">
        <v>1038</v>
      </c>
      <c r="G237" s="165" t="s">
        <v>200</v>
      </c>
      <c r="H237" s="166">
        <v>0.375</v>
      </c>
      <c r="I237" s="167"/>
      <c r="J237" s="168">
        <f>ROUND(I237*H237,2)</f>
        <v>0</v>
      </c>
      <c r="K237" s="169"/>
      <c r="L237" s="33"/>
      <c r="M237" s="170" t="s">
        <v>1</v>
      </c>
      <c r="N237" s="171" t="s">
        <v>40</v>
      </c>
      <c r="O237" s="58"/>
      <c r="P237" s="172">
        <f>O237*H237</f>
        <v>0</v>
      </c>
      <c r="Q237" s="172">
        <v>0.67488999999999999</v>
      </c>
      <c r="R237" s="172">
        <f>Q237*H237</f>
        <v>0.25308375</v>
      </c>
      <c r="S237" s="172">
        <v>0</v>
      </c>
      <c r="T237" s="173">
        <f>S237*H237</f>
        <v>0</v>
      </c>
      <c r="U237" s="32"/>
      <c r="V237" s="32"/>
      <c r="W237" s="32"/>
      <c r="X237" s="32"/>
      <c r="Y237" s="32"/>
      <c r="Z237" s="32"/>
      <c r="AA237" s="32"/>
      <c r="AB237" s="32"/>
      <c r="AC237" s="32"/>
      <c r="AD237" s="32"/>
      <c r="AE237" s="32"/>
      <c r="AR237" s="174" t="s">
        <v>187</v>
      </c>
      <c r="AT237" s="174" t="s">
        <v>183</v>
      </c>
      <c r="AU237" s="174" t="s">
        <v>85</v>
      </c>
      <c r="AY237" s="17" t="s">
        <v>181</v>
      </c>
      <c r="BE237" s="175">
        <f>IF(N237="základní",J237,0)</f>
        <v>0</v>
      </c>
      <c r="BF237" s="175">
        <f>IF(N237="snížená",J237,0)</f>
        <v>0</v>
      </c>
      <c r="BG237" s="175">
        <f>IF(N237="zákl. přenesená",J237,0)</f>
        <v>0</v>
      </c>
      <c r="BH237" s="175">
        <f>IF(N237="sníž. přenesená",J237,0)</f>
        <v>0</v>
      </c>
      <c r="BI237" s="175">
        <f>IF(N237="nulová",J237,0)</f>
        <v>0</v>
      </c>
      <c r="BJ237" s="17" t="s">
        <v>80</v>
      </c>
      <c r="BK237" s="175">
        <f>ROUND(I237*H237,2)</f>
        <v>0</v>
      </c>
      <c r="BL237" s="17" t="s">
        <v>187</v>
      </c>
      <c r="BM237" s="174" t="s">
        <v>1039</v>
      </c>
    </row>
    <row r="238" spans="1:65" s="14" customFormat="1">
      <c r="B238" s="185"/>
      <c r="D238" s="177" t="s">
        <v>189</v>
      </c>
      <c r="E238" s="186" t="s">
        <v>1</v>
      </c>
      <c r="F238" s="187" t="s">
        <v>957</v>
      </c>
      <c r="H238" s="186" t="s">
        <v>1</v>
      </c>
      <c r="I238" s="188"/>
      <c r="L238" s="185"/>
      <c r="M238" s="189"/>
      <c r="N238" s="190"/>
      <c r="O238" s="190"/>
      <c r="P238" s="190"/>
      <c r="Q238" s="190"/>
      <c r="R238" s="190"/>
      <c r="S238" s="190"/>
      <c r="T238" s="191"/>
      <c r="AT238" s="186" t="s">
        <v>189</v>
      </c>
      <c r="AU238" s="186" t="s">
        <v>85</v>
      </c>
      <c r="AV238" s="14" t="s">
        <v>80</v>
      </c>
      <c r="AW238" s="14" t="s">
        <v>31</v>
      </c>
      <c r="AX238" s="14" t="s">
        <v>75</v>
      </c>
      <c r="AY238" s="186" t="s">
        <v>181</v>
      </c>
    </row>
    <row r="239" spans="1:65" s="13" customFormat="1">
      <c r="B239" s="176"/>
      <c r="D239" s="177" t="s">
        <v>189</v>
      </c>
      <c r="E239" s="178" t="s">
        <v>1</v>
      </c>
      <c r="F239" s="179" t="s">
        <v>1040</v>
      </c>
      <c r="H239" s="180">
        <v>0.375</v>
      </c>
      <c r="I239" s="181"/>
      <c r="L239" s="176"/>
      <c r="M239" s="182"/>
      <c r="N239" s="183"/>
      <c r="O239" s="183"/>
      <c r="P239" s="183"/>
      <c r="Q239" s="183"/>
      <c r="R239" s="183"/>
      <c r="S239" s="183"/>
      <c r="T239" s="184"/>
      <c r="AT239" s="178" t="s">
        <v>189</v>
      </c>
      <c r="AU239" s="178" t="s">
        <v>85</v>
      </c>
      <c r="AV239" s="13" t="s">
        <v>85</v>
      </c>
      <c r="AW239" s="13" t="s">
        <v>31</v>
      </c>
      <c r="AX239" s="13" t="s">
        <v>75</v>
      </c>
      <c r="AY239" s="178" t="s">
        <v>181</v>
      </c>
    </row>
    <row r="240" spans="1:65" s="15" customFormat="1">
      <c r="B240" s="192"/>
      <c r="D240" s="177" t="s">
        <v>189</v>
      </c>
      <c r="E240" s="193" t="s">
        <v>1</v>
      </c>
      <c r="F240" s="194" t="s">
        <v>204</v>
      </c>
      <c r="H240" s="195">
        <v>0.375</v>
      </c>
      <c r="I240" s="196"/>
      <c r="L240" s="192"/>
      <c r="M240" s="197"/>
      <c r="N240" s="198"/>
      <c r="O240" s="198"/>
      <c r="P240" s="198"/>
      <c r="Q240" s="198"/>
      <c r="R240" s="198"/>
      <c r="S240" s="198"/>
      <c r="T240" s="199"/>
      <c r="AT240" s="193" t="s">
        <v>189</v>
      </c>
      <c r="AU240" s="193" t="s">
        <v>85</v>
      </c>
      <c r="AV240" s="15" t="s">
        <v>187</v>
      </c>
      <c r="AW240" s="15" t="s">
        <v>31</v>
      </c>
      <c r="AX240" s="15" t="s">
        <v>80</v>
      </c>
      <c r="AY240" s="193" t="s">
        <v>181</v>
      </c>
    </row>
    <row r="241" spans="1:65" s="2" customFormat="1" ht="21.75" customHeight="1">
      <c r="A241" s="32"/>
      <c r="B241" s="161"/>
      <c r="C241" s="162" t="s">
        <v>418</v>
      </c>
      <c r="D241" s="162" t="s">
        <v>183</v>
      </c>
      <c r="E241" s="163" t="s">
        <v>1041</v>
      </c>
      <c r="F241" s="164" t="s">
        <v>1042</v>
      </c>
      <c r="G241" s="165" t="s">
        <v>200</v>
      </c>
      <c r="H241" s="166">
        <v>9.7279999999999998</v>
      </c>
      <c r="I241" s="167"/>
      <c r="J241" s="168">
        <f>ROUND(I241*H241,2)</f>
        <v>0</v>
      </c>
      <c r="K241" s="169"/>
      <c r="L241" s="33"/>
      <c r="M241" s="170" t="s">
        <v>1</v>
      </c>
      <c r="N241" s="171" t="s">
        <v>40</v>
      </c>
      <c r="O241" s="58"/>
      <c r="P241" s="172">
        <f>O241*H241</f>
        <v>0</v>
      </c>
      <c r="Q241" s="172">
        <v>0.95650000000000002</v>
      </c>
      <c r="R241" s="172">
        <f>Q241*H241</f>
        <v>9.3048319999999993</v>
      </c>
      <c r="S241" s="172">
        <v>0</v>
      </c>
      <c r="T241" s="173">
        <f>S241*H241</f>
        <v>0</v>
      </c>
      <c r="U241" s="32"/>
      <c r="V241" s="32"/>
      <c r="W241" s="32"/>
      <c r="X241" s="32"/>
      <c r="Y241" s="32"/>
      <c r="Z241" s="32"/>
      <c r="AA241" s="32"/>
      <c r="AB241" s="32"/>
      <c r="AC241" s="32"/>
      <c r="AD241" s="32"/>
      <c r="AE241" s="32"/>
      <c r="AR241" s="174" t="s">
        <v>187</v>
      </c>
      <c r="AT241" s="174" t="s">
        <v>183</v>
      </c>
      <c r="AU241" s="174" t="s">
        <v>85</v>
      </c>
      <c r="AY241" s="17" t="s">
        <v>181</v>
      </c>
      <c r="BE241" s="175">
        <f>IF(N241="základní",J241,0)</f>
        <v>0</v>
      </c>
      <c r="BF241" s="175">
        <f>IF(N241="snížená",J241,0)</f>
        <v>0</v>
      </c>
      <c r="BG241" s="175">
        <f>IF(N241="zákl. přenesená",J241,0)</f>
        <v>0</v>
      </c>
      <c r="BH241" s="175">
        <f>IF(N241="sníž. přenesená",J241,0)</f>
        <v>0</v>
      </c>
      <c r="BI241" s="175">
        <f>IF(N241="nulová",J241,0)</f>
        <v>0</v>
      </c>
      <c r="BJ241" s="17" t="s">
        <v>80</v>
      </c>
      <c r="BK241" s="175">
        <f>ROUND(I241*H241,2)</f>
        <v>0</v>
      </c>
      <c r="BL241" s="17" t="s">
        <v>187</v>
      </c>
      <c r="BM241" s="174" t="s">
        <v>1043</v>
      </c>
    </row>
    <row r="242" spans="1:65" s="14" customFormat="1">
      <c r="B242" s="185"/>
      <c r="D242" s="177" t="s">
        <v>189</v>
      </c>
      <c r="E242" s="186" t="s">
        <v>1</v>
      </c>
      <c r="F242" s="187" t="s">
        <v>957</v>
      </c>
      <c r="H242" s="186" t="s">
        <v>1</v>
      </c>
      <c r="I242" s="188"/>
      <c r="L242" s="185"/>
      <c r="M242" s="189"/>
      <c r="N242" s="190"/>
      <c r="O242" s="190"/>
      <c r="P242" s="190"/>
      <c r="Q242" s="190"/>
      <c r="R242" s="190"/>
      <c r="S242" s="190"/>
      <c r="T242" s="191"/>
      <c r="AT242" s="186" t="s">
        <v>189</v>
      </c>
      <c r="AU242" s="186" t="s">
        <v>85</v>
      </c>
      <c r="AV242" s="14" t="s">
        <v>80</v>
      </c>
      <c r="AW242" s="14" t="s">
        <v>31</v>
      </c>
      <c r="AX242" s="14" t="s">
        <v>75</v>
      </c>
      <c r="AY242" s="186" t="s">
        <v>181</v>
      </c>
    </row>
    <row r="243" spans="1:65" s="13" customFormat="1">
      <c r="B243" s="176"/>
      <c r="D243" s="177" t="s">
        <v>189</v>
      </c>
      <c r="E243" s="178" t="s">
        <v>1</v>
      </c>
      <c r="F243" s="179" t="s">
        <v>1044</v>
      </c>
      <c r="H243" s="180">
        <v>9.7279999999999998</v>
      </c>
      <c r="I243" s="181"/>
      <c r="L243" s="176"/>
      <c r="M243" s="182"/>
      <c r="N243" s="183"/>
      <c r="O243" s="183"/>
      <c r="P243" s="183"/>
      <c r="Q243" s="183"/>
      <c r="R243" s="183"/>
      <c r="S243" s="183"/>
      <c r="T243" s="184"/>
      <c r="AT243" s="178" t="s">
        <v>189</v>
      </c>
      <c r="AU243" s="178" t="s">
        <v>85</v>
      </c>
      <c r="AV243" s="13" t="s">
        <v>85</v>
      </c>
      <c r="AW243" s="13" t="s">
        <v>31</v>
      </c>
      <c r="AX243" s="13" t="s">
        <v>75</v>
      </c>
      <c r="AY243" s="178" t="s">
        <v>181</v>
      </c>
    </row>
    <row r="244" spans="1:65" s="15" customFormat="1">
      <c r="B244" s="192"/>
      <c r="D244" s="177" t="s">
        <v>189</v>
      </c>
      <c r="E244" s="193" t="s">
        <v>1</v>
      </c>
      <c r="F244" s="194" t="s">
        <v>204</v>
      </c>
      <c r="H244" s="195">
        <v>9.7279999999999998</v>
      </c>
      <c r="I244" s="196"/>
      <c r="L244" s="192"/>
      <c r="M244" s="197"/>
      <c r="N244" s="198"/>
      <c r="O244" s="198"/>
      <c r="P244" s="198"/>
      <c r="Q244" s="198"/>
      <c r="R244" s="198"/>
      <c r="S244" s="198"/>
      <c r="T244" s="199"/>
      <c r="AT244" s="193" t="s">
        <v>189</v>
      </c>
      <c r="AU244" s="193" t="s">
        <v>85</v>
      </c>
      <c r="AV244" s="15" t="s">
        <v>187</v>
      </c>
      <c r="AW244" s="15" t="s">
        <v>31</v>
      </c>
      <c r="AX244" s="15" t="s">
        <v>80</v>
      </c>
      <c r="AY244" s="193" t="s">
        <v>181</v>
      </c>
    </row>
    <row r="245" spans="1:65" s="2" customFormat="1" ht="21.75" customHeight="1">
      <c r="A245" s="32"/>
      <c r="B245" s="161"/>
      <c r="C245" s="162" t="s">
        <v>425</v>
      </c>
      <c r="D245" s="162" t="s">
        <v>183</v>
      </c>
      <c r="E245" s="163" t="s">
        <v>1045</v>
      </c>
      <c r="F245" s="164" t="s">
        <v>1046</v>
      </c>
      <c r="G245" s="165" t="s">
        <v>214</v>
      </c>
      <c r="H245" s="166">
        <v>5.9340000000000002</v>
      </c>
      <c r="I245" s="167"/>
      <c r="J245" s="168">
        <f>ROUND(I245*H245,2)</f>
        <v>0</v>
      </c>
      <c r="K245" s="169"/>
      <c r="L245" s="33"/>
      <c r="M245" s="170" t="s">
        <v>1</v>
      </c>
      <c r="N245" s="171" t="s">
        <v>40</v>
      </c>
      <c r="O245" s="58"/>
      <c r="P245" s="172">
        <f>O245*H245</f>
        <v>0</v>
      </c>
      <c r="Q245" s="172">
        <v>2.45329</v>
      </c>
      <c r="R245" s="172">
        <f>Q245*H245</f>
        <v>14.55782286</v>
      </c>
      <c r="S245" s="172">
        <v>0</v>
      </c>
      <c r="T245" s="173">
        <f>S245*H245</f>
        <v>0</v>
      </c>
      <c r="U245" s="32"/>
      <c r="V245" s="32"/>
      <c r="W245" s="32"/>
      <c r="X245" s="32"/>
      <c r="Y245" s="32"/>
      <c r="Z245" s="32"/>
      <c r="AA245" s="32"/>
      <c r="AB245" s="32"/>
      <c r="AC245" s="32"/>
      <c r="AD245" s="32"/>
      <c r="AE245" s="32"/>
      <c r="AR245" s="174" t="s">
        <v>187</v>
      </c>
      <c r="AT245" s="174" t="s">
        <v>183</v>
      </c>
      <c r="AU245" s="174" t="s">
        <v>85</v>
      </c>
      <c r="AY245" s="17" t="s">
        <v>181</v>
      </c>
      <c r="BE245" s="175">
        <f>IF(N245="základní",J245,0)</f>
        <v>0</v>
      </c>
      <c r="BF245" s="175">
        <f>IF(N245="snížená",J245,0)</f>
        <v>0</v>
      </c>
      <c r="BG245" s="175">
        <f>IF(N245="zákl. přenesená",J245,0)</f>
        <v>0</v>
      </c>
      <c r="BH245" s="175">
        <f>IF(N245="sníž. přenesená",J245,0)</f>
        <v>0</v>
      </c>
      <c r="BI245" s="175">
        <f>IF(N245="nulová",J245,0)</f>
        <v>0</v>
      </c>
      <c r="BJ245" s="17" t="s">
        <v>80</v>
      </c>
      <c r="BK245" s="175">
        <f>ROUND(I245*H245,2)</f>
        <v>0</v>
      </c>
      <c r="BL245" s="17" t="s">
        <v>187</v>
      </c>
      <c r="BM245" s="174" t="s">
        <v>1047</v>
      </c>
    </row>
    <row r="246" spans="1:65" s="13" customFormat="1">
      <c r="B246" s="176"/>
      <c r="D246" s="177" t="s">
        <v>189</v>
      </c>
      <c r="E246" s="178" t="s">
        <v>1</v>
      </c>
      <c r="F246" s="179" t="s">
        <v>1048</v>
      </c>
      <c r="H246" s="180">
        <v>5.9340000000000002</v>
      </c>
      <c r="I246" s="181"/>
      <c r="L246" s="176"/>
      <c r="M246" s="182"/>
      <c r="N246" s="183"/>
      <c r="O246" s="183"/>
      <c r="P246" s="183"/>
      <c r="Q246" s="183"/>
      <c r="R246" s="183"/>
      <c r="S246" s="183"/>
      <c r="T246" s="184"/>
      <c r="AT246" s="178" t="s">
        <v>189</v>
      </c>
      <c r="AU246" s="178" t="s">
        <v>85</v>
      </c>
      <c r="AV246" s="13" t="s">
        <v>85</v>
      </c>
      <c r="AW246" s="13" t="s">
        <v>31</v>
      </c>
      <c r="AX246" s="13" t="s">
        <v>80</v>
      </c>
      <c r="AY246" s="178" t="s">
        <v>181</v>
      </c>
    </row>
    <row r="247" spans="1:65" s="2" customFormat="1" ht="21.75" customHeight="1">
      <c r="A247" s="32"/>
      <c r="B247" s="161"/>
      <c r="C247" s="162" t="s">
        <v>432</v>
      </c>
      <c r="D247" s="162" t="s">
        <v>183</v>
      </c>
      <c r="E247" s="163" t="s">
        <v>1049</v>
      </c>
      <c r="F247" s="164" t="s">
        <v>1050</v>
      </c>
      <c r="G247" s="165" t="s">
        <v>259</v>
      </c>
      <c r="H247" s="166">
        <v>0.16800000000000001</v>
      </c>
      <c r="I247" s="167"/>
      <c r="J247" s="168">
        <f>ROUND(I247*H247,2)</f>
        <v>0</v>
      </c>
      <c r="K247" s="169"/>
      <c r="L247" s="33"/>
      <c r="M247" s="170" t="s">
        <v>1</v>
      </c>
      <c r="N247" s="171" t="s">
        <v>40</v>
      </c>
      <c r="O247" s="58"/>
      <c r="P247" s="172">
        <f>O247*H247</f>
        <v>0</v>
      </c>
      <c r="Q247" s="172">
        <v>1.05871</v>
      </c>
      <c r="R247" s="172">
        <f>Q247*H247</f>
        <v>0.17786328000000001</v>
      </c>
      <c r="S247" s="172">
        <v>0</v>
      </c>
      <c r="T247" s="173">
        <f>S247*H247</f>
        <v>0</v>
      </c>
      <c r="U247" s="32"/>
      <c r="V247" s="32"/>
      <c r="W247" s="32"/>
      <c r="X247" s="32"/>
      <c r="Y247" s="32"/>
      <c r="Z247" s="32"/>
      <c r="AA247" s="32"/>
      <c r="AB247" s="32"/>
      <c r="AC247" s="32"/>
      <c r="AD247" s="32"/>
      <c r="AE247" s="32"/>
      <c r="AR247" s="174" t="s">
        <v>187</v>
      </c>
      <c r="AT247" s="174" t="s">
        <v>183</v>
      </c>
      <c r="AU247" s="174" t="s">
        <v>85</v>
      </c>
      <c r="AY247" s="17" t="s">
        <v>181</v>
      </c>
      <c r="BE247" s="175">
        <f>IF(N247="základní",J247,0)</f>
        <v>0</v>
      </c>
      <c r="BF247" s="175">
        <f>IF(N247="snížená",J247,0)</f>
        <v>0</v>
      </c>
      <c r="BG247" s="175">
        <f>IF(N247="zákl. přenesená",J247,0)</f>
        <v>0</v>
      </c>
      <c r="BH247" s="175">
        <f>IF(N247="sníž. přenesená",J247,0)</f>
        <v>0</v>
      </c>
      <c r="BI247" s="175">
        <f>IF(N247="nulová",J247,0)</f>
        <v>0</v>
      </c>
      <c r="BJ247" s="17" t="s">
        <v>80</v>
      </c>
      <c r="BK247" s="175">
        <f>ROUND(I247*H247,2)</f>
        <v>0</v>
      </c>
      <c r="BL247" s="17" t="s">
        <v>187</v>
      </c>
      <c r="BM247" s="174" t="s">
        <v>1051</v>
      </c>
    </row>
    <row r="248" spans="1:65" s="14" customFormat="1">
      <c r="B248" s="185"/>
      <c r="D248" s="177" t="s">
        <v>189</v>
      </c>
      <c r="E248" s="186" t="s">
        <v>1</v>
      </c>
      <c r="F248" s="187" t="s">
        <v>957</v>
      </c>
      <c r="H248" s="186" t="s">
        <v>1</v>
      </c>
      <c r="I248" s="188"/>
      <c r="L248" s="185"/>
      <c r="M248" s="189"/>
      <c r="N248" s="190"/>
      <c r="O248" s="190"/>
      <c r="P248" s="190"/>
      <c r="Q248" s="190"/>
      <c r="R248" s="190"/>
      <c r="S248" s="190"/>
      <c r="T248" s="191"/>
      <c r="AT248" s="186" t="s">
        <v>189</v>
      </c>
      <c r="AU248" s="186" t="s">
        <v>85</v>
      </c>
      <c r="AV248" s="14" t="s">
        <v>80</v>
      </c>
      <c r="AW248" s="14" t="s">
        <v>31</v>
      </c>
      <c r="AX248" s="14" t="s">
        <v>75</v>
      </c>
      <c r="AY248" s="186" t="s">
        <v>181</v>
      </c>
    </row>
    <row r="249" spans="1:65" s="14" customFormat="1">
      <c r="B249" s="185"/>
      <c r="D249" s="177" t="s">
        <v>189</v>
      </c>
      <c r="E249" s="186" t="s">
        <v>1</v>
      </c>
      <c r="F249" s="187" t="s">
        <v>957</v>
      </c>
      <c r="H249" s="186" t="s">
        <v>1</v>
      </c>
      <c r="I249" s="188"/>
      <c r="L249" s="185"/>
      <c r="M249" s="189"/>
      <c r="N249" s="190"/>
      <c r="O249" s="190"/>
      <c r="P249" s="190"/>
      <c r="Q249" s="190"/>
      <c r="R249" s="190"/>
      <c r="S249" s="190"/>
      <c r="T249" s="191"/>
      <c r="AT249" s="186" t="s">
        <v>189</v>
      </c>
      <c r="AU249" s="186" t="s">
        <v>85</v>
      </c>
      <c r="AV249" s="14" t="s">
        <v>80</v>
      </c>
      <c r="AW249" s="14" t="s">
        <v>31</v>
      </c>
      <c r="AX249" s="14" t="s">
        <v>75</v>
      </c>
      <c r="AY249" s="186" t="s">
        <v>181</v>
      </c>
    </row>
    <row r="250" spans="1:65" s="13" customFormat="1">
      <c r="B250" s="176"/>
      <c r="D250" s="177" t="s">
        <v>189</v>
      </c>
      <c r="E250" s="178" t="s">
        <v>1</v>
      </c>
      <c r="F250" s="179" t="s">
        <v>1052</v>
      </c>
      <c r="H250" s="180">
        <v>9.2999999999999999E-2</v>
      </c>
      <c r="I250" s="181"/>
      <c r="L250" s="176"/>
      <c r="M250" s="182"/>
      <c r="N250" s="183"/>
      <c r="O250" s="183"/>
      <c r="P250" s="183"/>
      <c r="Q250" s="183"/>
      <c r="R250" s="183"/>
      <c r="S250" s="183"/>
      <c r="T250" s="184"/>
      <c r="AT250" s="178" t="s">
        <v>189</v>
      </c>
      <c r="AU250" s="178" t="s">
        <v>85</v>
      </c>
      <c r="AV250" s="13" t="s">
        <v>85</v>
      </c>
      <c r="AW250" s="13" t="s">
        <v>31</v>
      </c>
      <c r="AX250" s="13" t="s">
        <v>75</v>
      </c>
      <c r="AY250" s="178" t="s">
        <v>181</v>
      </c>
    </row>
    <row r="251" spans="1:65" s="13" customFormat="1">
      <c r="B251" s="176"/>
      <c r="D251" s="177" t="s">
        <v>189</v>
      </c>
      <c r="E251" s="178" t="s">
        <v>1</v>
      </c>
      <c r="F251" s="179" t="s">
        <v>1053</v>
      </c>
      <c r="H251" s="180">
        <v>8.0000000000000002E-3</v>
      </c>
      <c r="I251" s="181"/>
      <c r="L251" s="176"/>
      <c r="M251" s="182"/>
      <c r="N251" s="183"/>
      <c r="O251" s="183"/>
      <c r="P251" s="183"/>
      <c r="Q251" s="183"/>
      <c r="R251" s="183"/>
      <c r="S251" s="183"/>
      <c r="T251" s="184"/>
      <c r="AT251" s="178" t="s">
        <v>189</v>
      </c>
      <c r="AU251" s="178" t="s">
        <v>85</v>
      </c>
      <c r="AV251" s="13" t="s">
        <v>85</v>
      </c>
      <c r="AW251" s="13" t="s">
        <v>31</v>
      </c>
      <c r="AX251" s="13" t="s">
        <v>75</v>
      </c>
      <c r="AY251" s="178" t="s">
        <v>181</v>
      </c>
    </row>
    <row r="252" spans="1:65" s="14" customFormat="1">
      <c r="B252" s="185"/>
      <c r="D252" s="177" t="s">
        <v>189</v>
      </c>
      <c r="E252" s="186" t="s">
        <v>1</v>
      </c>
      <c r="F252" s="187" t="s">
        <v>1054</v>
      </c>
      <c r="H252" s="186" t="s">
        <v>1</v>
      </c>
      <c r="I252" s="188"/>
      <c r="L252" s="185"/>
      <c r="M252" s="189"/>
      <c r="N252" s="190"/>
      <c r="O252" s="190"/>
      <c r="P252" s="190"/>
      <c r="Q252" s="190"/>
      <c r="R252" s="190"/>
      <c r="S252" s="190"/>
      <c r="T252" s="191"/>
      <c r="AT252" s="186" t="s">
        <v>189</v>
      </c>
      <c r="AU252" s="186" t="s">
        <v>85</v>
      </c>
      <c r="AV252" s="14" t="s">
        <v>80</v>
      </c>
      <c r="AW252" s="14" t="s">
        <v>31</v>
      </c>
      <c r="AX252" s="14" t="s">
        <v>75</v>
      </c>
      <c r="AY252" s="186" t="s">
        <v>181</v>
      </c>
    </row>
    <row r="253" spans="1:65" s="13" customFormat="1">
      <c r="B253" s="176"/>
      <c r="D253" s="177" t="s">
        <v>189</v>
      </c>
      <c r="E253" s="178" t="s">
        <v>1</v>
      </c>
      <c r="F253" s="179" t="s">
        <v>1055</v>
      </c>
      <c r="H253" s="180">
        <v>6.0999999999999999E-2</v>
      </c>
      <c r="I253" s="181"/>
      <c r="L253" s="176"/>
      <c r="M253" s="182"/>
      <c r="N253" s="183"/>
      <c r="O253" s="183"/>
      <c r="P253" s="183"/>
      <c r="Q253" s="183"/>
      <c r="R253" s="183"/>
      <c r="S253" s="183"/>
      <c r="T253" s="184"/>
      <c r="AT253" s="178" t="s">
        <v>189</v>
      </c>
      <c r="AU253" s="178" t="s">
        <v>85</v>
      </c>
      <c r="AV253" s="13" t="s">
        <v>85</v>
      </c>
      <c r="AW253" s="13" t="s">
        <v>31</v>
      </c>
      <c r="AX253" s="13" t="s">
        <v>75</v>
      </c>
      <c r="AY253" s="178" t="s">
        <v>181</v>
      </c>
    </row>
    <row r="254" spans="1:65" s="13" customFormat="1">
      <c r="B254" s="176"/>
      <c r="D254" s="177" t="s">
        <v>189</v>
      </c>
      <c r="E254" s="178" t="s">
        <v>1</v>
      </c>
      <c r="F254" s="179" t="s">
        <v>1056</v>
      </c>
      <c r="H254" s="180">
        <v>6.0000000000000001E-3</v>
      </c>
      <c r="I254" s="181"/>
      <c r="L254" s="176"/>
      <c r="M254" s="182"/>
      <c r="N254" s="183"/>
      <c r="O254" s="183"/>
      <c r="P254" s="183"/>
      <c r="Q254" s="183"/>
      <c r="R254" s="183"/>
      <c r="S254" s="183"/>
      <c r="T254" s="184"/>
      <c r="AT254" s="178" t="s">
        <v>189</v>
      </c>
      <c r="AU254" s="178" t="s">
        <v>85</v>
      </c>
      <c r="AV254" s="13" t="s">
        <v>85</v>
      </c>
      <c r="AW254" s="13" t="s">
        <v>31</v>
      </c>
      <c r="AX254" s="13" t="s">
        <v>75</v>
      </c>
      <c r="AY254" s="178" t="s">
        <v>181</v>
      </c>
    </row>
    <row r="255" spans="1:65" s="15" customFormat="1">
      <c r="B255" s="192"/>
      <c r="D255" s="177" t="s">
        <v>189</v>
      </c>
      <c r="E255" s="193" t="s">
        <v>1</v>
      </c>
      <c r="F255" s="194" t="s">
        <v>204</v>
      </c>
      <c r="H255" s="195">
        <v>0.16800000000000001</v>
      </c>
      <c r="I255" s="196"/>
      <c r="L255" s="192"/>
      <c r="M255" s="197"/>
      <c r="N255" s="198"/>
      <c r="O255" s="198"/>
      <c r="P255" s="198"/>
      <c r="Q255" s="198"/>
      <c r="R255" s="198"/>
      <c r="S255" s="198"/>
      <c r="T255" s="199"/>
      <c r="AT255" s="193" t="s">
        <v>189</v>
      </c>
      <c r="AU255" s="193" t="s">
        <v>85</v>
      </c>
      <c r="AV255" s="15" t="s">
        <v>187</v>
      </c>
      <c r="AW255" s="15" t="s">
        <v>31</v>
      </c>
      <c r="AX255" s="15" t="s">
        <v>80</v>
      </c>
      <c r="AY255" s="193" t="s">
        <v>181</v>
      </c>
    </row>
    <row r="256" spans="1:65" s="12" customFormat="1" ht="22.9" customHeight="1">
      <c r="B256" s="148"/>
      <c r="D256" s="149" t="s">
        <v>74</v>
      </c>
      <c r="E256" s="159" t="s">
        <v>118</v>
      </c>
      <c r="F256" s="159" t="s">
        <v>266</v>
      </c>
      <c r="I256" s="151"/>
      <c r="J256" s="160">
        <f>BK256</f>
        <v>0</v>
      </c>
      <c r="L256" s="148"/>
      <c r="M256" s="153"/>
      <c r="N256" s="154"/>
      <c r="O256" s="154"/>
      <c r="P256" s="155">
        <f>SUM(P257:P417)</f>
        <v>0</v>
      </c>
      <c r="Q256" s="154"/>
      <c r="R256" s="155">
        <f>SUM(R257:R417)</f>
        <v>242.38476714999999</v>
      </c>
      <c r="S256" s="154"/>
      <c r="T256" s="156">
        <f>SUM(T257:T417)</f>
        <v>0</v>
      </c>
      <c r="AR256" s="149" t="s">
        <v>80</v>
      </c>
      <c r="AT256" s="157" t="s">
        <v>74</v>
      </c>
      <c r="AU256" s="157" t="s">
        <v>80</v>
      </c>
      <c r="AY256" s="149" t="s">
        <v>181</v>
      </c>
      <c r="BK256" s="158">
        <f>SUM(BK257:BK417)</f>
        <v>0</v>
      </c>
    </row>
    <row r="257" spans="1:65" s="2" customFormat="1" ht="16.5" customHeight="1">
      <c r="A257" s="32"/>
      <c r="B257" s="161"/>
      <c r="C257" s="162" t="s">
        <v>439</v>
      </c>
      <c r="D257" s="162" t="s">
        <v>183</v>
      </c>
      <c r="E257" s="163" t="s">
        <v>1057</v>
      </c>
      <c r="F257" s="164" t="s">
        <v>1058</v>
      </c>
      <c r="G257" s="165" t="s">
        <v>214</v>
      </c>
      <c r="H257" s="166">
        <v>6.0940000000000003</v>
      </c>
      <c r="I257" s="167"/>
      <c r="J257" s="168">
        <f>ROUND(I257*H257,2)</f>
        <v>0</v>
      </c>
      <c r="K257" s="169"/>
      <c r="L257" s="33"/>
      <c r="M257" s="170" t="s">
        <v>1</v>
      </c>
      <c r="N257" s="171" t="s">
        <v>40</v>
      </c>
      <c r="O257" s="58"/>
      <c r="P257" s="172">
        <f>O257*H257</f>
        <v>0</v>
      </c>
      <c r="Q257" s="172">
        <v>1.6285000000000001</v>
      </c>
      <c r="R257" s="172">
        <f>Q257*H257</f>
        <v>9.9240790000000008</v>
      </c>
      <c r="S257" s="172">
        <v>0</v>
      </c>
      <c r="T257" s="173">
        <f>S257*H257</f>
        <v>0</v>
      </c>
      <c r="U257" s="32"/>
      <c r="V257" s="32"/>
      <c r="W257" s="32"/>
      <c r="X257" s="32"/>
      <c r="Y257" s="32"/>
      <c r="Z257" s="32"/>
      <c r="AA257" s="32"/>
      <c r="AB257" s="32"/>
      <c r="AC257" s="32"/>
      <c r="AD257" s="32"/>
      <c r="AE257" s="32"/>
      <c r="AR257" s="174" t="s">
        <v>187</v>
      </c>
      <c r="AT257" s="174" t="s">
        <v>183</v>
      </c>
      <c r="AU257" s="174" t="s">
        <v>85</v>
      </c>
      <c r="AY257" s="17" t="s">
        <v>181</v>
      </c>
      <c r="BE257" s="175">
        <f>IF(N257="základní",J257,0)</f>
        <v>0</v>
      </c>
      <c r="BF257" s="175">
        <f>IF(N257="snížená",J257,0)</f>
        <v>0</v>
      </c>
      <c r="BG257" s="175">
        <f>IF(N257="zákl. přenesená",J257,0)</f>
        <v>0</v>
      </c>
      <c r="BH257" s="175">
        <f>IF(N257="sníž. přenesená",J257,0)</f>
        <v>0</v>
      </c>
      <c r="BI257" s="175">
        <f>IF(N257="nulová",J257,0)</f>
        <v>0</v>
      </c>
      <c r="BJ257" s="17" t="s">
        <v>80</v>
      </c>
      <c r="BK257" s="175">
        <f>ROUND(I257*H257,2)</f>
        <v>0</v>
      </c>
      <c r="BL257" s="17" t="s">
        <v>187</v>
      </c>
      <c r="BM257" s="174" t="s">
        <v>1059</v>
      </c>
    </row>
    <row r="258" spans="1:65" s="13" customFormat="1">
      <c r="B258" s="176"/>
      <c r="D258" s="177" t="s">
        <v>189</v>
      </c>
      <c r="E258" s="178" t="s">
        <v>1</v>
      </c>
      <c r="F258" s="179" t="s">
        <v>1060</v>
      </c>
      <c r="H258" s="180">
        <v>7.1539999999999999</v>
      </c>
      <c r="I258" s="181"/>
      <c r="L258" s="176"/>
      <c r="M258" s="182"/>
      <c r="N258" s="183"/>
      <c r="O258" s="183"/>
      <c r="P258" s="183"/>
      <c r="Q258" s="183"/>
      <c r="R258" s="183"/>
      <c r="S258" s="183"/>
      <c r="T258" s="184"/>
      <c r="AT258" s="178" t="s">
        <v>189</v>
      </c>
      <c r="AU258" s="178" t="s">
        <v>85</v>
      </c>
      <c r="AV258" s="13" t="s">
        <v>85</v>
      </c>
      <c r="AW258" s="13" t="s">
        <v>31</v>
      </c>
      <c r="AX258" s="13" t="s">
        <v>75</v>
      </c>
      <c r="AY258" s="178" t="s">
        <v>181</v>
      </c>
    </row>
    <row r="259" spans="1:65" s="13" customFormat="1">
      <c r="B259" s="176"/>
      <c r="D259" s="177" t="s">
        <v>189</v>
      </c>
      <c r="E259" s="178" t="s">
        <v>1</v>
      </c>
      <c r="F259" s="179" t="s">
        <v>1061</v>
      </c>
      <c r="H259" s="180">
        <v>-1.06</v>
      </c>
      <c r="I259" s="181"/>
      <c r="L259" s="176"/>
      <c r="M259" s="182"/>
      <c r="N259" s="183"/>
      <c r="O259" s="183"/>
      <c r="P259" s="183"/>
      <c r="Q259" s="183"/>
      <c r="R259" s="183"/>
      <c r="S259" s="183"/>
      <c r="T259" s="184"/>
      <c r="AT259" s="178" t="s">
        <v>189</v>
      </c>
      <c r="AU259" s="178" t="s">
        <v>85</v>
      </c>
      <c r="AV259" s="13" t="s">
        <v>85</v>
      </c>
      <c r="AW259" s="13" t="s">
        <v>31</v>
      </c>
      <c r="AX259" s="13" t="s">
        <v>75</v>
      </c>
      <c r="AY259" s="178" t="s">
        <v>181</v>
      </c>
    </row>
    <row r="260" spans="1:65" s="15" customFormat="1">
      <c r="B260" s="192"/>
      <c r="D260" s="177" t="s">
        <v>189</v>
      </c>
      <c r="E260" s="193" t="s">
        <v>1</v>
      </c>
      <c r="F260" s="194" t="s">
        <v>204</v>
      </c>
      <c r="H260" s="195">
        <v>6.0940000000000003</v>
      </c>
      <c r="I260" s="196"/>
      <c r="L260" s="192"/>
      <c r="M260" s="197"/>
      <c r="N260" s="198"/>
      <c r="O260" s="198"/>
      <c r="P260" s="198"/>
      <c r="Q260" s="198"/>
      <c r="R260" s="198"/>
      <c r="S260" s="198"/>
      <c r="T260" s="199"/>
      <c r="AT260" s="193" t="s">
        <v>189</v>
      </c>
      <c r="AU260" s="193" t="s">
        <v>85</v>
      </c>
      <c r="AV260" s="15" t="s">
        <v>187</v>
      </c>
      <c r="AW260" s="15" t="s">
        <v>31</v>
      </c>
      <c r="AX260" s="15" t="s">
        <v>80</v>
      </c>
      <c r="AY260" s="193" t="s">
        <v>181</v>
      </c>
    </row>
    <row r="261" spans="1:65" s="2" customFormat="1" ht="21.75" customHeight="1">
      <c r="A261" s="32"/>
      <c r="B261" s="161"/>
      <c r="C261" s="162" t="s">
        <v>443</v>
      </c>
      <c r="D261" s="162" t="s">
        <v>183</v>
      </c>
      <c r="E261" s="163" t="s">
        <v>1062</v>
      </c>
      <c r="F261" s="164" t="s">
        <v>1063</v>
      </c>
      <c r="G261" s="165" t="s">
        <v>200</v>
      </c>
      <c r="H261" s="166">
        <v>324.31</v>
      </c>
      <c r="I261" s="167"/>
      <c r="J261" s="168">
        <f>ROUND(I261*H261,2)</f>
        <v>0</v>
      </c>
      <c r="K261" s="169"/>
      <c r="L261" s="33"/>
      <c r="M261" s="170" t="s">
        <v>1</v>
      </c>
      <c r="N261" s="171" t="s">
        <v>40</v>
      </c>
      <c r="O261" s="58"/>
      <c r="P261" s="172">
        <f>O261*H261</f>
        <v>0</v>
      </c>
      <c r="Q261" s="172">
        <v>0.28722999999999999</v>
      </c>
      <c r="R261" s="172">
        <f>Q261*H261</f>
        <v>93.151561299999997</v>
      </c>
      <c r="S261" s="172">
        <v>0</v>
      </c>
      <c r="T261" s="173">
        <f>S261*H261</f>
        <v>0</v>
      </c>
      <c r="U261" s="32"/>
      <c r="V261" s="32"/>
      <c r="W261" s="32"/>
      <c r="X261" s="32"/>
      <c r="Y261" s="32"/>
      <c r="Z261" s="32"/>
      <c r="AA261" s="32"/>
      <c r="AB261" s="32"/>
      <c r="AC261" s="32"/>
      <c r="AD261" s="32"/>
      <c r="AE261" s="32"/>
      <c r="AR261" s="174" t="s">
        <v>187</v>
      </c>
      <c r="AT261" s="174" t="s">
        <v>183</v>
      </c>
      <c r="AU261" s="174" t="s">
        <v>85</v>
      </c>
      <c r="AY261" s="17" t="s">
        <v>181</v>
      </c>
      <c r="BE261" s="175">
        <f>IF(N261="základní",J261,0)</f>
        <v>0</v>
      </c>
      <c r="BF261" s="175">
        <f>IF(N261="snížená",J261,0)</f>
        <v>0</v>
      </c>
      <c r="BG261" s="175">
        <f>IF(N261="zákl. přenesená",J261,0)</f>
        <v>0</v>
      </c>
      <c r="BH261" s="175">
        <f>IF(N261="sníž. přenesená",J261,0)</f>
        <v>0</v>
      </c>
      <c r="BI261" s="175">
        <f>IF(N261="nulová",J261,0)</f>
        <v>0</v>
      </c>
      <c r="BJ261" s="17" t="s">
        <v>80</v>
      </c>
      <c r="BK261" s="175">
        <f>ROUND(I261*H261,2)</f>
        <v>0</v>
      </c>
      <c r="BL261" s="17" t="s">
        <v>187</v>
      </c>
      <c r="BM261" s="174" t="s">
        <v>1064</v>
      </c>
    </row>
    <row r="262" spans="1:65" s="14" customFormat="1">
      <c r="B262" s="185"/>
      <c r="D262" s="177" t="s">
        <v>189</v>
      </c>
      <c r="E262" s="186" t="s">
        <v>1</v>
      </c>
      <c r="F262" s="187" t="s">
        <v>1065</v>
      </c>
      <c r="H262" s="186" t="s">
        <v>1</v>
      </c>
      <c r="I262" s="188"/>
      <c r="L262" s="185"/>
      <c r="M262" s="189"/>
      <c r="N262" s="190"/>
      <c r="O262" s="190"/>
      <c r="P262" s="190"/>
      <c r="Q262" s="190"/>
      <c r="R262" s="190"/>
      <c r="S262" s="190"/>
      <c r="T262" s="191"/>
      <c r="AT262" s="186" t="s">
        <v>189</v>
      </c>
      <c r="AU262" s="186" t="s">
        <v>85</v>
      </c>
      <c r="AV262" s="14" t="s">
        <v>80</v>
      </c>
      <c r="AW262" s="14" t="s">
        <v>31</v>
      </c>
      <c r="AX262" s="14" t="s">
        <v>75</v>
      </c>
      <c r="AY262" s="186" t="s">
        <v>181</v>
      </c>
    </row>
    <row r="263" spans="1:65" s="13" customFormat="1">
      <c r="B263" s="176"/>
      <c r="D263" s="177" t="s">
        <v>189</v>
      </c>
      <c r="E263" s="178" t="s">
        <v>1</v>
      </c>
      <c r="F263" s="179" t="s">
        <v>1066</v>
      </c>
      <c r="H263" s="180">
        <v>1.9</v>
      </c>
      <c r="I263" s="181"/>
      <c r="L263" s="176"/>
      <c r="M263" s="182"/>
      <c r="N263" s="183"/>
      <c r="O263" s="183"/>
      <c r="P263" s="183"/>
      <c r="Q263" s="183"/>
      <c r="R263" s="183"/>
      <c r="S263" s="183"/>
      <c r="T263" s="184"/>
      <c r="AT263" s="178" t="s">
        <v>189</v>
      </c>
      <c r="AU263" s="178" t="s">
        <v>85</v>
      </c>
      <c r="AV263" s="13" t="s">
        <v>85</v>
      </c>
      <c r="AW263" s="13" t="s">
        <v>31</v>
      </c>
      <c r="AX263" s="13" t="s">
        <v>75</v>
      </c>
      <c r="AY263" s="178" t="s">
        <v>181</v>
      </c>
    </row>
    <row r="264" spans="1:65" s="14" customFormat="1">
      <c r="B264" s="185"/>
      <c r="D264" s="177" t="s">
        <v>189</v>
      </c>
      <c r="E264" s="186" t="s">
        <v>1</v>
      </c>
      <c r="F264" s="187" t="s">
        <v>1067</v>
      </c>
      <c r="H264" s="186" t="s">
        <v>1</v>
      </c>
      <c r="I264" s="188"/>
      <c r="L264" s="185"/>
      <c r="M264" s="189"/>
      <c r="N264" s="190"/>
      <c r="O264" s="190"/>
      <c r="P264" s="190"/>
      <c r="Q264" s="190"/>
      <c r="R264" s="190"/>
      <c r="S264" s="190"/>
      <c r="T264" s="191"/>
      <c r="AT264" s="186" t="s">
        <v>189</v>
      </c>
      <c r="AU264" s="186" t="s">
        <v>85</v>
      </c>
      <c r="AV264" s="14" t="s">
        <v>80</v>
      </c>
      <c r="AW264" s="14" t="s">
        <v>31</v>
      </c>
      <c r="AX264" s="14" t="s">
        <v>75</v>
      </c>
      <c r="AY264" s="186" t="s">
        <v>181</v>
      </c>
    </row>
    <row r="265" spans="1:65" s="13" customFormat="1">
      <c r="B265" s="176"/>
      <c r="D265" s="177" t="s">
        <v>189</v>
      </c>
      <c r="E265" s="178" t="s">
        <v>1</v>
      </c>
      <c r="F265" s="179" t="s">
        <v>1068</v>
      </c>
      <c r="H265" s="180">
        <v>123.16</v>
      </c>
      <c r="I265" s="181"/>
      <c r="L265" s="176"/>
      <c r="M265" s="182"/>
      <c r="N265" s="183"/>
      <c r="O265" s="183"/>
      <c r="P265" s="183"/>
      <c r="Q265" s="183"/>
      <c r="R265" s="183"/>
      <c r="S265" s="183"/>
      <c r="T265" s="184"/>
      <c r="AT265" s="178" t="s">
        <v>189</v>
      </c>
      <c r="AU265" s="178" t="s">
        <v>85</v>
      </c>
      <c r="AV265" s="13" t="s">
        <v>85</v>
      </c>
      <c r="AW265" s="13" t="s">
        <v>31</v>
      </c>
      <c r="AX265" s="13" t="s">
        <v>75</v>
      </c>
      <c r="AY265" s="178" t="s">
        <v>181</v>
      </c>
    </row>
    <row r="266" spans="1:65" s="14" customFormat="1">
      <c r="B266" s="185"/>
      <c r="D266" s="177" t="s">
        <v>189</v>
      </c>
      <c r="E266" s="186" t="s">
        <v>1</v>
      </c>
      <c r="F266" s="187" t="s">
        <v>1069</v>
      </c>
      <c r="H266" s="186" t="s">
        <v>1</v>
      </c>
      <c r="I266" s="188"/>
      <c r="L266" s="185"/>
      <c r="M266" s="189"/>
      <c r="N266" s="190"/>
      <c r="O266" s="190"/>
      <c r="P266" s="190"/>
      <c r="Q266" s="190"/>
      <c r="R266" s="190"/>
      <c r="S266" s="190"/>
      <c r="T266" s="191"/>
      <c r="AT266" s="186" t="s">
        <v>189</v>
      </c>
      <c r="AU266" s="186" t="s">
        <v>85</v>
      </c>
      <c r="AV266" s="14" t="s">
        <v>80</v>
      </c>
      <c r="AW266" s="14" t="s">
        <v>31</v>
      </c>
      <c r="AX266" s="14" t="s">
        <v>75</v>
      </c>
      <c r="AY266" s="186" t="s">
        <v>181</v>
      </c>
    </row>
    <row r="267" spans="1:65" s="13" customFormat="1">
      <c r="B267" s="176"/>
      <c r="D267" s="177" t="s">
        <v>189</v>
      </c>
      <c r="E267" s="178" t="s">
        <v>1</v>
      </c>
      <c r="F267" s="179" t="s">
        <v>1070</v>
      </c>
      <c r="H267" s="180">
        <v>17.22</v>
      </c>
      <c r="I267" s="181"/>
      <c r="L267" s="176"/>
      <c r="M267" s="182"/>
      <c r="N267" s="183"/>
      <c r="O267" s="183"/>
      <c r="P267" s="183"/>
      <c r="Q267" s="183"/>
      <c r="R267" s="183"/>
      <c r="S267" s="183"/>
      <c r="T267" s="184"/>
      <c r="AT267" s="178" t="s">
        <v>189</v>
      </c>
      <c r="AU267" s="178" t="s">
        <v>85</v>
      </c>
      <c r="AV267" s="13" t="s">
        <v>85</v>
      </c>
      <c r="AW267" s="13" t="s">
        <v>31</v>
      </c>
      <c r="AX267" s="13" t="s">
        <v>75</v>
      </c>
      <c r="AY267" s="178" t="s">
        <v>181</v>
      </c>
    </row>
    <row r="268" spans="1:65" s="14" customFormat="1">
      <c r="B268" s="185"/>
      <c r="D268" s="177" t="s">
        <v>189</v>
      </c>
      <c r="E268" s="186" t="s">
        <v>1</v>
      </c>
      <c r="F268" s="187" t="s">
        <v>1071</v>
      </c>
      <c r="H268" s="186" t="s">
        <v>1</v>
      </c>
      <c r="I268" s="188"/>
      <c r="L268" s="185"/>
      <c r="M268" s="189"/>
      <c r="N268" s="190"/>
      <c r="O268" s="190"/>
      <c r="P268" s="190"/>
      <c r="Q268" s="190"/>
      <c r="R268" s="190"/>
      <c r="S268" s="190"/>
      <c r="T268" s="191"/>
      <c r="AT268" s="186" t="s">
        <v>189</v>
      </c>
      <c r="AU268" s="186" t="s">
        <v>85</v>
      </c>
      <c r="AV268" s="14" t="s">
        <v>80</v>
      </c>
      <c r="AW268" s="14" t="s">
        <v>31</v>
      </c>
      <c r="AX268" s="14" t="s">
        <v>75</v>
      </c>
      <c r="AY268" s="186" t="s">
        <v>181</v>
      </c>
    </row>
    <row r="269" spans="1:65" s="13" customFormat="1">
      <c r="B269" s="176"/>
      <c r="D269" s="177" t="s">
        <v>189</v>
      </c>
      <c r="E269" s="178" t="s">
        <v>1</v>
      </c>
      <c r="F269" s="179" t="s">
        <v>1072</v>
      </c>
      <c r="H269" s="180">
        <v>82.376999999999995</v>
      </c>
      <c r="I269" s="181"/>
      <c r="L269" s="176"/>
      <c r="M269" s="182"/>
      <c r="N269" s="183"/>
      <c r="O269" s="183"/>
      <c r="P269" s="183"/>
      <c r="Q269" s="183"/>
      <c r="R269" s="183"/>
      <c r="S269" s="183"/>
      <c r="T269" s="184"/>
      <c r="AT269" s="178" t="s">
        <v>189</v>
      </c>
      <c r="AU269" s="178" t="s">
        <v>85</v>
      </c>
      <c r="AV269" s="13" t="s">
        <v>85</v>
      </c>
      <c r="AW269" s="13" t="s">
        <v>31</v>
      </c>
      <c r="AX269" s="13" t="s">
        <v>75</v>
      </c>
      <c r="AY269" s="178" t="s">
        <v>181</v>
      </c>
    </row>
    <row r="270" spans="1:65" s="14" customFormat="1">
      <c r="B270" s="185"/>
      <c r="D270" s="177" t="s">
        <v>189</v>
      </c>
      <c r="E270" s="186" t="s">
        <v>1</v>
      </c>
      <c r="F270" s="187" t="s">
        <v>1073</v>
      </c>
      <c r="H270" s="186" t="s">
        <v>1</v>
      </c>
      <c r="I270" s="188"/>
      <c r="L270" s="185"/>
      <c r="M270" s="189"/>
      <c r="N270" s="190"/>
      <c r="O270" s="190"/>
      <c r="P270" s="190"/>
      <c r="Q270" s="190"/>
      <c r="R270" s="190"/>
      <c r="S270" s="190"/>
      <c r="T270" s="191"/>
      <c r="AT270" s="186" t="s">
        <v>189</v>
      </c>
      <c r="AU270" s="186" t="s">
        <v>85</v>
      </c>
      <c r="AV270" s="14" t="s">
        <v>80</v>
      </c>
      <c r="AW270" s="14" t="s">
        <v>31</v>
      </c>
      <c r="AX270" s="14" t="s">
        <v>75</v>
      </c>
      <c r="AY270" s="186" t="s">
        <v>181</v>
      </c>
    </row>
    <row r="271" spans="1:65" s="13" customFormat="1">
      <c r="B271" s="176"/>
      <c r="D271" s="177" t="s">
        <v>189</v>
      </c>
      <c r="E271" s="178" t="s">
        <v>1</v>
      </c>
      <c r="F271" s="179" t="s">
        <v>1074</v>
      </c>
      <c r="H271" s="180">
        <v>99.653000000000006</v>
      </c>
      <c r="I271" s="181"/>
      <c r="L271" s="176"/>
      <c r="M271" s="182"/>
      <c r="N271" s="183"/>
      <c r="O271" s="183"/>
      <c r="P271" s="183"/>
      <c r="Q271" s="183"/>
      <c r="R271" s="183"/>
      <c r="S271" s="183"/>
      <c r="T271" s="184"/>
      <c r="AT271" s="178" t="s">
        <v>189</v>
      </c>
      <c r="AU271" s="178" t="s">
        <v>85</v>
      </c>
      <c r="AV271" s="13" t="s">
        <v>85</v>
      </c>
      <c r="AW271" s="13" t="s">
        <v>31</v>
      </c>
      <c r="AX271" s="13" t="s">
        <v>75</v>
      </c>
      <c r="AY271" s="178" t="s">
        <v>181</v>
      </c>
    </row>
    <row r="272" spans="1:65" s="15" customFormat="1">
      <c r="B272" s="192"/>
      <c r="D272" s="177" t="s">
        <v>189</v>
      </c>
      <c r="E272" s="193" t="s">
        <v>1</v>
      </c>
      <c r="F272" s="194" t="s">
        <v>204</v>
      </c>
      <c r="H272" s="195">
        <v>324.31</v>
      </c>
      <c r="I272" s="196"/>
      <c r="L272" s="192"/>
      <c r="M272" s="197"/>
      <c r="N272" s="198"/>
      <c r="O272" s="198"/>
      <c r="P272" s="198"/>
      <c r="Q272" s="198"/>
      <c r="R272" s="198"/>
      <c r="S272" s="198"/>
      <c r="T272" s="199"/>
      <c r="AT272" s="193" t="s">
        <v>189</v>
      </c>
      <c r="AU272" s="193" t="s">
        <v>85</v>
      </c>
      <c r="AV272" s="15" t="s">
        <v>187</v>
      </c>
      <c r="AW272" s="15" t="s">
        <v>31</v>
      </c>
      <c r="AX272" s="15" t="s">
        <v>80</v>
      </c>
      <c r="AY272" s="193" t="s">
        <v>181</v>
      </c>
    </row>
    <row r="273" spans="1:65" s="2" customFormat="1" ht="21.75" customHeight="1">
      <c r="A273" s="32"/>
      <c r="B273" s="161"/>
      <c r="C273" s="162" t="s">
        <v>445</v>
      </c>
      <c r="D273" s="162" t="s">
        <v>183</v>
      </c>
      <c r="E273" s="163" t="s">
        <v>1075</v>
      </c>
      <c r="F273" s="164" t="s">
        <v>1076</v>
      </c>
      <c r="G273" s="165" t="s">
        <v>214</v>
      </c>
      <c r="H273" s="166">
        <v>60.668999999999997</v>
      </c>
      <c r="I273" s="167"/>
      <c r="J273" s="168">
        <f>ROUND(I273*H273,2)</f>
        <v>0</v>
      </c>
      <c r="K273" s="169"/>
      <c r="L273" s="33"/>
      <c r="M273" s="170" t="s">
        <v>1</v>
      </c>
      <c r="N273" s="171" t="s">
        <v>40</v>
      </c>
      <c r="O273" s="58"/>
      <c r="P273" s="172">
        <f>O273*H273</f>
        <v>0</v>
      </c>
      <c r="Q273" s="172">
        <v>1.6285000000000001</v>
      </c>
      <c r="R273" s="172">
        <f>Q273*H273</f>
        <v>98.799466499999994</v>
      </c>
      <c r="S273" s="172">
        <v>0</v>
      </c>
      <c r="T273" s="173">
        <f>S273*H273</f>
        <v>0</v>
      </c>
      <c r="U273" s="32"/>
      <c r="V273" s="32"/>
      <c r="W273" s="32"/>
      <c r="X273" s="32"/>
      <c r="Y273" s="32"/>
      <c r="Z273" s="32"/>
      <c r="AA273" s="32"/>
      <c r="AB273" s="32"/>
      <c r="AC273" s="32"/>
      <c r="AD273" s="32"/>
      <c r="AE273" s="32"/>
      <c r="AR273" s="174" t="s">
        <v>187</v>
      </c>
      <c r="AT273" s="174" t="s">
        <v>183</v>
      </c>
      <c r="AU273" s="174" t="s">
        <v>85</v>
      </c>
      <c r="AY273" s="17" t="s">
        <v>181</v>
      </c>
      <c r="BE273" s="175">
        <f>IF(N273="základní",J273,0)</f>
        <v>0</v>
      </c>
      <c r="BF273" s="175">
        <f>IF(N273="snížená",J273,0)</f>
        <v>0</v>
      </c>
      <c r="BG273" s="175">
        <f>IF(N273="zákl. přenesená",J273,0)</f>
        <v>0</v>
      </c>
      <c r="BH273" s="175">
        <f>IF(N273="sníž. přenesená",J273,0)</f>
        <v>0</v>
      </c>
      <c r="BI273" s="175">
        <f>IF(N273="nulová",J273,0)</f>
        <v>0</v>
      </c>
      <c r="BJ273" s="17" t="s">
        <v>80</v>
      </c>
      <c r="BK273" s="175">
        <f>ROUND(I273*H273,2)</f>
        <v>0</v>
      </c>
      <c r="BL273" s="17" t="s">
        <v>187</v>
      </c>
      <c r="BM273" s="174" t="s">
        <v>1077</v>
      </c>
    </row>
    <row r="274" spans="1:65" s="14" customFormat="1">
      <c r="B274" s="185"/>
      <c r="D274" s="177" t="s">
        <v>189</v>
      </c>
      <c r="E274" s="186" t="s">
        <v>1</v>
      </c>
      <c r="F274" s="187" t="s">
        <v>1078</v>
      </c>
      <c r="H274" s="186" t="s">
        <v>1</v>
      </c>
      <c r="I274" s="188"/>
      <c r="L274" s="185"/>
      <c r="M274" s="189"/>
      <c r="N274" s="190"/>
      <c r="O274" s="190"/>
      <c r="P274" s="190"/>
      <c r="Q274" s="190"/>
      <c r="R274" s="190"/>
      <c r="S274" s="190"/>
      <c r="T274" s="191"/>
      <c r="AT274" s="186" t="s">
        <v>189</v>
      </c>
      <c r="AU274" s="186" t="s">
        <v>85</v>
      </c>
      <c r="AV274" s="14" t="s">
        <v>80</v>
      </c>
      <c r="AW274" s="14" t="s">
        <v>31</v>
      </c>
      <c r="AX274" s="14" t="s">
        <v>75</v>
      </c>
      <c r="AY274" s="186" t="s">
        <v>181</v>
      </c>
    </row>
    <row r="275" spans="1:65" s="13" customFormat="1">
      <c r="B275" s="176"/>
      <c r="D275" s="177" t="s">
        <v>189</v>
      </c>
      <c r="E275" s="178" t="s">
        <v>1</v>
      </c>
      <c r="F275" s="179" t="s">
        <v>1079</v>
      </c>
      <c r="H275" s="180">
        <v>2.0499999999999998</v>
      </c>
      <c r="I275" s="181"/>
      <c r="L275" s="176"/>
      <c r="M275" s="182"/>
      <c r="N275" s="183"/>
      <c r="O275" s="183"/>
      <c r="P275" s="183"/>
      <c r="Q275" s="183"/>
      <c r="R275" s="183"/>
      <c r="S275" s="183"/>
      <c r="T275" s="184"/>
      <c r="AT275" s="178" t="s">
        <v>189</v>
      </c>
      <c r="AU275" s="178" t="s">
        <v>85</v>
      </c>
      <c r="AV275" s="13" t="s">
        <v>85</v>
      </c>
      <c r="AW275" s="13" t="s">
        <v>31</v>
      </c>
      <c r="AX275" s="13" t="s">
        <v>75</v>
      </c>
      <c r="AY275" s="178" t="s">
        <v>181</v>
      </c>
    </row>
    <row r="276" spans="1:65" s="14" customFormat="1">
      <c r="B276" s="185"/>
      <c r="D276" s="177" t="s">
        <v>189</v>
      </c>
      <c r="E276" s="186" t="s">
        <v>1</v>
      </c>
      <c r="F276" s="187" t="s">
        <v>1080</v>
      </c>
      <c r="H276" s="186" t="s">
        <v>1</v>
      </c>
      <c r="I276" s="188"/>
      <c r="L276" s="185"/>
      <c r="M276" s="189"/>
      <c r="N276" s="190"/>
      <c r="O276" s="190"/>
      <c r="P276" s="190"/>
      <c r="Q276" s="190"/>
      <c r="R276" s="190"/>
      <c r="S276" s="190"/>
      <c r="T276" s="191"/>
      <c r="AT276" s="186" t="s">
        <v>189</v>
      </c>
      <c r="AU276" s="186" t="s">
        <v>85</v>
      </c>
      <c r="AV276" s="14" t="s">
        <v>80</v>
      </c>
      <c r="AW276" s="14" t="s">
        <v>31</v>
      </c>
      <c r="AX276" s="14" t="s">
        <v>75</v>
      </c>
      <c r="AY276" s="186" t="s">
        <v>181</v>
      </c>
    </row>
    <row r="277" spans="1:65" s="13" customFormat="1">
      <c r="B277" s="176"/>
      <c r="D277" s="177" t="s">
        <v>189</v>
      </c>
      <c r="E277" s="178" t="s">
        <v>1</v>
      </c>
      <c r="F277" s="179" t="s">
        <v>1081</v>
      </c>
      <c r="H277" s="180">
        <v>2.706</v>
      </c>
      <c r="I277" s="181"/>
      <c r="L277" s="176"/>
      <c r="M277" s="182"/>
      <c r="N277" s="183"/>
      <c r="O277" s="183"/>
      <c r="P277" s="183"/>
      <c r="Q277" s="183"/>
      <c r="R277" s="183"/>
      <c r="S277" s="183"/>
      <c r="T277" s="184"/>
      <c r="AT277" s="178" t="s">
        <v>189</v>
      </c>
      <c r="AU277" s="178" t="s">
        <v>85</v>
      </c>
      <c r="AV277" s="13" t="s">
        <v>85</v>
      </c>
      <c r="AW277" s="13" t="s">
        <v>31</v>
      </c>
      <c r="AX277" s="13" t="s">
        <v>75</v>
      </c>
      <c r="AY277" s="178" t="s">
        <v>181</v>
      </c>
    </row>
    <row r="278" spans="1:65" s="14" customFormat="1">
      <c r="B278" s="185"/>
      <c r="D278" s="177" t="s">
        <v>189</v>
      </c>
      <c r="E278" s="186" t="s">
        <v>1</v>
      </c>
      <c r="F278" s="187" t="s">
        <v>1082</v>
      </c>
      <c r="H278" s="186" t="s">
        <v>1</v>
      </c>
      <c r="I278" s="188"/>
      <c r="L278" s="185"/>
      <c r="M278" s="189"/>
      <c r="N278" s="190"/>
      <c r="O278" s="190"/>
      <c r="P278" s="190"/>
      <c r="Q278" s="190"/>
      <c r="R278" s="190"/>
      <c r="S278" s="190"/>
      <c r="T278" s="191"/>
      <c r="AT278" s="186" t="s">
        <v>189</v>
      </c>
      <c r="AU278" s="186" t="s">
        <v>85</v>
      </c>
      <c r="AV278" s="14" t="s">
        <v>80</v>
      </c>
      <c r="AW278" s="14" t="s">
        <v>31</v>
      </c>
      <c r="AX278" s="14" t="s">
        <v>75</v>
      </c>
      <c r="AY278" s="186" t="s">
        <v>181</v>
      </c>
    </row>
    <row r="279" spans="1:65" s="13" customFormat="1">
      <c r="B279" s="176"/>
      <c r="D279" s="177" t="s">
        <v>189</v>
      </c>
      <c r="E279" s="178" t="s">
        <v>1</v>
      </c>
      <c r="F279" s="179" t="s">
        <v>1083</v>
      </c>
      <c r="H279" s="180">
        <v>0.95</v>
      </c>
      <c r="I279" s="181"/>
      <c r="L279" s="176"/>
      <c r="M279" s="182"/>
      <c r="N279" s="183"/>
      <c r="O279" s="183"/>
      <c r="P279" s="183"/>
      <c r="Q279" s="183"/>
      <c r="R279" s="183"/>
      <c r="S279" s="183"/>
      <c r="T279" s="184"/>
      <c r="AT279" s="178" t="s">
        <v>189</v>
      </c>
      <c r="AU279" s="178" t="s">
        <v>85</v>
      </c>
      <c r="AV279" s="13" t="s">
        <v>85</v>
      </c>
      <c r="AW279" s="13" t="s">
        <v>31</v>
      </c>
      <c r="AX279" s="13" t="s">
        <v>75</v>
      </c>
      <c r="AY279" s="178" t="s">
        <v>181</v>
      </c>
    </row>
    <row r="280" spans="1:65" s="14" customFormat="1">
      <c r="B280" s="185"/>
      <c r="D280" s="177" t="s">
        <v>189</v>
      </c>
      <c r="E280" s="186" t="s">
        <v>1</v>
      </c>
      <c r="F280" s="187" t="s">
        <v>1084</v>
      </c>
      <c r="H280" s="186" t="s">
        <v>1</v>
      </c>
      <c r="I280" s="188"/>
      <c r="L280" s="185"/>
      <c r="M280" s="189"/>
      <c r="N280" s="190"/>
      <c r="O280" s="190"/>
      <c r="P280" s="190"/>
      <c r="Q280" s="190"/>
      <c r="R280" s="190"/>
      <c r="S280" s="190"/>
      <c r="T280" s="191"/>
      <c r="AT280" s="186" t="s">
        <v>189</v>
      </c>
      <c r="AU280" s="186" t="s">
        <v>85</v>
      </c>
      <c r="AV280" s="14" t="s">
        <v>80</v>
      </c>
      <c r="AW280" s="14" t="s">
        <v>31</v>
      </c>
      <c r="AX280" s="14" t="s">
        <v>75</v>
      </c>
      <c r="AY280" s="186" t="s">
        <v>181</v>
      </c>
    </row>
    <row r="281" spans="1:65" s="13" customFormat="1">
      <c r="B281" s="176"/>
      <c r="D281" s="177" t="s">
        <v>189</v>
      </c>
      <c r="E281" s="178" t="s">
        <v>1</v>
      </c>
      <c r="F281" s="179" t="s">
        <v>1085</v>
      </c>
      <c r="H281" s="180">
        <v>0.38700000000000001</v>
      </c>
      <c r="I281" s="181"/>
      <c r="L281" s="176"/>
      <c r="M281" s="182"/>
      <c r="N281" s="183"/>
      <c r="O281" s="183"/>
      <c r="P281" s="183"/>
      <c r="Q281" s="183"/>
      <c r="R281" s="183"/>
      <c r="S281" s="183"/>
      <c r="T281" s="184"/>
      <c r="AT281" s="178" t="s">
        <v>189</v>
      </c>
      <c r="AU281" s="178" t="s">
        <v>85</v>
      </c>
      <c r="AV281" s="13" t="s">
        <v>85</v>
      </c>
      <c r="AW281" s="13" t="s">
        <v>31</v>
      </c>
      <c r="AX281" s="13" t="s">
        <v>75</v>
      </c>
      <c r="AY281" s="178" t="s">
        <v>181</v>
      </c>
    </row>
    <row r="282" spans="1:65" s="14" customFormat="1">
      <c r="B282" s="185"/>
      <c r="D282" s="177" t="s">
        <v>189</v>
      </c>
      <c r="E282" s="186" t="s">
        <v>1</v>
      </c>
      <c r="F282" s="187" t="s">
        <v>1086</v>
      </c>
      <c r="H282" s="186" t="s">
        <v>1</v>
      </c>
      <c r="I282" s="188"/>
      <c r="L282" s="185"/>
      <c r="M282" s="189"/>
      <c r="N282" s="190"/>
      <c r="O282" s="190"/>
      <c r="P282" s="190"/>
      <c r="Q282" s="190"/>
      <c r="R282" s="190"/>
      <c r="S282" s="190"/>
      <c r="T282" s="191"/>
      <c r="AT282" s="186" t="s">
        <v>189</v>
      </c>
      <c r="AU282" s="186" t="s">
        <v>85</v>
      </c>
      <c r="AV282" s="14" t="s">
        <v>80</v>
      </c>
      <c r="AW282" s="14" t="s">
        <v>31</v>
      </c>
      <c r="AX282" s="14" t="s">
        <v>75</v>
      </c>
      <c r="AY282" s="186" t="s">
        <v>181</v>
      </c>
    </row>
    <row r="283" spans="1:65" s="13" customFormat="1">
      <c r="B283" s="176"/>
      <c r="D283" s="177" t="s">
        <v>189</v>
      </c>
      <c r="E283" s="178" t="s">
        <v>1</v>
      </c>
      <c r="F283" s="179" t="s">
        <v>1087</v>
      </c>
      <c r="H283" s="180">
        <v>3.887</v>
      </c>
      <c r="I283" s="181"/>
      <c r="L283" s="176"/>
      <c r="M283" s="182"/>
      <c r="N283" s="183"/>
      <c r="O283" s="183"/>
      <c r="P283" s="183"/>
      <c r="Q283" s="183"/>
      <c r="R283" s="183"/>
      <c r="S283" s="183"/>
      <c r="T283" s="184"/>
      <c r="AT283" s="178" t="s">
        <v>189</v>
      </c>
      <c r="AU283" s="178" t="s">
        <v>85</v>
      </c>
      <c r="AV283" s="13" t="s">
        <v>85</v>
      </c>
      <c r="AW283" s="13" t="s">
        <v>31</v>
      </c>
      <c r="AX283" s="13" t="s">
        <v>75</v>
      </c>
      <c r="AY283" s="178" t="s">
        <v>181</v>
      </c>
    </row>
    <row r="284" spans="1:65" s="14" customFormat="1">
      <c r="B284" s="185"/>
      <c r="D284" s="177" t="s">
        <v>189</v>
      </c>
      <c r="E284" s="186" t="s">
        <v>1</v>
      </c>
      <c r="F284" s="187" t="s">
        <v>1088</v>
      </c>
      <c r="H284" s="186" t="s">
        <v>1</v>
      </c>
      <c r="I284" s="188"/>
      <c r="L284" s="185"/>
      <c r="M284" s="189"/>
      <c r="N284" s="190"/>
      <c r="O284" s="190"/>
      <c r="P284" s="190"/>
      <c r="Q284" s="190"/>
      <c r="R284" s="190"/>
      <c r="S284" s="190"/>
      <c r="T284" s="191"/>
      <c r="AT284" s="186" t="s">
        <v>189</v>
      </c>
      <c r="AU284" s="186" t="s">
        <v>85</v>
      </c>
      <c r="AV284" s="14" t="s">
        <v>80</v>
      </c>
      <c r="AW284" s="14" t="s">
        <v>31</v>
      </c>
      <c r="AX284" s="14" t="s">
        <v>75</v>
      </c>
      <c r="AY284" s="186" t="s">
        <v>181</v>
      </c>
    </row>
    <row r="285" spans="1:65" s="13" customFormat="1">
      <c r="B285" s="176"/>
      <c r="D285" s="177" t="s">
        <v>189</v>
      </c>
      <c r="E285" s="178" t="s">
        <v>1</v>
      </c>
      <c r="F285" s="179" t="s">
        <v>1089</v>
      </c>
      <c r="H285" s="180">
        <v>4.8380000000000001</v>
      </c>
      <c r="I285" s="181"/>
      <c r="L285" s="176"/>
      <c r="M285" s="182"/>
      <c r="N285" s="183"/>
      <c r="O285" s="183"/>
      <c r="P285" s="183"/>
      <c r="Q285" s="183"/>
      <c r="R285" s="183"/>
      <c r="S285" s="183"/>
      <c r="T285" s="184"/>
      <c r="AT285" s="178" t="s">
        <v>189</v>
      </c>
      <c r="AU285" s="178" t="s">
        <v>85</v>
      </c>
      <c r="AV285" s="13" t="s">
        <v>85</v>
      </c>
      <c r="AW285" s="13" t="s">
        <v>31</v>
      </c>
      <c r="AX285" s="13" t="s">
        <v>75</v>
      </c>
      <c r="AY285" s="178" t="s">
        <v>181</v>
      </c>
    </row>
    <row r="286" spans="1:65" s="13" customFormat="1">
      <c r="B286" s="176"/>
      <c r="D286" s="177" t="s">
        <v>189</v>
      </c>
      <c r="E286" s="178" t="s">
        <v>1</v>
      </c>
      <c r="F286" s="179" t="s">
        <v>1090</v>
      </c>
      <c r="H286" s="180">
        <v>2.331</v>
      </c>
      <c r="I286" s="181"/>
      <c r="L286" s="176"/>
      <c r="M286" s="182"/>
      <c r="N286" s="183"/>
      <c r="O286" s="183"/>
      <c r="P286" s="183"/>
      <c r="Q286" s="183"/>
      <c r="R286" s="183"/>
      <c r="S286" s="183"/>
      <c r="T286" s="184"/>
      <c r="AT286" s="178" t="s">
        <v>189</v>
      </c>
      <c r="AU286" s="178" t="s">
        <v>85</v>
      </c>
      <c r="AV286" s="13" t="s">
        <v>85</v>
      </c>
      <c r="AW286" s="13" t="s">
        <v>31</v>
      </c>
      <c r="AX286" s="13" t="s">
        <v>75</v>
      </c>
      <c r="AY286" s="178" t="s">
        <v>181</v>
      </c>
    </row>
    <row r="287" spans="1:65" s="13" customFormat="1">
      <c r="B287" s="176"/>
      <c r="D287" s="177" t="s">
        <v>189</v>
      </c>
      <c r="E287" s="178" t="s">
        <v>1</v>
      </c>
      <c r="F287" s="179" t="s">
        <v>1091</v>
      </c>
      <c r="H287" s="180">
        <v>3.9590000000000001</v>
      </c>
      <c r="I287" s="181"/>
      <c r="L287" s="176"/>
      <c r="M287" s="182"/>
      <c r="N287" s="183"/>
      <c r="O287" s="183"/>
      <c r="P287" s="183"/>
      <c r="Q287" s="183"/>
      <c r="R287" s="183"/>
      <c r="S287" s="183"/>
      <c r="T287" s="184"/>
      <c r="AT287" s="178" t="s">
        <v>189</v>
      </c>
      <c r="AU287" s="178" t="s">
        <v>85</v>
      </c>
      <c r="AV287" s="13" t="s">
        <v>85</v>
      </c>
      <c r="AW287" s="13" t="s">
        <v>31</v>
      </c>
      <c r="AX287" s="13" t="s">
        <v>75</v>
      </c>
      <c r="AY287" s="178" t="s">
        <v>181</v>
      </c>
    </row>
    <row r="288" spans="1:65" s="14" customFormat="1">
      <c r="B288" s="185"/>
      <c r="D288" s="177" t="s">
        <v>189</v>
      </c>
      <c r="E288" s="186" t="s">
        <v>1</v>
      </c>
      <c r="F288" s="187" t="s">
        <v>1092</v>
      </c>
      <c r="H288" s="186" t="s">
        <v>1</v>
      </c>
      <c r="I288" s="188"/>
      <c r="L288" s="185"/>
      <c r="M288" s="189"/>
      <c r="N288" s="190"/>
      <c r="O288" s="190"/>
      <c r="P288" s="190"/>
      <c r="Q288" s="190"/>
      <c r="R288" s="190"/>
      <c r="S288" s="190"/>
      <c r="T288" s="191"/>
      <c r="AT288" s="186" t="s">
        <v>189</v>
      </c>
      <c r="AU288" s="186" t="s">
        <v>85</v>
      </c>
      <c r="AV288" s="14" t="s">
        <v>80</v>
      </c>
      <c r="AW288" s="14" t="s">
        <v>31</v>
      </c>
      <c r="AX288" s="14" t="s">
        <v>75</v>
      </c>
      <c r="AY288" s="186" t="s">
        <v>181</v>
      </c>
    </row>
    <row r="289" spans="2:51" s="13" customFormat="1">
      <c r="B289" s="176"/>
      <c r="D289" s="177" t="s">
        <v>189</v>
      </c>
      <c r="E289" s="178" t="s">
        <v>1</v>
      </c>
      <c r="F289" s="179" t="s">
        <v>1093</v>
      </c>
      <c r="H289" s="180">
        <v>2.3780000000000001</v>
      </c>
      <c r="I289" s="181"/>
      <c r="L289" s="176"/>
      <c r="M289" s="182"/>
      <c r="N289" s="183"/>
      <c r="O289" s="183"/>
      <c r="P289" s="183"/>
      <c r="Q289" s="183"/>
      <c r="R289" s="183"/>
      <c r="S289" s="183"/>
      <c r="T289" s="184"/>
      <c r="AT289" s="178" t="s">
        <v>189</v>
      </c>
      <c r="AU289" s="178" t="s">
        <v>85</v>
      </c>
      <c r="AV289" s="13" t="s">
        <v>85</v>
      </c>
      <c r="AW289" s="13" t="s">
        <v>31</v>
      </c>
      <c r="AX289" s="13" t="s">
        <v>75</v>
      </c>
      <c r="AY289" s="178" t="s">
        <v>181</v>
      </c>
    </row>
    <row r="290" spans="2:51" s="14" customFormat="1">
      <c r="B290" s="185"/>
      <c r="D290" s="177" t="s">
        <v>189</v>
      </c>
      <c r="E290" s="186" t="s">
        <v>1</v>
      </c>
      <c r="F290" s="187" t="s">
        <v>1094</v>
      </c>
      <c r="H290" s="186" t="s">
        <v>1</v>
      </c>
      <c r="I290" s="188"/>
      <c r="L290" s="185"/>
      <c r="M290" s="189"/>
      <c r="N290" s="190"/>
      <c r="O290" s="190"/>
      <c r="P290" s="190"/>
      <c r="Q290" s="190"/>
      <c r="R290" s="190"/>
      <c r="S290" s="190"/>
      <c r="T290" s="191"/>
      <c r="AT290" s="186" t="s">
        <v>189</v>
      </c>
      <c r="AU290" s="186" t="s">
        <v>85</v>
      </c>
      <c r="AV290" s="14" t="s">
        <v>80</v>
      </c>
      <c r="AW290" s="14" t="s">
        <v>31</v>
      </c>
      <c r="AX290" s="14" t="s">
        <v>75</v>
      </c>
      <c r="AY290" s="186" t="s">
        <v>181</v>
      </c>
    </row>
    <row r="291" spans="2:51" s="13" customFormat="1">
      <c r="B291" s="176"/>
      <c r="D291" s="177" t="s">
        <v>189</v>
      </c>
      <c r="E291" s="178" t="s">
        <v>1</v>
      </c>
      <c r="F291" s="179" t="s">
        <v>1095</v>
      </c>
      <c r="H291" s="180">
        <v>0.754</v>
      </c>
      <c r="I291" s="181"/>
      <c r="L291" s="176"/>
      <c r="M291" s="182"/>
      <c r="N291" s="183"/>
      <c r="O291" s="183"/>
      <c r="P291" s="183"/>
      <c r="Q291" s="183"/>
      <c r="R291" s="183"/>
      <c r="S291" s="183"/>
      <c r="T291" s="184"/>
      <c r="AT291" s="178" t="s">
        <v>189</v>
      </c>
      <c r="AU291" s="178" t="s">
        <v>85</v>
      </c>
      <c r="AV291" s="13" t="s">
        <v>85</v>
      </c>
      <c r="AW291" s="13" t="s">
        <v>31</v>
      </c>
      <c r="AX291" s="13" t="s">
        <v>75</v>
      </c>
      <c r="AY291" s="178" t="s">
        <v>181</v>
      </c>
    </row>
    <row r="292" spans="2:51" s="14" customFormat="1">
      <c r="B292" s="185"/>
      <c r="D292" s="177" t="s">
        <v>189</v>
      </c>
      <c r="E292" s="186" t="s">
        <v>1</v>
      </c>
      <c r="F292" s="187" t="s">
        <v>1096</v>
      </c>
      <c r="H292" s="186" t="s">
        <v>1</v>
      </c>
      <c r="I292" s="188"/>
      <c r="L292" s="185"/>
      <c r="M292" s="189"/>
      <c r="N292" s="190"/>
      <c r="O292" s="190"/>
      <c r="P292" s="190"/>
      <c r="Q292" s="190"/>
      <c r="R292" s="190"/>
      <c r="S292" s="190"/>
      <c r="T292" s="191"/>
      <c r="AT292" s="186" t="s">
        <v>189</v>
      </c>
      <c r="AU292" s="186" t="s">
        <v>85</v>
      </c>
      <c r="AV292" s="14" t="s">
        <v>80</v>
      </c>
      <c r="AW292" s="14" t="s">
        <v>31</v>
      </c>
      <c r="AX292" s="14" t="s">
        <v>75</v>
      </c>
      <c r="AY292" s="186" t="s">
        <v>181</v>
      </c>
    </row>
    <row r="293" spans="2:51" s="13" customFormat="1">
      <c r="B293" s="176"/>
      <c r="D293" s="177" t="s">
        <v>189</v>
      </c>
      <c r="E293" s="178" t="s">
        <v>1</v>
      </c>
      <c r="F293" s="179" t="s">
        <v>1097</v>
      </c>
      <c r="H293" s="180">
        <v>8.85</v>
      </c>
      <c r="I293" s="181"/>
      <c r="L293" s="176"/>
      <c r="M293" s="182"/>
      <c r="N293" s="183"/>
      <c r="O293" s="183"/>
      <c r="P293" s="183"/>
      <c r="Q293" s="183"/>
      <c r="R293" s="183"/>
      <c r="S293" s="183"/>
      <c r="T293" s="184"/>
      <c r="AT293" s="178" t="s">
        <v>189</v>
      </c>
      <c r="AU293" s="178" t="s">
        <v>85</v>
      </c>
      <c r="AV293" s="13" t="s">
        <v>85</v>
      </c>
      <c r="AW293" s="13" t="s">
        <v>31</v>
      </c>
      <c r="AX293" s="13" t="s">
        <v>75</v>
      </c>
      <c r="AY293" s="178" t="s">
        <v>181</v>
      </c>
    </row>
    <row r="294" spans="2:51" s="14" customFormat="1">
      <c r="B294" s="185"/>
      <c r="D294" s="177" t="s">
        <v>189</v>
      </c>
      <c r="E294" s="186" t="s">
        <v>1</v>
      </c>
      <c r="F294" s="187" t="s">
        <v>1098</v>
      </c>
      <c r="H294" s="186" t="s">
        <v>1</v>
      </c>
      <c r="I294" s="188"/>
      <c r="L294" s="185"/>
      <c r="M294" s="189"/>
      <c r="N294" s="190"/>
      <c r="O294" s="190"/>
      <c r="P294" s="190"/>
      <c r="Q294" s="190"/>
      <c r="R294" s="190"/>
      <c r="S294" s="190"/>
      <c r="T294" s="191"/>
      <c r="AT294" s="186" t="s">
        <v>189</v>
      </c>
      <c r="AU294" s="186" t="s">
        <v>85</v>
      </c>
      <c r="AV294" s="14" t="s">
        <v>80</v>
      </c>
      <c r="AW294" s="14" t="s">
        <v>31</v>
      </c>
      <c r="AX294" s="14" t="s">
        <v>75</v>
      </c>
      <c r="AY294" s="186" t="s">
        <v>181</v>
      </c>
    </row>
    <row r="295" spans="2:51" s="13" customFormat="1">
      <c r="B295" s="176"/>
      <c r="D295" s="177" t="s">
        <v>189</v>
      </c>
      <c r="E295" s="178" t="s">
        <v>1</v>
      </c>
      <c r="F295" s="179" t="s">
        <v>1099</v>
      </c>
      <c r="H295" s="180">
        <v>4.4249999999999998</v>
      </c>
      <c r="I295" s="181"/>
      <c r="L295" s="176"/>
      <c r="M295" s="182"/>
      <c r="N295" s="183"/>
      <c r="O295" s="183"/>
      <c r="P295" s="183"/>
      <c r="Q295" s="183"/>
      <c r="R295" s="183"/>
      <c r="S295" s="183"/>
      <c r="T295" s="184"/>
      <c r="AT295" s="178" t="s">
        <v>189</v>
      </c>
      <c r="AU295" s="178" t="s">
        <v>85</v>
      </c>
      <c r="AV295" s="13" t="s">
        <v>85</v>
      </c>
      <c r="AW295" s="13" t="s">
        <v>31</v>
      </c>
      <c r="AX295" s="13" t="s">
        <v>75</v>
      </c>
      <c r="AY295" s="178" t="s">
        <v>181</v>
      </c>
    </row>
    <row r="296" spans="2:51" s="14" customFormat="1">
      <c r="B296" s="185"/>
      <c r="D296" s="177" t="s">
        <v>189</v>
      </c>
      <c r="E296" s="186" t="s">
        <v>1</v>
      </c>
      <c r="F296" s="187" t="s">
        <v>1100</v>
      </c>
      <c r="H296" s="186" t="s">
        <v>1</v>
      </c>
      <c r="I296" s="188"/>
      <c r="L296" s="185"/>
      <c r="M296" s="189"/>
      <c r="N296" s="190"/>
      <c r="O296" s="190"/>
      <c r="P296" s="190"/>
      <c r="Q296" s="190"/>
      <c r="R296" s="190"/>
      <c r="S296" s="190"/>
      <c r="T296" s="191"/>
      <c r="AT296" s="186" t="s">
        <v>189</v>
      </c>
      <c r="AU296" s="186" t="s">
        <v>85</v>
      </c>
      <c r="AV296" s="14" t="s">
        <v>80</v>
      </c>
      <c r="AW296" s="14" t="s">
        <v>31</v>
      </c>
      <c r="AX296" s="14" t="s">
        <v>75</v>
      </c>
      <c r="AY296" s="186" t="s">
        <v>181</v>
      </c>
    </row>
    <row r="297" spans="2:51" s="13" customFormat="1">
      <c r="B297" s="176"/>
      <c r="D297" s="177" t="s">
        <v>189</v>
      </c>
      <c r="E297" s="178" t="s">
        <v>1</v>
      </c>
      <c r="F297" s="179" t="s">
        <v>1101</v>
      </c>
      <c r="H297" s="180">
        <v>1.681</v>
      </c>
      <c r="I297" s="181"/>
      <c r="L297" s="176"/>
      <c r="M297" s="182"/>
      <c r="N297" s="183"/>
      <c r="O297" s="183"/>
      <c r="P297" s="183"/>
      <c r="Q297" s="183"/>
      <c r="R297" s="183"/>
      <c r="S297" s="183"/>
      <c r="T297" s="184"/>
      <c r="AT297" s="178" t="s">
        <v>189</v>
      </c>
      <c r="AU297" s="178" t="s">
        <v>85</v>
      </c>
      <c r="AV297" s="13" t="s">
        <v>85</v>
      </c>
      <c r="AW297" s="13" t="s">
        <v>31</v>
      </c>
      <c r="AX297" s="13" t="s">
        <v>75</v>
      </c>
      <c r="AY297" s="178" t="s">
        <v>181</v>
      </c>
    </row>
    <row r="298" spans="2:51" s="13" customFormat="1">
      <c r="B298" s="176"/>
      <c r="D298" s="177" t="s">
        <v>189</v>
      </c>
      <c r="E298" s="178" t="s">
        <v>1</v>
      </c>
      <c r="F298" s="179" t="s">
        <v>1102</v>
      </c>
      <c r="H298" s="180">
        <v>2.1349999999999998</v>
      </c>
      <c r="I298" s="181"/>
      <c r="L298" s="176"/>
      <c r="M298" s="182"/>
      <c r="N298" s="183"/>
      <c r="O298" s="183"/>
      <c r="P298" s="183"/>
      <c r="Q298" s="183"/>
      <c r="R298" s="183"/>
      <c r="S298" s="183"/>
      <c r="T298" s="184"/>
      <c r="AT298" s="178" t="s">
        <v>189</v>
      </c>
      <c r="AU298" s="178" t="s">
        <v>85</v>
      </c>
      <c r="AV298" s="13" t="s">
        <v>85</v>
      </c>
      <c r="AW298" s="13" t="s">
        <v>31</v>
      </c>
      <c r="AX298" s="13" t="s">
        <v>75</v>
      </c>
      <c r="AY298" s="178" t="s">
        <v>181</v>
      </c>
    </row>
    <row r="299" spans="2:51" s="14" customFormat="1">
      <c r="B299" s="185"/>
      <c r="D299" s="177" t="s">
        <v>189</v>
      </c>
      <c r="E299" s="186" t="s">
        <v>1</v>
      </c>
      <c r="F299" s="187" t="s">
        <v>1103</v>
      </c>
      <c r="H299" s="186" t="s">
        <v>1</v>
      </c>
      <c r="I299" s="188"/>
      <c r="L299" s="185"/>
      <c r="M299" s="189"/>
      <c r="N299" s="190"/>
      <c r="O299" s="190"/>
      <c r="P299" s="190"/>
      <c r="Q299" s="190"/>
      <c r="R299" s="190"/>
      <c r="S299" s="190"/>
      <c r="T299" s="191"/>
      <c r="AT299" s="186" t="s">
        <v>189</v>
      </c>
      <c r="AU299" s="186" t="s">
        <v>85</v>
      </c>
      <c r="AV299" s="14" t="s">
        <v>80</v>
      </c>
      <c r="AW299" s="14" t="s">
        <v>31</v>
      </c>
      <c r="AX299" s="14" t="s">
        <v>75</v>
      </c>
      <c r="AY299" s="186" t="s">
        <v>181</v>
      </c>
    </row>
    <row r="300" spans="2:51" s="13" customFormat="1">
      <c r="B300" s="176"/>
      <c r="D300" s="177" t="s">
        <v>189</v>
      </c>
      <c r="E300" s="178" t="s">
        <v>1</v>
      </c>
      <c r="F300" s="179" t="s">
        <v>1104</v>
      </c>
      <c r="H300" s="180">
        <v>0.9</v>
      </c>
      <c r="I300" s="181"/>
      <c r="L300" s="176"/>
      <c r="M300" s="182"/>
      <c r="N300" s="183"/>
      <c r="O300" s="183"/>
      <c r="P300" s="183"/>
      <c r="Q300" s="183"/>
      <c r="R300" s="183"/>
      <c r="S300" s="183"/>
      <c r="T300" s="184"/>
      <c r="AT300" s="178" t="s">
        <v>189</v>
      </c>
      <c r="AU300" s="178" t="s">
        <v>85</v>
      </c>
      <c r="AV300" s="13" t="s">
        <v>85</v>
      </c>
      <c r="AW300" s="13" t="s">
        <v>31</v>
      </c>
      <c r="AX300" s="13" t="s">
        <v>75</v>
      </c>
      <c r="AY300" s="178" t="s">
        <v>181</v>
      </c>
    </row>
    <row r="301" spans="2:51" s="14" customFormat="1">
      <c r="B301" s="185"/>
      <c r="D301" s="177" t="s">
        <v>189</v>
      </c>
      <c r="E301" s="186" t="s">
        <v>1</v>
      </c>
      <c r="F301" s="187" t="s">
        <v>1105</v>
      </c>
      <c r="H301" s="186" t="s">
        <v>1</v>
      </c>
      <c r="I301" s="188"/>
      <c r="L301" s="185"/>
      <c r="M301" s="189"/>
      <c r="N301" s="190"/>
      <c r="O301" s="190"/>
      <c r="P301" s="190"/>
      <c r="Q301" s="190"/>
      <c r="R301" s="190"/>
      <c r="S301" s="190"/>
      <c r="T301" s="191"/>
      <c r="AT301" s="186" t="s">
        <v>189</v>
      </c>
      <c r="AU301" s="186" t="s">
        <v>85</v>
      </c>
      <c r="AV301" s="14" t="s">
        <v>80</v>
      </c>
      <c r="AW301" s="14" t="s">
        <v>31</v>
      </c>
      <c r="AX301" s="14" t="s">
        <v>75</v>
      </c>
      <c r="AY301" s="186" t="s">
        <v>181</v>
      </c>
    </row>
    <row r="302" spans="2:51" s="13" customFormat="1">
      <c r="B302" s="176"/>
      <c r="D302" s="177" t="s">
        <v>189</v>
      </c>
      <c r="E302" s="178" t="s">
        <v>1</v>
      </c>
      <c r="F302" s="179" t="s">
        <v>1106</v>
      </c>
      <c r="H302" s="180">
        <v>2.3220000000000001</v>
      </c>
      <c r="I302" s="181"/>
      <c r="L302" s="176"/>
      <c r="M302" s="182"/>
      <c r="N302" s="183"/>
      <c r="O302" s="183"/>
      <c r="P302" s="183"/>
      <c r="Q302" s="183"/>
      <c r="R302" s="183"/>
      <c r="S302" s="183"/>
      <c r="T302" s="184"/>
      <c r="AT302" s="178" t="s">
        <v>189</v>
      </c>
      <c r="AU302" s="178" t="s">
        <v>85</v>
      </c>
      <c r="AV302" s="13" t="s">
        <v>85</v>
      </c>
      <c r="AW302" s="13" t="s">
        <v>31</v>
      </c>
      <c r="AX302" s="13" t="s">
        <v>75</v>
      </c>
      <c r="AY302" s="178" t="s">
        <v>181</v>
      </c>
    </row>
    <row r="303" spans="2:51" s="14" customFormat="1">
      <c r="B303" s="185"/>
      <c r="D303" s="177" t="s">
        <v>189</v>
      </c>
      <c r="E303" s="186" t="s">
        <v>1</v>
      </c>
      <c r="F303" s="187" t="s">
        <v>1107</v>
      </c>
      <c r="H303" s="186" t="s">
        <v>1</v>
      </c>
      <c r="I303" s="188"/>
      <c r="L303" s="185"/>
      <c r="M303" s="189"/>
      <c r="N303" s="190"/>
      <c r="O303" s="190"/>
      <c r="P303" s="190"/>
      <c r="Q303" s="190"/>
      <c r="R303" s="190"/>
      <c r="S303" s="190"/>
      <c r="T303" s="191"/>
      <c r="AT303" s="186" t="s">
        <v>189</v>
      </c>
      <c r="AU303" s="186" t="s">
        <v>85</v>
      </c>
      <c r="AV303" s="14" t="s">
        <v>80</v>
      </c>
      <c r="AW303" s="14" t="s">
        <v>31</v>
      </c>
      <c r="AX303" s="14" t="s">
        <v>75</v>
      </c>
      <c r="AY303" s="186" t="s">
        <v>181</v>
      </c>
    </row>
    <row r="304" spans="2:51" s="13" customFormat="1">
      <c r="B304" s="176"/>
      <c r="D304" s="177" t="s">
        <v>189</v>
      </c>
      <c r="E304" s="178" t="s">
        <v>1</v>
      </c>
      <c r="F304" s="179" t="s">
        <v>1108</v>
      </c>
      <c r="H304" s="180">
        <v>0.59399999999999997</v>
      </c>
      <c r="I304" s="181"/>
      <c r="L304" s="176"/>
      <c r="M304" s="182"/>
      <c r="N304" s="183"/>
      <c r="O304" s="183"/>
      <c r="P304" s="183"/>
      <c r="Q304" s="183"/>
      <c r="R304" s="183"/>
      <c r="S304" s="183"/>
      <c r="T304" s="184"/>
      <c r="AT304" s="178" t="s">
        <v>189</v>
      </c>
      <c r="AU304" s="178" t="s">
        <v>85</v>
      </c>
      <c r="AV304" s="13" t="s">
        <v>85</v>
      </c>
      <c r="AW304" s="13" t="s">
        <v>31</v>
      </c>
      <c r="AX304" s="13" t="s">
        <v>75</v>
      </c>
      <c r="AY304" s="178" t="s">
        <v>181</v>
      </c>
    </row>
    <row r="305" spans="1:65" s="14" customFormat="1">
      <c r="B305" s="185"/>
      <c r="D305" s="177" t="s">
        <v>189</v>
      </c>
      <c r="E305" s="186" t="s">
        <v>1</v>
      </c>
      <c r="F305" s="187" t="s">
        <v>1109</v>
      </c>
      <c r="H305" s="186" t="s">
        <v>1</v>
      </c>
      <c r="I305" s="188"/>
      <c r="L305" s="185"/>
      <c r="M305" s="189"/>
      <c r="N305" s="190"/>
      <c r="O305" s="190"/>
      <c r="P305" s="190"/>
      <c r="Q305" s="190"/>
      <c r="R305" s="190"/>
      <c r="S305" s="190"/>
      <c r="T305" s="191"/>
      <c r="AT305" s="186" t="s">
        <v>189</v>
      </c>
      <c r="AU305" s="186" t="s">
        <v>85</v>
      </c>
      <c r="AV305" s="14" t="s">
        <v>80</v>
      </c>
      <c r="AW305" s="14" t="s">
        <v>31</v>
      </c>
      <c r="AX305" s="14" t="s">
        <v>75</v>
      </c>
      <c r="AY305" s="186" t="s">
        <v>181</v>
      </c>
    </row>
    <row r="306" spans="1:65" s="13" customFormat="1">
      <c r="B306" s="176"/>
      <c r="D306" s="177" t="s">
        <v>189</v>
      </c>
      <c r="E306" s="178" t="s">
        <v>1</v>
      </c>
      <c r="F306" s="179" t="s">
        <v>1110</v>
      </c>
      <c r="H306" s="180">
        <v>0.375</v>
      </c>
      <c r="I306" s="181"/>
      <c r="L306" s="176"/>
      <c r="M306" s="182"/>
      <c r="N306" s="183"/>
      <c r="O306" s="183"/>
      <c r="P306" s="183"/>
      <c r="Q306" s="183"/>
      <c r="R306" s="183"/>
      <c r="S306" s="183"/>
      <c r="T306" s="184"/>
      <c r="AT306" s="178" t="s">
        <v>189</v>
      </c>
      <c r="AU306" s="178" t="s">
        <v>85</v>
      </c>
      <c r="AV306" s="13" t="s">
        <v>85</v>
      </c>
      <c r="AW306" s="13" t="s">
        <v>31</v>
      </c>
      <c r="AX306" s="13" t="s">
        <v>75</v>
      </c>
      <c r="AY306" s="178" t="s">
        <v>181</v>
      </c>
    </row>
    <row r="307" spans="1:65" s="14" customFormat="1">
      <c r="B307" s="185"/>
      <c r="D307" s="177" t="s">
        <v>189</v>
      </c>
      <c r="E307" s="186" t="s">
        <v>1</v>
      </c>
      <c r="F307" s="187" t="s">
        <v>1111</v>
      </c>
      <c r="H307" s="186" t="s">
        <v>1</v>
      </c>
      <c r="I307" s="188"/>
      <c r="L307" s="185"/>
      <c r="M307" s="189"/>
      <c r="N307" s="190"/>
      <c r="O307" s="190"/>
      <c r="P307" s="190"/>
      <c r="Q307" s="190"/>
      <c r="R307" s="190"/>
      <c r="S307" s="190"/>
      <c r="T307" s="191"/>
      <c r="AT307" s="186" t="s">
        <v>189</v>
      </c>
      <c r="AU307" s="186" t="s">
        <v>85</v>
      </c>
      <c r="AV307" s="14" t="s">
        <v>80</v>
      </c>
      <c r="AW307" s="14" t="s">
        <v>31</v>
      </c>
      <c r="AX307" s="14" t="s">
        <v>75</v>
      </c>
      <c r="AY307" s="186" t="s">
        <v>181</v>
      </c>
    </row>
    <row r="308" spans="1:65" s="13" customFormat="1">
      <c r="B308" s="176"/>
      <c r="D308" s="177" t="s">
        <v>189</v>
      </c>
      <c r="E308" s="178" t="s">
        <v>1</v>
      </c>
      <c r="F308" s="179" t="s">
        <v>1112</v>
      </c>
      <c r="H308" s="180">
        <v>2.7970000000000002</v>
      </c>
      <c r="I308" s="181"/>
      <c r="L308" s="176"/>
      <c r="M308" s="182"/>
      <c r="N308" s="183"/>
      <c r="O308" s="183"/>
      <c r="P308" s="183"/>
      <c r="Q308" s="183"/>
      <c r="R308" s="183"/>
      <c r="S308" s="183"/>
      <c r="T308" s="184"/>
      <c r="AT308" s="178" t="s">
        <v>189</v>
      </c>
      <c r="AU308" s="178" t="s">
        <v>85</v>
      </c>
      <c r="AV308" s="13" t="s">
        <v>85</v>
      </c>
      <c r="AW308" s="13" t="s">
        <v>31</v>
      </c>
      <c r="AX308" s="13" t="s">
        <v>75</v>
      </c>
      <c r="AY308" s="178" t="s">
        <v>181</v>
      </c>
    </row>
    <row r="309" spans="1:65" s="14" customFormat="1">
      <c r="B309" s="185"/>
      <c r="D309" s="177" t="s">
        <v>189</v>
      </c>
      <c r="E309" s="186" t="s">
        <v>1</v>
      </c>
      <c r="F309" s="187" t="s">
        <v>1113</v>
      </c>
      <c r="H309" s="186" t="s">
        <v>1</v>
      </c>
      <c r="I309" s="188"/>
      <c r="L309" s="185"/>
      <c r="M309" s="189"/>
      <c r="N309" s="190"/>
      <c r="O309" s="190"/>
      <c r="P309" s="190"/>
      <c r="Q309" s="190"/>
      <c r="R309" s="190"/>
      <c r="S309" s="190"/>
      <c r="T309" s="191"/>
      <c r="AT309" s="186" t="s">
        <v>189</v>
      </c>
      <c r="AU309" s="186" t="s">
        <v>85</v>
      </c>
      <c r="AV309" s="14" t="s">
        <v>80</v>
      </c>
      <c r="AW309" s="14" t="s">
        <v>31</v>
      </c>
      <c r="AX309" s="14" t="s">
        <v>75</v>
      </c>
      <c r="AY309" s="186" t="s">
        <v>181</v>
      </c>
    </row>
    <row r="310" spans="1:65" s="13" customFormat="1">
      <c r="B310" s="176"/>
      <c r="D310" s="177" t="s">
        <v>189</v>
      </c>
      <c r="E310" s="178" t="s">
        <v>1</v>
      </c>
      <c r="F310" s="179" t="s">
        <v>1114</v>
      </c>
      <c r="H310" s="180">
        <v>1.5</v>
      </c>
      <c r="I310" s="181"/>
      <c r="L310" s="176"/>
      <c r="M310" s="182"/>
      <c r="N310" s="183"/>
      <c r="O310" s="183"/>
      <c r="P310" s="183"/>
      <c r="Q310" s="183"/>
      <c r="R310" s="183"/>
      <c r="S310" s="183"/>
      <c r="T310" s="184"/>
      <c r="AT310" s="178" t="s">
        <v>189</v>
      </c>
      <c r="AU310" s="178" t="s">
        <v>85</v>
      </c>
      <c r="AV310" s="13" t="s">
        <v>85</v>
      </c>
      <c r="AW310" s="13" t="s">
        <v>31</v>
      </c>
      <c r="AX310" s="13" t="s">
        <v>75</v>
      </c>
      <c r="AY310" s="178" t="s">
        <v>181</v>
      </c>
    </row>
    <row r="311" spans="1:65" s="13" customFormat="1">
      <c r="B311" s="176"/>
      <c r="D311" s="177" t="s">
        <v>189</v>
      </c>
      <c r="E311" s="178" t="s">
        <v>1</v>
      </c>
      <c r="F311" s="179" t="s">
        <v>1115</v>
      </c>
      <c r="H311" s="180">
        <v>0.85</v>
      </c>
      <c r="I311" s="181"/>
      <c r="L311" s="176"/>
      <c r="M311" s="182"/>
      <c r="N311" s="183"/>
      <c r="O311" s="183"/>
      <c r="P311" s="183"/>
      <c r="Q311" s="183"/>
      <c r="R311" s="183"/>
      <c r="S311" s="183"/>
      <c r="T311" s="184"/>
      <c r="AT311" s="178" t="s">
        <v>189</v>
      </c>
      <c r="AU311" s="178" t="s">
        <v>85</v>
      </c>
      <c r="AV311" s="13" t="s">
        <v>85</v>
      </c>
      <c r="AW311" s="13" t="s">
        <v>31</v>
      </c>
      <c r="AX311" s="13" t="s">
        <v>75</v>
      </c>
      <c r="AY311" s="178" t="s">
        <v>181</v>
      </c>
    </row>
    <row r="312" spans="1:65" s="14" customFormat="1" ht="22.5">
      <c r="B312" s="185"/>
      <c r="D312" s="177" t="s">
        <v>189</v>
      </c>
      <c r="E312" s="186" t="s">
        <v>1</v>
      </c>
      <c r="F312" s="187" t="s">
        <v>1116</v>
      </c>
      <c r="H312" s="186" t="s">
        <v>1</v>
      </c>
      <c r="I312" s="188"/>
      <c r="L312" s="185"/>
      <c r="M312" s="189"/>
      <c r="N312" s="190"/>
      <c r="O312" s="190"/>
      <c r="P312" s="190"/>
      <c r="Q312" s="190"/>
      <c r="R312" s="190"/>
      <c r="S312" s="190"/>
      <c r="T312" s="191"/>
      <c r="AT312" s="186" t="s">
        <v>189</v>
      </c>
      <c r="AU312" s="186" t="s">
        <v>85</v>
      </c>
      <c r="AV312" s="14" t="s">
        <v>80</v>
      </c>
      <c r="AW312" s="14" t="s">
        <v>31</v>
      </c>
      <c r="AX312" s="14" t="s">
        <v>75</v>
      </c>
      <c r="AY312" s="186" t="s">
        <v>181</v>
      </c>
    </row>
    <row r="313" spans="1:65" s="13" customFormat="1">
      <c r="B313" s="176"/>
      <c r="D313" s="177" t="s">
        <v>189</v>
      </c>
      <c r="E313" s="178" t="s">
        <v>1</v>
      </c>
      <c r="F313" s="179" t="s">
        <v>243</v>
      </c>
      <c r="H313" s="180">
        <v>10</v>
      </c>
      <c r="I313" s="181"/>
      <c r="L313" s="176"/>
      <c r="M313" s="182"/>
      <c r="N313" s="183"/>
      <c r="O313" s="183"/>
      <c r="P313" s="183"/>
      <c r="Q313" s="183"/>
      <c r="R313" s="183"/>
      <c r="S313" s="183"/>
      <c r="T313" s="184"/>
      <c r="AT313" s="178" t="s">
        <v>189</v>
      </c>
      <c r="AU313" s="178" t="s">
        <v>85</v>
      </c>
      <c r="AV313" s="13" t="s">
        <v>85</v>
      </c>
      <c r="AW313" s="13" t="s">
        <v>31</v>
      </c>
      <c r="AX313" s="13" t="s">
        <v>75</v>
      </c>
      <c r="AY313" s="178" t="s">
        <v>181</v>
      </c>
    </row>
    <row r="314" spans="1:65" s="15" customFormat="1">
      <c r="B314" s="192"/>
      <c r="D314" s="177" t="s">
        <v>189</v>
      </c>
      <c r="E314" s="193" t="s">
        <v>1</v>
      </c>
      <c r="F314" s="194" t="s">
        <v>204</v>
      </c>
      <c r="H314" s="195">
        <v>60.668999999999997</v>
      </c>
      <c r="I314" s="196"/>
      <c r="L314" s="192"/>
      <c r="M314" s="197"/>
      <c r="N314" s="198"/>
      <c r="O314" s="198"/>
      <c r="P314" s="198"/>
      <c r="Q314" s="198"/>
      <c r="R314" s="198"/>
      <c r="S314" s="198"/>
      <c r="T314" s="199"/>
      <c r="AT314" s="193" t="s">
        <v>189</v>
      </c>
      <c r="AU314" s="193" t="s">
        <v>85</v>
      </c>
      <c r="AV314" s="15" t="s">
        <v>187</v>
      </c>
      <c r="AW314" s="15" t="s">
        <v>31</v>
      </c>
      <c r="AX314" s="15" t="s">
        <v>80</v>
      </c>
      <c r="AY314" s="193" t="s">
        <v>181</v>
      </c>
    </row>
    <row r="315" spans="1:65" s="2" customFormat="1" ht="16.5" customHeight="1">
      <c r="A315" s="32"/>
      <c r="B315" s="161"/>
      <c r="C315" s="162" t="s">
        <v>450</v>
      </c>
      <c r="D315" s="162" t="s">
        <v>183</v>
      </c>
      <c r="E315" s="163" t="s">
        <v>1117</v>
      </c>
      <c r="F315" s="164" t="s">
        <v>1118</v>
      </c>
      <c r="G315" s="165" t="s">
        <v>186</v>
      </c>
      <c r="H315" s="166">
        <v>21</v>
      </c>
      <c r="I315" s="167"/>
      <c r="J315" s="168">
        <f>ROUND(I315*H315,2)</f>
        <v>0</v>
      </c>
      <c r="K315" s="169"/>
      <c r="L315" s="33"/>
      <c r="M315" s="170" t="s">
        <v>1</v>
      </c>
      <c r="N315" s="171" t="s">
        <v>40</v>
      </c>
      <c r="O315" s="58"/>
      <c r="P315" s="172">
        <f>O315*H315</f>
        <v>0</v>
      </c>
      <c r="Q315" s="172">
        <v>2.2780000000000002E-2</v>
      </c>
      <c r="R315" s="172">
        <f>Q315*H315</f>
        <v>0.47838000000000003</v>
      </c>
      <c r="S315" s="172">
        <v>0</v>
      </c>
      <c r="T315" s="173">
        <f>S315*H315</f>
        <v>0</v>
      </c>
      <c r="U315" s="32"/>
      <c r="V315" s="32"/>
      <c r="W315" s="32"/>
      <c r="X315" s="32"/>
      <c r="Y315" s="32"/>
      <c r="Z315" s="32"/>
      <c r="AA315" s="32"/>
      <c r="AB315" s="32"/>
      <c r="AC315" s="32"/>
      <c r="AD315" s="32"/>
      <c r="AE315" s="32"/>
      <c r="AR315" s="174" t="s">
        <v>187</v>
      </c>
      <c r="AT315" s="174" t="s">
        <v>183</v>
      </c>
      <c r="AU315" s="174" t="s">
        <v>85</v>
      </c>
      <c r="AY315" s="17" t="s">
        <v>181</v>
      </c>
      <c r="BE315" s="175">
        <f>IF(N315="základní",J315,0)</f>
        <v>0</v>
      </c>
      <c r="BF315" s="175">
        <f>IF(N315="snížená",J315,0)</f>
        <v>0</v>
      </c>
      <c r="BG315" s="175">
        <f>IF(N315="zákl. přenesená",J315,0)</f>
        <v>0</v>
      </c>
      <c r="BH315" s="175">
        <f>IF(N315="sníž. přenesená",J315,0)</f>
        <v>0</v>
      </c>
      <c r="BI315" s="175">
        <f>IF(N315="nulová",J315,0)</f>
        <v>0</v>
      </c>
      <c r="BJ315" s="17" t="s">
        <v>80</v>
      </c>
      <c r="BK315" s="175">
        <f>ROUND(I315*H315,2)</f>
        <v>0</v>
      </c>
      <c r="BL315" s="17" t="s">
        <v>187</v>
      </c>
      <c r="BM315" s="174" t="s">
        <v>1119</v>
      </c>
    </row>
    <row r="316" spans="1:65" s="2" customFormat="1" ht="16.5" customHeight="1">
      <c r="A316" s="32"/>
      <c r="B316" s="161"/>
      <c r="C316" s="162" t="s">
        <v>455</v>
      </c>
      <c r="D316" s="162" t="s">
        <v>183</v>
      </c>
      <c r="E316" s="163" t="s">
        <v>1120</v>
      </c>
      <c r="F316" s="164" t="s">
        <v>1121</v>
      </c>
      <c r="G316" s="165" t="s">
        <v>186</v>
      </c>
      <c r="H316" s="166">
        <v>1</v>
      </c>
      <c r="I316" s="167"/>
      <c r="J316" s="168">
        <f>ROUND(I316*H316,2)</f>
        <v>0</v>
      </c>
      <c r="K316" s="169"/>
      <c r="L316" s="33"/>
      <c r="M316" s="170" t="s">
        <v>1</v>
      </c>
      <c r="N316" s="171" t="s">
        <v>40</v>
      </c>
      <c r="O316" s="58"/>
      <c r="P316" s="172">
        <f>O316*H316</f>
        <v>0</v>
      </c>
      <c r="Q316" s="172">
        <v>4.0550000000000003E-2</v>
      </c>
      <c r="R316" s="172">
        <f>Q316*H316</f>
        <v>4.0550000000000003E-2</v>
      </c>
      <c r="S316" s="172">
        <v>0</v>
      </c>
      <c r="T316" s="173">
        <f>S316*H316</f>
        <v>0</v>
      </c>
      <c r="U316" s="32"/>
      <c r="V316" s="32"/>
      <c r="W316" s="32"/>
      <c r="X316" s="32"/>
      <c r="Y316" s="32"/>
      <c r="Z316" s="32"/>
      <c r="AA316" s="32"/>
      <c r="AB316" s="32"/>
      <c r="AC316" s="32"/>
      <c r="AD316" s="32"/>
      <c r="AE316" s="32"/>
      <c r="AR316" s="174" t="s">
        <v>187</v>
      </c>
      <c r="AT316" s="174" t="s">
        <v>183</v>
      </c>
      <c r="AU316" s="174" t="s">
        <v>85</v>
      </c>
      <c r="AY316" s="17" t="s">
        <v>181</v>
      </c>
      <c r="BE316" s="175">
        <f>IF(N316="základní",J316,0)</f>
        <v>0</v>
      </c>
      <c r="BF316" s="175">
        <f>IF(N316="snížená",J316,0)</f>
        <v>0</v>
      </c>
      <c r="BG316" s="175">
        <f>IF(N316="zákl. přenesená",J316,0)</f>
        <v>0</v>
      </c>
      <c r="BH316" s="175">
        <f>IF(N316="sníž. přenesená",J316,0)</f>
        <v>0</v>
      </c>
      <c r="BI316" s="175">
        <f>IF(N316="nulová",J316,0)</f>
        <v>0</v>
      </c>
      <c r="BJ316" s="17" t="s">
        <v>80</v>
      </c>
      <c r="BK316" s="175">
        <f>ROUND(I316*H316,2)</f>
        <v>0</v>
      </c>
      <c r="BL316" s="17" t="s">
        <v>187</v>
      </c>
      <c r="BM316" s="174" t="s">
        <v>1122</v>
      </c>
    </row>
    <row r="317" spans="1:65" s="2" customFormat="1" ht="16.5" customHeight="1">
      <c r="A317" s="32"/>
      <c r="B317" s="161"/>
      <c r="C317" s="162" t="s">
        <v>463</v>
      </c>
      <c r="D317" s="162" t="s">
        <v>183</v>
      </c>
      <c r="E317" s="163" t="s">
        <v>1123</v>
      </c>
      <c r="F317" s="164" t="s">
        <v>1124</v>
      </c>
      <c r="G317" s="165" t="s">
        <v>186</v>
      </c>
      <c r="H317" s="166">
        <v>12</v>
      </c>
      <c r="I317" s="167"/>
      <c r="J317" s="168">
        <f>ROUND(I317*H317,2)</f>
        <v>0</v>
      </c>
      <c r="K317" s="169"/>
      <c r="L317" s="33"/>
      <c r="M317" s="170" t="s">
        <v>1</v>
      </c>
      <c r="N317" s="171" t="s">
        <v>40</v>
      </c>
      <c r="O317" s="58"/>
      <c r="P317" s="172">
        <f>O317*H317</f>
        <v>0</v>
      </c>
      <c r="Q317" s="172">
        <v>2.6929999999999999E-2</v>
      </c>
      <c r="R317" s="172">
        <f>Q317*H317</f>
        <v>0.32316</v>
      </c>
      <c r="S317" s="172">
        <v>0</v>
      </c>
      <c r="T317" s="173">
        <f>S317*H317</f>
        <v>0</v>
      </c>
      <c r="U317" s="32"/>
      <c r="V317" s="32"/>
      <c r="W317" s="32"/>
      <c r="X317" s="32"/>
      <c r="Y317" s="32"/>
      <c r="Z317" s="32"/>
      <c r="AA317" s="32"/>
      <c r="AB317" s="32"/>
      <c r="AC317" s="32"/>
      <c r="AD317" s="32"/>
      <c r="AE317" s="32"/>
      <c r="AR317" s="174" t="s">
        <v>187</v>
      </c>
      <c r="AT317" s="174" t="s">
        <v>183</v>
      </c>
      <c r="AU317" s="174" t="s">
        <v>85</v>
      </c>
      <c r="AY317" s="17" t="s">
        <v>181</v>
      </c>
      <c r="BE317" s="175">
        <f>IF(N317="základní",J317,0)</f>
        <v>0</v>
      </c>
      <c r="BF317" s="175">
        <f>IF(N317="snížená",J317,0)</f>
        <v>0</v>
      </c>
      <c r="BG317" s="175">
        <f>IF(N317="zákl. přenesená",J317,0)</f>
        <v>0</v>
      </c>
      <c r="BH317" s="175">
        <f>IF(N317="sníž. přenesená",J317,0)</f>
        <v>0</v>
      </c>
      <c r="BI317" s="175">
        <f>IF(N317="nulová",J317,0)</f>
        <v>0</v>
      </c>
      <c r="BJ317" s="17" t="s">
        <v>80</v>
      </c>
      <c r="BK317" s="175">
        <f>ROUND(I317*H317,2)</f>
        <v>0</v>
      </c>
      <c r="BL317" s="17" t="s">
        <v>187</v>
      </c>
      <c r="BM317" s="174" t="s">
        <v>1125</v>
      </c>
    </row>
    <row r="318" spans="1:65" s="2" customFormat="1" ht="16.5" customHeight="1">
      <c r="A318" s="32"/>
      <c r="B318" s="161"/>
      <c r="C318" s="162" t="s">
        <v>469</v>
      </c>
      <c r="D318" s="162" t="s">
        <v>183</v>
      </c>
      <c r="E318" s="163" t="s">
        <v>1126</v>
      </c>
      <c r="F318" s="164" t="s">
        <v>1127</v>
      </c>
      <c r="G318" s="165" t="s">
        <v>186</v>
      </c>
      <c r="H318" s="166">
        <v>25</v>
      </c>
      <c r="I318" s="167"/>
      <c r="J318" s="168">
        <f>ROUND(I318*H318,2)</f>
        <v>0</v>
      </c>
      <c r="K318" s="169"/>
      <c r="L318" s="33"/>
      <c r="M318" s="170" t="s">
        <v>1</v>
      </c>
      <c r="N318" s="171" t="s">
        <v>40</v>
      </c>
      <c r="O318" s="58"/>
      <c r="P318" s="172">
        <f>O318*H318</f>
        <v>0</v>
      </c>
      <c r="Q318" s="172">
        <v>6.3549999999999995E-2</v>
      </c>
      <c r="R318" s="172">
        <f>Q318*H318</f>
        <v>1.5887499999999999</v>
      </c>
      <c r="S318" s="172">
        <v>0</v>
      </c>
      <c r="T318" s="173">
        <f>S318*H318</f>
        <v>0</v>
      </c>
      <c r="U318" s="32"/>
      <c r="V318" s="32"/>
      <c r="W318" s="32"/>
      <c r="X318" s="32"/>
      <c r="Y318" s="32"/>
      <c r="Z318" s="32"/>
      <c r="AA318" s="32"/>
      <c r="AB318" s="32"/>
      <c r="AC318" s="32"/>
      <c r="AD318" s="32"/>
      <c r="AE318" s="32"/>
      <c r="AR318" s="174" t="s">
        <v>187</v>
      </c>
      <c r="AT318" s="174" t="s">
        <v>183</v>
      </c>
      <c r="AU318" s="174" t="s">
        <v>85</v>
      </c>
      <c r="AY318" s="17" t="s">
        <v>181</v>
      </c>
      <c r="BE318" s="175">
        <f>IF(N318="základní",J318,0)</f>
        <v>0</v>
      </c>
      <c r="BF318" s="175">
        <f>IF(N318="snížená",J318,0)</f>
        <v>0</v>
      </c>
      <c r="BG318" s="175">
        <f>IF(N318="zákl. přenesená",J318,0)</f>
        <v>0</v>
      </c>
      <c r="BH318" s="175">
        <f>IF(N318="sníž. přenesená",J318,0)</f>
        <v>0</v>
      </c>
      <c r="BI318" s="175">
        <f>IF(N318="nulová",J318,0)</f>
        <v>0</v>
      </c>
      <c r="BJ318" s="17" t="s">
        <v>80</v>
      </c>
      <c r="BK318" s="175">
        <f>ROUND(I318*H318,2)</f>
        <v>0</v>
      </c>
      <c r="BL318" s="17" t="s">
        <v>187</v>
      </c>
      <c r="BM318" s="174" t="s">
        <v>1128</v>
      </c>
    </row>
    <row r="319" spans="1:65" s="14" customFormat="1">
      <c r="B319" s="185"/>
      <c r="D319" s="177" t="s">
        <v>189</v>
      </c>
      <c r="E319" s="186" t="s">
        <v>1</v>
      </c>
      <c r="F319" s="187" t="s">
        <v>1129</v>
      </c>
      <c r="H319" s="186" t="s">
        <v>1</v>
      </c>
      <c r="I319" s="188"/>
      <c r="L319" s="185"/>
      <c r="M319" s="189"/>
      <c r="N319" s="190"/>
      <c r="O319" s="190"/>
      <c r="P319" s="190"/>
      <c r="Q319" s="190"/>
      <c r="R319" s="190"/>
      <c r="S319" s="190"/>
      <c r="T319" s="191"/>
      <c r="AT319" s="186" t="s">
        <v>189</v>
      </c>
      <c r="AU319" s="186" t="s">
        <v>85</v>
      </c>
      <c r="AV319" s="14" t="s">
        <v>80</v>
      </c>
      <c r="AW319" s="14" t="s">
        <v>31</v>
      </c>
      <c r="AX319" s="14" t="s">
        <v>75</v>
      </c>
      <c r="AY319" s="186" t="s">
        <v>181</v>
      </c>
    </row>
    <row r="320" spans="1:65" s="13" customFormat="1">
      <c r="B320" s="176"/>
      <c r="D320" s="177" t="s">
        <v>189</v>
      </c>
      <c r="E320" s="178" t="s">
        <v>1</v>
      </c>
      <c r="F320" s="179" t="s">
        <v>1130</v>
      </c>
      <c r="H320" s="180">
        <v>25</v>
      </c>
      <c r="I320" s="181"/>
      <c r="L320" s="176"/>
      <c r="M320" s="182"/>
      <c r="N320" s="183"/>
      <c r="O320" s="183"/>
      <c r="P320" s="183"/>
      <c r="Q320" s="183"/>
      <c r="R320" s="183"/>
      <c r="S320" s="183"/>
      <c r="T320" s="184"/>
      <c r="AT320" s="178" t="s">
        <v>189</v>
      </c>
      <c r="AU320" s="178" t="s">
        <v>85</v>
      </c>
      <c r="AV320" s="13" t="s">
        <v>85</v>
      </c>
      <c r="AW320" s="13" t="s">
        <v>31</v>
      </c>
      <c r="AX320" s="13" t="s">
        <v>80</v>
      </c>
      <c r="AY320" s="178" t="s">
        <v>181</v>
      </c>
    </row>
    <row r="321" spans="1:65" s="2" customFormat="1" ht="16.5" customHeight="1">
      <c r="A321" s="32"/>
      <c r="B321" s="161"/>
      <c r="C321" s="162" t="s">
        <v>474</v>
      </c>
      <c r="D321" s="162" t="s">
        <v>183</v>
      </c>
      <c r="E321" s="163" t="s">
        <v>1131</v>
      </c>
      <c r="F321" s="164" t="s">
        <v>1132</v>
      </c>
      <c r="G321" s="165" t="s">
        <v>186</v>
      </c>
      <c r="H321" s="166">
        <v>5</v>
      </c>
      <c r="I321" s="167"/>
      <c r="J321" s="168">
        <f>ROUND(I321*H321,2)</f>
        <v>0</v>
      </c>
      <c r="K321" s="169"/>
      <c r="L321" s="33"/>
      <c r="M321" s="170" t="s">
        <v>1</v>
      </c>
      <c r="N321" s="171" t="s">
        <v>40</v>
      </c>
      <c r="O321" s="58"/>
      <c r="P321" s="172">
        <f>O321*H321</f>
        <v>0</v>
      </c>
      <c r="Q321" s="172">
        <v>8.1850000000000006E-2</v>
      </c>
      <c r="R321" s="172">
        <f>Q321*H321</f>
        <v>0.40925</v>
      </c>
      <c r="S321" s="172">
        <v>0</v>
      </c>
      <c r="T321" s="173">
        <f>S321*H321</f>
        <v>0</v>
      </c>
      <c r="U321" s="32"/>
      <c r="V321" s="32"/>
      <c r="W321" s="32"/>
      <c r="X321" s="32"/>
      <c r="Y321" s="32"/>
      <c r="Z321" s="32"/>
      <c r="AA321" s="32"/>
      <c r="AB321" s="32"/>
      <c r="AC321" s="32"/>
      <c r="AD321" s="32"/>
      <c r="AE321" s="32"/>
      <c r="AR321" s="174" t="s">
        <v>187</v>
      </c>
      <c r="AT321" s="174" t="s">
        <v>183</v>
      </c>
      <c r="AU321" s="174" t="s">
        <v>85</v>
      </c>
      <c r="AY321" s="17" t="s">
        <v>181</v>
      </c>
      <c r="BE321" s="175">
        <f>IF(N321="základní",J321,0)</f>
        <v>0</v>
      </c>
      <c r="BF321" s="175">
        <f>IF(N321="snížená",J321,0)</f>
        <v>0</v>
      </c>
      <c r="BG321" s="175">
        <f>IF(N321="zákl. přenesená",J321,0)</f>
        <v>0</v>
      </c>
      <c r="BH321" s="175">
        <f>IF(N321="sníž. přenesená",J321,0)</f>
        <v>0</v>
      </c>
      <c r="BI321" s="175">
        <f>IF(N321="nulová",J321,0)</f>
        <v>0</v>
      </c>
      <c r="BJ321" s="17" t="s">
        <v>80</v>
      </c>
      <c r="BK321" s="175">
        <f>ROUND(I321*H321,2)</f>
        <v>0</v>
      </c>
      <c r="BL321" s="17" t="s">
        <v>187</v>
      </c>
      <c r="BM321" s="174" t="s">
        <v>1133</v>
      </c>
    </row>
    <row r="322" spans="1:65" s="14" customFormat="1">
      <c r="B322" s="185"/>
      <c r="D322" s="177" t="s">
        <v>189</v>
      </c>
      <c r="E322" s="186" t="s">
        <v>1</v>
      </c>
      <c r="F322" s="187" t="s">
        <v>1134</v>
      </c>
      <c r="H322" s="186" t="s">
        <v>1</v>
      </c>
      <c r="I322" s="188"/>
      <c r="L322" s="185"/>
      <c r="M322" s="189"/>
      <c r="N322" s="190"/>
      <c r="O322" s="190"/>
      <c r="P322" s="190"/>
      <c r="Q322" s="190"/>
      <c r="R322" s="190"/>
      <c r="S322" s="190"/>
      <c r="T322" s="191"/>
      <c r="AT322" s="186" t="s">
        <v>189</v>
      </c>
      <c r="AU322" s="186" t="s">
        <v>85</v>
      </c>
      <c r="AV322" s="14" t="s">
        <v>80</v>
      </c>
      <c r="AW322" s="14" t="s">
        <v>31</v>
      </c>
      <c r="AX322" s="14" t="s">
        <v>75</v>
      </c>
      <c r="AY322" s="186" t="s">
        <v>181</v>
      </c>
    </row>
    <row r="323" spans="1:65" s="13" customFormat="1">
      <c r="B323" s="176"/>
      <c r="D323" s="177" t="s">
        <v>189</v>
      </c>
      <c r="E323" s="178" t="s">
        <v>1</v>
      </c>
      <c r="F323" s="179" t="s">
        <v>205</v>
      </c>
      <c r="H323" s="180">
        <v>5</v>
      </c>
      <c r="I323" s="181"/>
      <c r="L323" s="176"/>
      <c r="M323" s="182"/>
      <c r="N323" s="183"/>
      <c r="O323" s="183"/>
      <c r="P323" s="183"/>
      <c r="Q323" s="183"/>
      <c r="R323" s="183"/>
      <c r="S323" s="183"/>
      <c r="T323" s="184"/>
      <c r="AT323" s="178" t="s">
        <v>189</v>
      </c>
      <c r="AU323" s="178" t="s">
        <v>85</v>
      </c>
      <c r="AV323" s="13" t="s">
        <v>85</v>
      </c>
      <c r="AW323" s="13" t="s">
        <v>31</v>
      </c>
      <c r="AX323" s="13" t="s">
        <v>80</v>
      </c>
      <c r="AY323" s="178" t="s">
        <v>181</v>
      </c>
    </row>
    <row r="324" spans="1:65" s="2" customFormat="1" ht="16.5" customHeight="1">
      <c r="A324" s="32"/>
      <c r="B324" s="161"/>
      <c r="C324" s="162" t="s">
        <v>479</v>
      </c>
      <c r="D324" s="162" t="s">
        <v>183</v>
      </c>
      <c r="E324" s="163" t="s">
        <v>1135</v>
      </c>
      <c r="F324" s="164" t="s">
        <v>1136</v>
      </c>
      <c r="G324" s="165" t="s">
        <v>186</v>
      </c>
      <c r="H324" s="166">
        <v>2</v>
      </c>
      <c r="I324" s="167"/>
      <c r="J324" s="168">
        <f>ROUND(I324*H324,2)</f>
        <v>0</v>
      </c>
      <c r="K324" s="169"/>
      <c r="L324" s="33"/>
      <c r="M324" s="170" t="s">
        <v>1</v>
      </c>
      <c r="N324" s="171" t="s">
        <v>40</v>
      </c>
      <c r="O324" s="58"/>
      <c r="P324" s="172">
        <f>O324*H324</f>
        <v>0</v>
      </c>
      <c r="Q324" s="172">
        <v>8.1850000000000006E-2</v>
      </c>
      <c r="R324" s="172">
        <f>Q324*H324</f>
        <v>0.16370000000000001</v>
      </c>
      <c r="S324" s="172">
        <v>0</v>
      </c>
      <c r="T324" s="173">
        <f>S324*H324</f>
        <v>0</v>
      </c>
      <c r="U324" s="32"/>
      <c r="V324" s="32"/>
      <c r="W324" s="32"/>
      <c r="X324" s="32"/>
      <c r="Y324" s="32"/>
      <c r="Z324" s="32"/>
      <c r="AA324" s="32"/>
      <c r="AB324" s="32"/>
      <c r="AC324" s="32"/>
      <c r="AD324" s="32"/>
      <c r="AE324" s="32"/>
      <c r="AR324" s="174" t="s">
        <v>187</v>
      </c>
      <c r="AT324" s="174" t="s">
        <v>183</v>
      </c>
      <c r="AU324" s="174" t="s">
        <v>85</v>
      </c>
      <c r="AY324" s="17" t="s">
        <v>181</v>
      </c>
      <c r="BE324" s="175">
        <f>IF(N324="základní",J324,0)</f>
        <v>0</v>
      </c>
      <c r="BF324" s="175">
        <f>IF(N324="snížená",J324,0)</f>
        <v>0</v>
      </c>
      <c r="BG324" s="175">
        <f>IF(N324="zákl. přenesená",J324,0)</f>
        <v>0</v>
      </c>
      <c r="BH324" s="175">
        <f>IF(N324="sníž. přenesená",J324,0)</f>
        <v>0</v>
      </c>
      <c r="BI324" s="175">
        <f>IF(N324="nulová",J324,0)</f>
        <v>0</v>
      </c>
      <c r="BJ324" s="17" t="s">
        <v>80</v>
      </c>
      <c r="BK324" s="175">
        <f>ROUND(I324*H324,2)</f>
        <v>0</v>
      </c>
      <c r="BL324" s="17" t="s">
        <v>187</v>
      </c>
      <c r="BM324" s="174" t="s">
        <v>1137</v>
      </c>
    </row>
    <row r="325" spans="1:65" s="2" customFormat="1" ht="16.5" customHeight="1">
      <c r="A325" s="32"/>
      <c r="B325" s="161"/>
      <c r="C325" s="162" t="s">
        <v>489</v>
      </c>
      <c r="D325" s="162" t="s">
        <v>183</v>
      </c>
      <c r="E325" s="163" t="s">
        <v>1138</v>
      </c>
      <c r="F325" s="164" t="s">
        <v>1139</v>
      </c>
      <c r="G325" s="165" t="s">
        <v>186</v>
      </c>
      <c r="H325" s="166">
        <v>1</v>
      </c>
      <c r="I325" s="167"/>
      <c r="J325" s="168">
        <f>ROUND(I325*H325,2)</f>
        <v>0</v>
      </c>
      <c r="K325" s="169"/>
      <c r="L325" s="33"/>
      <c r="M325" s="170" t="s">
        <v>1</v>
      </c>
      <c r="N325" s="171" t="s">
        <v>40</v>
      </c>
      <c r="O325" s="58"/>
      <c r="P325" s="172">
        <f>O325*H325</f>
        <v>0</v>
      </c>
      <c r="Q325" s="172">
        <v>8.1850000000000006E-2</v>
      </c>
      <c r="R325" s="172">
        <f>Q325*H325</f>
        <v>8.1850000000000006E-2</v>
      </c>
      <c r="S325" s="172">
        <v>0</v>
      </c>
      <c r="T325" s="173">
        <f>S325*H325</f>
        <v>0</v>
      </c>
      <c r="U325" s="32"/>
      <c r="V325" s="32"/>
      <c r="W325" s="32"/>
      <c r="X325" s="32"/>
      <c r="Y325" s="32"/>
      <c r="Z325" s="32"/>
      <c r="AA325" s="32"/>
      <c r="AB325" s="32"/>
      <c r="AC325" s="32"/>
      <c r="AD325" s="32"/>
      <c r="AE325" s="32"/>
      <c r="AR325" s="174" t="s">
        <v>187</v>
      </c>
      <c r="AT325" s="174" t="s">
        <v>183</v>
      </c>
      <c r="AU325" s="174" t="s">
        <v>85</v>
      </c>
      <c r="AY325" s="17" t="s">
        <v>181</v>
      </c>
      <c r="BE325" s="175">
        <f>IF(N325="základní",J325,0)</f>
        <v>0</v>
      </c>
      <c r="BF325" s="175">
        <f>IF(N325="snížená",J325,0)</f>
        <v>0</v>
      </c>
      <c r="BG325" s="175">
        <f>IF(N325="zákl. přenesená",J325,0)</f>
        <v>0</v>
      </c>
      <c r="BH325" s="175">
        <f>IF(N325="sníž. přenesená",J325,0)</f>
        <v>0</v>
      </c>
      <c r="BI325" s="175">
        <f>IF(N325="nulová",J325,0)</f>
        <v>0</v>
      </c>
      <c r="BJ325" s="17" t="s">
        <v>80</v>
      </c>
      <c r="BK325" s="175">
        <f>ROUND(I325*H325,2)</f>
        <v>0</v>
      </c>
      <c r="BL325" s="17" t="s">
        <v>187</v>
      </c>
      <c r="BM325" s="174" t="s">
        <v>1140</v>
      </c>
    </row>
    <row r="326" spans="1:65" s="2" customFormat="1" ht="21.75" customHeight="1">
      <c r="A326" s="32"/>
      <c r="B326" s="161"/>
      <c r="C326" s="162" t="s">
        <v>493</v>
      </c>
      <c r="D326" s="162" t="s">
        <v>183</v>
      </c>
      <c r="E326" s="163" t="s">
        <v>1141</v>
      </c>
      <c r="F326" s="164" t="s">
        <v>1142</v>
      </c>
      <c r="G326" s="165" t="s">
        <v>259</v>
      </c>
      <c r="H326" s="166">
        <v>7.5739999999999998</v>
      </c>
      <c r="I326" s="167"/>
      <c r="J326" s="168">
        <f>ROUND(I326*H326,2)</f>
        <v>0</v>
      </c>
      <c r="K326" s="169"/>
      <c r="L326" s="33"/>
      <c r="M326" s="170" t="s">
        <v>1</v>
      </c>
      <c r="N326" s="171" t="s">
        <v>40</v>
      </c>
      <c r="O326" s="58"/>
      <c r="P326" s="172">
        <f>O326*H326</f>
        <v>0</v>
      </c>
      <c r="Q326" s="172">
        <v>1.0900000000000001</v>
      </c>
      <c r="R326" s="172">
        <f>Q326*H326</f>
        <v>8.2556600000000007</v>
      </c>
      <c r="S326" s="172">
        <v>0</v>
      </c>
      <c r="T326" s="173">
        <f>S326*H326</f>
        <v>0</v>
      </c>
      <c r="U326" s="32"/>
      <c r="V326" s="32"/>
      <c r="W326" s="32"/>
      <c r="X326" s="32"/>
      <c r="Y326" s="32"/>
      <c r="Z326" s="32"/>
      <c r="AA326" s="32"/>
      <c r="AB326" s="32"/>
      <c r="AC326" s="32"/>
      <c r="AD326" s="32"/>
      <c r="AE326" s="32"/>
      <c r="AR326" s="174" t="s">
        <v>187</v>
      </c>
      <c r="AT326" s="174" t="s">
        <v>183</v>
      </c>
      <c r="AU326" s="174" t="s">
        <v>85</v>
      </c>
      <c r="AY326" s="17" t="s">
        <v>181</v>
      </c>
      <c r="BE326" s="175">
        <f>IF(N326="základní",J326,0)</f>
        <v>0</v>
      </c>
      <c r="BF326" s="175">
        <f>IF(N326="snížená",J326,0)</f>
        <v>0</v>
      </c>
      <c r="BG326" s="175">
        <f>IF(N326="zákl. přenesená",J326,0)</f>
        <v>0</v>
      </c>
      <c r="BH326" s="175">
        <f>IF(N326="sníž. přenesená",J326,0)</f>
        <v>0</v>
      </c>
      <c r="BI326" s="175">
        <f>IF(N326="nulová",J326,0)</f>
        <v>0</v>
      </c>
      <c r="BJ326" s="17" t="s">
        <v>80</v>
      </c>
      <c r="BK326" s="175">
        <f>ROUND(I326*H326,2)</f>
        <v>0</v>
      </c>
      <c r="BL326" s="17" t="s">
        <v>187</v>
      </c>
      <c r="BM326" s="174" t="s">
        <v>1143</v>
      </c>
    </row>
    <row r="327" spans="1:65" s="14" customFormat="1">
      <c r="B327" s="185"/>
      <c r="D327" s="177" t="s">
        <v>189</v>
      </c>
      <c r="E327" s="186" t="s">
        <v>1</v>
      </c>
      <c r="F327" s="187" t="s">
        <v>1144</v>
      </c>
      <c r="H327" s="186" t="s">
        <v>1</v>
      </c>
      <c r="I327" s="188"/>
      <c r="L327" s="185"/>
      <c r="M327" s="189"/>
      <c r="N327" s="190"/>
      <c r="O327" s="190"/>
      <c r="P327" s="190"/>
      <c r="Q327" s="190"/>
      <c r="R327" s="190"/>
      <c r="S327" s="190"/>
      <c r="T327" s="191"/>
      <c r="AT327" s="186" t="s">
        <v>189</v>
      </c>
      <c r="AU327" s="186" t="s">
        <v>85</v>
      </c>
      <c r="AV327" s="14" t="s">
        <v>80</v>
      </c>
      <c r="AW327" s="14" t="s">
        <v>31</v>
      </c>
      <c r="AX327" s="14" t="s">
        <v>75</v>
      </c>
      <c r="AY327" s="186" t="s">
        <v>181</v>
      </c>
    </row>
    <row r="328" spans="1:65" s="13" customFormat="1">
      <c r="B328" s="176"/>
      <c r="D328" s="177" t="s">
        <v>189</v>
      </c>
      <c r="E328" s="178" t="s">
        <v>1</v>
      </c>
      <c r="F328" s="179" t="s">
        <v>1145</v>
      </c>
      <c r="H328" s="180">
        <v>1.3819999999999999</v>
      </c>
      <c r="I328" s="181"/>
      <c r="L328" s="176"/>
      <c r="M328" s="182"/>
      <c r="N328" s="183"/>
      <c r="O328" s="183"/>
      <c r="P328" s="183"/>
      <c r="Q328" s="183"/>
      <c r="R328" s="183"/>
      <c r="S328" s="183"/>
      <c r="T328" s="184"/>
      <c r="AT328" s="178" t="s">
        <v>189</v>
      </c>
      <c r="AU328" s="178" t="s">
        <v>85</v>
      </c>
      <c r="AV328" s="13" t="s">
        <v>85</v>
      </c>
      <c r="AW328" s="13" t="s">
        <v>31</v>
      </c>
      <c r="AX328" s="13" t="s">
        <v>75</v>
      </c>
      <c r="AY328" s="178" t="s">
        <v>181</v>
      </c>
    </row>
    <row r="329" spans="1:65" s="14" customFormat="1">
      <c r="B329" s="185"/>
      <c r="D329" s="177" t="s">
        <v>189</v>
      </c>
      <c r="E329" s="186" t="s">
        <v>1</v>
      </c>
      <c r="F329" s="187" t="s">
        <v>1146</v>
      </c>
      <c r="H329" s="186" t="s">
        <v>1</v>
      </c>
      <c r="I329" s="188"/>
      <c r="L329" s="185"/>
      <c r="M329" s="189"/>
      <c r="N329" s="190"/>
      <c r="O329" s="190"/>
      <c r="P329" s="190"/>
      <c r="Q329" s="190"/>
      <c r="R329" s="190"/>
      <c r="S329" s="190"/>
      <c r="T329" s="191"/>
      <c r="AT329" s="186" t="s">
        <v>189</v>
      </c>
      <c r="AU329" s="186" t="s">
        <v>85</v>
      </c>
      <c r="AV329" s="14" t="s">
        <v>80</v>
      </c>
      <c r="AW329" s="14" t="s">
        <v>31</v>
      </c>
      <c r="AX329" s="14" t="s">
        <v>75</v>
      </c>
      <c r="AY329" s="186" t="s">
        <v>181</v>
      </c>
    </row>
    <row r="330" spans="1:65" s="13" customFormat="1">
      <c r="B330" s="176"/>
      <c r="D330" s="177" t="s">
        <v>189</v>
      </c>
      <c r="E330" s="178" t="s">
        <v>1</v>
      </c>
      <c r="F330" s="179" t="s">
        <v>1147</v>
      </c>
      <c r="H330" s="180">
        <v>8.5999999999999993E-2</v>
      </c>
      <c r="I330" s="181"/>
      <c r="L330" s="176"/>
      <c r="M330" s="182"/>
      <c r="N330" s="183"/>
      <c r="O330" s="183"/>
      <c r="P330" s="183"/>
      <c r="Q330" s="183"/>
      <c r="R330" s="183"/>
      <c r="S330" s="183"/>
      <c r="T330" s="184"/>
      <c r="AT330" s="178" t="s">
        <v>189</v>
      </c>
      <c r="AU330" s="178" t="s">
        <v>85</v>
      </c>
      <c r="AV330" s="13" t="s">
        <v>85</v>
      </c>
      <c r="AW330" s="13" t="s">
        <v>31</v>
      </c>
      <c r="AX330" s="13" t="s">
        <v>75</v>
      </c>
      <c r="AY330" s="178" t="s">
        <v>181</v>
      </c>
    </row>
    <row r="331" spans="1:65" s="14" customFormat="1">
      <c r="B331" s="185"/>
      <c r="D331" s="177" t="s">
        <v>189</v>
      </c>
      <c r="E331" s="186" t="s">
        <v>1</v>
      </c>
      <c r="F331" s="187" t="s">
        <v>1148</v>
      </c>
      <c r="H331" s="186" t="s">
        <v>1</v>
      </c>
      <c r="I331" s="188"/>
      <c r="L331" s="185"/>
      <c r="M331" s="189"/>
      <c r="N331" s="190"/>
      <c r="O331" s="190"/>
      <c r="P331" s="190"/>
      <c r="Q331" s="190"/>
      <c r="R331" s="190"/>
      <c r="S331" s="190"/>
      <c r="T331" s="191"/>
      <c r="AT331" s="186" t="s">
        <v>189</v>
      </c>
      <c r="AU331" s="186" t="s">
        <v>85</v>
      </c>
      <c r="AV331" s="14" t="s">
        <v>80</v>
      </c>
      <c r="AW331" s="14" t="s">
        <v>31</v>
      </c>
      <c r="AX331" s="14" t="s">
        <v>75</v>
      </c>
      <c r="AY331" s="186" t="s">
        <v>181</v>
      </c>
    </row>
    <row r="332" spans="1:65" s="13" customFormat="1">
      <c r="B332" s="176"/>
      <c r="D332" s="177" t="s">
        <v>189</v>
      </c>
      <c r="E332" s="178" t="s">
        <v>1</v>
      </c>
      <c r="F332" s="179" t="s">
        <v>1149</v>
      </c>
      <c r="H332" s="180">
        <v>4.5999999999999999E-2</v>
      </c>
      <c r="I332" s="181"/>
      <c r="L332" s="176"/>
      <c r="M332" s="182"/>
      <c r="N332" s="183"/>
      <c r="O332" s="183"/>
      <c r="P332" s="183"/>
      <c r="Q332" s="183"/>
      <c r="R332" s="183"/>
      <c r="S332" s="183"/>
      <c r="T332" s="184"/>
      <c r="AT332" s="178" t="s">
        <v>189</v>
      </c>
      <c r="AU332" s="178" t="s">
        <v>85</v>
      </c>
      <c r="AV332" s="13" t="s">
        <v>85</v>
      </c>
      <c r="AW332" s="13" t="s">
        <v>31</v>
      </c>
      <c r="AX332" s="13" t="s">
        <v>75</v>
      </c>
      <c r="AY332" s="178" t="s">
        <v>181</v>
      </c>
    </row>
    <row r="333" spans="1:65" s="14" customFormat="1">
      <c r="B333" s="185"/>
      <c r="D333" s="177" t="s">
        <v>189</v>
      </c>
      <c r="E333" s="186" t="s">
        <v>1</v>
      </c>
      <c r="F333" s="187" t="s">
        <v>1150</v>
      </c>
      <c r="H333" s="186" t="s">
        <v>1</v>
      </c>
      <c r="I333" s="188"/>
      <c r="L333" s="185"/>
      <c r="M333" s="189"/>
      <c r="N333" s="190"/>
      <c r="O333" s="190"/>
      <c r="P333" s="190"/>
      <c r="Q333" s="190"/>
      <c r="R333" s="190"/>
      <c r="S333" s="190"/>
      <c r="T333" s="191"/>
      <c r="AT333" s="186" t="s">
        <v>189</v>
      </c>
      <c r="AU333" s="186" t="s">
        <v>85</v>
      </c>
      <c r="AV333" s="14" t="s">
        <v>80</v>
      </c>
      <c r="AW333" s="14" t="s">
        <v>31</v>
      </c>
      <c r="AX333" s="14" t="s">
        <v>75</v>
      </c>
      <c r="AY333" s="186" t="s">
        <v>181</v>
      </c>
    </row>
    <row r="334" spans="1:65" s="13" customFormat="1">
      <c r="B334" s="176"/>
      <c r="D334" s="177" t="s">
        <v>189</v>
      </c>
      <c r="E334" s="178" t="s">
        <v>1</v>
      </c>
      <c r="F334" s="179" t="s">
        <v>1151</v>
      </c>
      <c r="H334" s="180">
        <v>0.16800000000000001</v>
      </c>
      <c r="I334" s="181"/>
      <c r="L334" s="176"/>
      <c r="M334" s="182"/>
      <c r="N334" s="183"/>
      <c r="O334" s="183"/>
      <c r="P334" s="183"/>
      <c r="Q334" s="183"/>
      <c r="R334" s="183"/>
      <c r="S334" s="183"/>
      <c r="T334" s="184"/>
      <c r="AT334" s="178" t="s">
        <v>189</v>
      </c>
      <c r="AU334" s="178" t="s">
        <v>85</v>
      </c>
      <c r="AV334" s="13" t="s">
        <v>85</v>
      </c>
      <c r="AW334" s="13" t="s">
        <v>31</v>
      </c>
      <c r="AX334" s="13" t="s">
        <v>75</v>
      </c>
      <c r="AY334" s="178" t="s">
        <v>181</v>
      </c>
    </row>
    <row r="335" spans="1:65" s="14" customFormat="1">
      <c r="B335" s="185"/>
      <c r="D335" s="177" t="s">
        <v>189</v>
      </c>
      <c r="E335" s="186" t="s">
        <v>1</v>
      </c>
      <c r="F335" s="187" t="s">
        <v>1152</v>
      </c>
      <c r="H335" s="186" t="s">
        <v>1</v>
      </c>
      <c r="I335" s="188"/>
      <c r="L335" s="185"/>
      <c r="M335" s="189"/>
      <c r="N335" s="190"/>
      <c r="O335" s="190"/>
      <c r="P335" s="190"/>
      <c r="Q335" s="190"/>
      <c r="R335" s="190"/>
      <c r="S335" s="190"/>
      <c r="T335" s="191"/>
      <c r="AT335" s="186" t="s">
        <v>189</v>
      </c>
      <c r="AU335" s="186" t="s">
        <v>85</v>
      </c>
      <c r="AV335" s="14" t="s">
        <v>80</v>
      </c>
      <c r="AW335" s="14" t="s">
        <v>31</v>
      </c>
      <c r="AX335" s="14" t="s">
        <v>75</v>
      </c>
      <c r="AY335" s="186" t="s">
        <v>181</v>
      </c>
    </row>
    <row r="336" spans="1:65" s="13" customFormat="1">
      <c r="B336" s="176"/>
      <c r="D336" s="177" t="s">
        <v>189</v>
      </c>
      <c r="E336" s="178" t="s">
        <v>1</v>
      </c>
      <c r="F336" s="179" t="s">
        <v>1153</v>
      </c>
      <c r="H336" s="180">
        <v>0.19</v>
      </c>
      <c r="I336" s="181"/>
      <c r="L336" s="176"/>
      <c r="M336" s="182"/>
      <c r="N336" s="183"/>
      <c r="O336" s="183"/>
      <c r="P336" s="183"/>
      <c r="Q336" s="183"/>
      <c r="R336" s="183"/>
      <c r="S336" s="183"/>
      <c r="T336" s="184"/>
      <c r="AT336" s="178" t="s">
        <v>189</v>
      </c>
      <c r="AU336" s="178" t="s">
        <v>85</v>
      </c>
      <c r="AV336" s="13" t="s">
        <v>85</v>
      </c>
      <c r="AW336" s="13" t="s">
        <v>31</v>
      </c>
      <c r="AX336" s="13" t="s">
        <v>75</v>
      </c>
      <c r="AY336" s="178" t="s">
        <v>181</v>
      </c>
    </row>
    <row r="337" spans="2:51" s="14" customFormat="1">
      <c r="B337" s="185"/>
      <c r="D337" s="177" t="s">
        <v>189</v>
      </c>
      <c r="E337" s="186" t="s">
        <v>1</v>
      </c>
      <c r="F337" s="187" t="s">
        <v>1154</v>
      </c>
      <c r="H337" s="186" t="s">
        <v>1</v>
      </c>
      <c r="I337" s="188"/>
      <c r="L337" s="185"/>
      <c r="M337" s="189"/>
      <c r="N337" s="190"/>
      <c r="O337" s="190"/>
      <c r="P337" s="190"/>
      <c r="Q337" s="190"/>
      <c r="R337" s="190"/>
      <c r="S337" s="190"/>
      <c r="T337" s="191"/>
      <c r="AT337" s="186" t="s">
        <v>189</v>
      </c>
      <c r="AU337" s="186" t="s">
        <v>85</v>
      </c>
      <c r="AV337" s="14" t="s">
        <v>80</v>
      </c>
      <c r="AW337" s="14" t="s">
        <v>31</v>
      </c>
      <c r="AX337" s="14" t="s">
        <v>75</v>
      </c>
      <c r="AY337" s="186" t="s">
        <v>181</v>
      </c>
    </row>
    <row r="338" spans="2:51" s="13" customFormat="1">
      <c r="B338" s="176"/>
      <c r="D338" s="177" t="s">
        <v>189</v>
      </c>
      <c r="E338" s="178" t="s">
        <v>1</v>
      </c>
      <c r="F338" s="179" t="s">
        <v>1155</v>
      </c>
      <c r="H338" s="180">
        <v>0.94699999999999995</v>
      </c>
      <c r="I338" s="181"/>
      <c r="L338" s="176"/>
      <c r="M338" s="182"/>
      <c r="N338" s="183"/>
      <c r="O338" s="183"/>
      <c r="P338" s="183"/>
      <c r="Q338" s="183"/>
      <c r="R338" s="183"/>
      <c r="S338" s="183"/>
      <c r="T338" s="184"/>
      <c r="AT338" s="178" t="s">
        <v>189</v>
      </c>
      <c r="AU338" s="178" t="s">
        <v>85</v>
      </c>
      <c r="AV338" s="13" t="s">
        <v>85</v>
      </c>
      <c r="AW338" s="13" t="s">
        <v>31</v>
      </c>
      <c r="AX338" s="13" t="s">
        <v>75</v>
      </c>
      <c r="AY338" s="178" t="s">
        <v>181</v>
      </c>
    </row>
    <row r="339" spans="2:51" s="14" customFormat="1">
      <c r="B339" s="185"/>
      <c r="D339" s="177" t="s">
        <v>189</v>
      </c>
      <c r="E339" s="186" t="s">
        <v>1</v>
      </c>
      <c r="F339" s="187" t="s">
        <v>1156</v>
      </c>
      <c r="H339" s="186" t="s">
        <v>1</v>
      </c>
      <c r="I339" s="188"/>
      <c r="L339" s="185"/>
      <c r="M339" s="189"/>
      <c r="N339" s="190"/>
      <c r="O339" s="190"/>
      <c r="P339" s="190"/>
      <c r="Q339" s="190"/>
      <c r="R339" s="190"/>
      <c r="S339" s="190"/>
      <c r="T339" s="191"/>
      <c r="AT339" s="186" t="s">
        <v>189</v>
      </c>
      <c r="AU339" s="186" t="s">
        <v>85</v>
      </c>
      <c r="AV339" s="14" t="s">
        <v>80</v>
      </c>
      <c r="AW339" s="14" t="s">
        <v>31</v>
      </c>
      <c r="AX339" s="14" t="s">
        <v>75</v>
      </c>
      <c r="AY339" s="186" t="s">
        <v>181</v>
      </c>
    </row>
    <row r="340" spans="2:51" s="13" customFormat="1">
      <c r="B340" s="176"/>
      <c r="D340" s="177" t="s">
        <v>189</v>
      </c>
      <c r="E340" s="178" t="s">
        <v>1</v>
      </c>
      <c r="F340" s="179" t="s">
        <v>1157</v>
      </c>
      <c r="H340" s="180">
        <v>1.361</v>
      </c>
      <c r="I340" s="181"/>
      <c r="L340" s="176"/>
      <c r="M340" s="182"/>
      <c r="N340" s="183"/>
      <c r="O340" s="183"/>
      <c r="P340" s="183"/>
      <c r="Q340" s="183"/>
      <c r="R340" s="183"/>
      <c r="S340" s="183"/>
      <c r="T340" s="184"/>
      <c r="AT340" s="178" t="s">
        <v>189</v>
      </c>
      <c r="AU340" s="178" t="s">
        <v>85</v>
      </c>
      <c r="AV340" s="13" t="s">
        <v>85</v>
      </c>
      <c r="AW340" s="13" t="s">
        <v>31</v>
      </c>
      <c r="AX340" s="13" t="s">
        <v>75</v>
      </c>
      <c r="AY340" s="178" t="s">
        <v>181</v>
      </c>
    </row>
    <row r="341" spans="2:51" s="14" customFormat="1">
      <c r="B341" s="185"/>
      <c r="D341" s="177" t="s">
        <v>189</v>
      </c>
      <c r="E341" s="186" t="s">
        <v>1</v>
      </c>
      <c r="F341" s="187" t="s">
        <v>1158</v>
      </c>
      <c r="H341" s="186" t="s">
        <v>1</v>
      </c>
      <c r="I341" s="188"/>
      <c r="L341" s="185"/>
      <c r="M341" s="189"/>
      <c r="N341" s="190"/>
      <c r="O341" s="190"/>
      <c r="P341" s="190"/>
      <c r="Q341" s="190"/>
      <c r="R341" s="190"/>
      <c r="S341" s="190"/>
      <c r="T341" s="191"/>
      <c r="AT341" s="186" t="s">
        <v>189</v>
      </c>
      <c r="AU341" s="186" t="s">
        <v>85</v>
      </c>
      <c r="AV341" s="14" t="s">
        <v>80</v>
      </c>
      <c r="AW341" s="14" t="s">
        <v>31</v>
      </c>
      <c r="AX341" s="14" t="s">
        <v>75</v>
      </c>
      <c r="AY341" s="186" t="s">
        <v>181</v>
      </c>
    </row>
    <row r="342" spans="2:51" s="13" customFormat="1">
      <c r="B342" s="176"/>
      <c r="D342" s="177" t="s">
        <v>189</v>
      </c>
      <c r="E342" s="178" t="s">
        <v>1</v>
      </c>
      <c r="F342" s="179" t="s">
        <v>1159</v>
      </c>
      <c r="H342" s="180">
        <v>0.48</v>
      </c>
      <c r="I342" s="181"/>
      <c r="L342" s="176"/>
      <c r="M342" s="182"/>
      <c r="N342" s="183"/>
      <c r="O342" s="183"/>
      <c r="P342" s="183"/>
      <c r="Q342" s="183"/>
      <c r="R342" s="183"/>
      <c r="S342" s="183"/>
      <c r="T342" s="184"/>
      <c r="AT342" s="178" t="s">
        <v>189</v>
      </c>
      <c r="AU342" s="178" t="s">
        <v>85</v>
      </c>
      <c r="AV342" s="13" t="s">
        <v>85</v>
      </c>
      <c r="AW342" s="13" t="s">
        <v>31</v>
      </c>
      <c r="AX342" s="13" t="s">
        <v>75</v>
      </c>
      <c r="AY342" s="178" t="s">
        <v>181</v>
      </c>
    </row>
    <row r="343" spans="2:51" s="14" customFormat="1">
      <c r="B343" s="185"/>
      <c r="D343" s="177" t="s">
        <v>189</v>
      </c>
      <c r="E343" s="186" t="s">
        <v>1</v>
      </c>
      <c r="F343" s="187" t="s">
        <v>1160</v>
      </c>
      <c r="H343" s="186" t="s">
        <v>1</v>
      </c>
      <c r="I343" s="188"/>
      <c r="L343" s="185"/>
      <c r="M343" s="189"/>
      <c r="N343" s="190"/>
      <c r="O343" s="190"/>
      <c r="P343" s="190"/>
      <c r="Q343" s="190"/>
      <c r="R343" s="190"/>
      <c r="S343" s="190"/>
      <c r="T343" s="191"/>
      <c r="AT343" s="186" t="s">
        <v>189</v>
      </c>
      <c r="AU343" s="186" t="s">
        <v>85</v>
      </c>
      <c r="AV343" s="14" t="s">
        <v>80</v>
      </c>
      <c r="AW343" s="14" t="s">
        <v>31</v>
      </c>
      <c r="AX343" s="14" t="s">
        <v>75</v>
      </c>
      <c r="AY343" s="186" t="s">
        <v>181</v>
      </c>
    </row>
    <row r="344" spans="2:51" s="13" customFormat="1">
      <c r="B344" s="176"/>
      <c r="D344" s="177" t="s">
        <v>189</v>
      </c>
      <c r="E344" s="178" t="s">
        <v>1</v>
      </c>
      <c r="F344" s="179" t="s">
        <v>1161</v>
      </c>
      <c r="H344" s="180">
        <v>0.55200000000000005</v>
      </c>
      <c r="I344" s="181"/>
      <c r="L344" s="176"/>
      <c r="M344" s="182"/>
      <c r="N344" s="183"/>
      <c r="O344" s="183"/>
      <c r="P344" s="183"/>
      <c r="Q344" s="183"/>
      <c r="R344" s="183"/>
      <c r="S344" s="183"/>
      <c r="T344" s="184"/>
      <c r="AT344" s="178" t="s">
        <v>189</v>
      </c>
      <c r="AU344" s="178" t="s">
        <v>85</v>
      </c>
      <c r="AV344" s="13" t="s">
        <v>85</v>
      </c>
      <c r="AW344" s="13" t="s">
        <v>31</v>
      </c>
      <c r="AX344" s="13" t="s">
        <v>75</v>
      </c>
      <c r="AY344" s="178" t="s">
        <v>181</v>
      </c>
    </row>
    <row r="345" spans="2:51" s="14" customFormat="1">
      <c r="B345" s="185"/>
      <c r="D345" s="177" t="s">
        <v>189</v>
      </c>
      <c r="E345" s="186" t="s">
        <v>1</v>
      </c>
      <c r="F345" s="187" t="s">
        <v>1162</v>
      </c>
      <c r="H345" s="186" t="s">
        <v>1</v>
      </c>
      <c r="I345" s="188"/>
      <c r="L345" s="185"/>
      <c r="M345" s="189"/>
      <c r="N345" s="190"/>
      <c r="O345" s="190"/>
      <c r="P345" s="190"/>
      <c r="Q345" s="190"/>
      <c r="R345" s="190"/>
      <c r="S345" s="190"/>
      <c r="T345" s="191"/>
      <c r="AT345" s="186" t="s">
        <v>189</v>
      </c>
      <c r="AU345" s="186" t="s">
        <v>85</v>
      </c>
      <c r="AV345" s="14" t="s">
        <v>80</v>
      </c>
      <c r="AW345" s="14" t="s">
        <v>31</v>
      </c>
      <c r="AX345" s="14" t="s">
        <v>75</v>
      </c>
      <c r="AY345" s="186" t="s">
        <v>181</v>
      </c>
    </row>
    <row r="346" spans="2:51" s="13" customFormat="1">
      <c r="B346" s="176"/>
      <c r="D346" s="177" t="s">
        <v>189</v>
      </c>
      <c r="E346" s="178" t="s">
        <v>1</v>
      </c>
      <c r="F346" s="179" t="s">
        <v>1163</v>
      </c>
      <c r="H346" s="180">
        <v>0.19400000000000001</v>
      </c>
      <c r="I346" s="181"/>
      <c r="L346" s="176"/>
      <c r="M346" s="182"/>
      <c r="N346" s="183"/>
      <c r="O346" s="183"/>
      <c r="P346" s="183"/>
      <c r="Q346" s="183"/>
      <c r="R346" s="183"/>
      <c r="S346" s="183"/>
      <c r="T346" s="184"/>
      <c r="AT346" s="178" t="s">
        <v>189</v>
      </c>
      <c r="AU346" s="178" t="s">
        <v>85</v>
      </c>
      <c r="AV346" s="13" t="s">
        <v>85</v>
      </c>
      <c r="AW346" s="13" t="s">
        <v>31</v>
      </c>
      <c r="AX346" s="13" t="s">
        <v>75</v>
      </c>
      <c r="AY346" s="178" t="s">
        <v>181</v>
      </c>
    </row>
    <row r="347" spans="2:51" s="14" customFormat="1">
      <c r="B347" s="185"/>
      <c r="D347" s="177" t="s">
        <v>189</v>
      </c>
      <c r="E347" s="186" t="s">
        <v>1</v>
      </c>
      <c r="F347" s="187" t="s">
        <v>1164</v>
      </c>
      <c r="H347" s="186" t="s">
        <v>1</v>
      </c>
      <c r="I347" s="188"/>
      <c r="L347" s="185"/>
      <c r="M347" s="189"/>
      <c r="N347" s="190"/>
      <c r="O347" s="190"/>
      <c r="P347" s="190"/>
      <c r="Q347" s="190"/>
      <c r="R347" s="190"/>
      <c r="S347" s="190"/>
      <c r="T347" s="191"/>
      <c r="AT347" s="186" t="s">
        <v>189</v>
      </c>
      <c r="AU347" s="186" t="s">
        <v>85</v>
      </c>
      <c r="AV347" s="14" t="s">
        <v>80</v>
      </c>
      <c r="AW347" s="14" t="s">
        <v>31</v>
      </c>
      <c r="AX347" s="14" t="s">
        <v>75</v>
      </c>
      <c r="AY347" s="186" t="s">
        <v>181</v>
      </c>
    </row>
    <row r="348" spans="2:51" s="13" customFormat="1">
      <c r="B348" s="176"/>
      <c r="D348" s="177" t="s">
        <v>189</v>
      </c>
      <c r="E348" s="178" t="s">
        <v>1</v>
      </c>
      <c r="F348" s="179" t="s">
        <v>1165</v>
      </c>
      <c r="H348" s="180">
        <v>0.186</v>
      </c>
      <c r="I348" s="181"/>
      <c r="L348" s="176"/>
      <c r="M348" s="182"/>
      <c r="N348" s="183"/>
      <c r="O348" s="183"/>
      <c r="P348" s="183"/>
      <c r="Q348" s="183"/>
      <c r="R348" s="183"/>
      <c r="S348" s="183"/>
      <c r="T348" s="184"/>
      <c r="AT348" s="178" t="s">
        <v>189</v>
      </c>
      <c r="AU348" s="178" t="s">
        <v>85</v>
      </c>
      <c r="AV348" s="13" t="s">
        <v>85</v>
      </c>
      <c r="AW348" s="13" t="s">
        <v>31</v>
      </c>
      <c r="AX348" s="13" t="s">
        <v>75</v>
      </c>
      <c r="AY348" s="178" t="s">
        <v>181</v>
      </c>
    </row>
    <row r="349" spans="2:51" s="14" customFormat="1">
      <c r="B349" s="185"/>
      <c r="D349" s="177" t="s">
        <v>189</v>
      </c>
      <c r="E349" s="186" t="s">
        <v>1</v>
      </c>
      <c r="F349" s="187" t="s">
        <v>1166</v>
      </c>
      <c r="H349" s="186" t="s">
        <v>1</v>
      </c>
      <c r="I349" s="188"/>
      <c r="L349" s="185"/>
      <c r="M349" s="189"/>
      <c r="N349" s="190"/>
      <c r="O349" s="190"/>
      <c r="P349" s="190"/>
      <c r="Q349" s="190"/>
      <c r="R349" s="190"/>
      <c r="S349" s="190"/>
      <c r="T349" s="191"/>
      <c r="AT349" s="186" t="s">
        <v>189</v>
      </c>
      <c r="AU349" s="186" t="s">
        <v>85</v>
      </c>
      <c r="AV349" s="14" t="s">
        <v>80</v>
      </c>
      <c r="AW349" s="14" t="s">
        <v>31</v>
      </c>
      <c r="AX349" s="14" t="s">
        <v>75</v>
      </c>
      <c r="AY349" s="186" t="s">
        <v>181</v>
      </c>
    </row>
    <row r="350" spans="2:51" s="13" customFormat="1">
      <c r="B350" s="176"/>
      <c r="D350" s="177" t="s">
        <v>189</v>
      </c>
      <c r="E350" s="178" t="s">
        <v>1</v>
      </c>
      <c r="F350" s="179" t="s">
        <v>1167</v>
      </c>
      <c r="H350" s="180">
        <v>0.71399999999999997</v>
      </c>
      <c r="I350" s="181"/>
      <c r="L350" s="176"/>
      <c r="M350" s="182"/>
      <c r="N350" s="183"/>
      <c r="O350" s="183"/>
      <c r="P350" s="183"/>
      <c r="Q350" s="183"/>
      <c r="R350" s="183"/>
      <c r="S350" s="183"/>
      <c r="T350" s="184"/>
      <c r="AT350" s="178" t="s">
        <v>189</v>
      </c>
      <c r="AU350" s="178" t="s">
        <v>85</v>
      </c>
      <c r="AV350" s="13" t="s">
        <v>85</v>
      </c>
      <c r="AW350" s="13" t="s">
        <v>31</v>
      </c>
      <c r="AX350" s="13" t="s">
        <v>75</v>
      </c>
      <c r="AY350" s="178" t="s">
        <v>181</v>
      </c>
    </row>
    <row r="351" spans="2:51" s="14" customFormat="1">
      <c r="B351" s="185"/>
      <c r="D351" s="177" t="s">
        <v>189</v>
      </c>
      <c r="E351" s="186" t="s">
        <v>1</v>
      </c>
      <c r="F351" s="187" t="s">
        <v>1168</v>
      </c>
      <c r="H351" s="186" t="s">
        <v>1</v>
      </c>
      <c r="I351" s="188"/>
      <c r="L351" s="185"/>
      <c r="M351" s="189"/>
      <c r="N351" s="190"/>
      <c r="O351" s="190"/>
      <c r="P351" s="190"/>
      <c r="Q351" s="190"/>
      <c r="R351" s="190"/>
      <c r="S351" s="190"/>
      <c r="T351" s="191"/>
      <c r="AT351" s="186" t="s">
        <v>189</v>
      </c>
      <c r="AU351" s="186" t="s">
        <v>85</v>
      </c>
      <c r="AV351" s="14" t="s">
        <v>80</v>
      </c>
      <c r="AW351" s="14" t="s">
        <v>31</v>
      </c>
      <c r="AX351" s="14" t="s">
        <v>75</v>
      </c>
      <c r="AY351" s="186" t="s">
        <v>181</v>
      </c>
    </row>
    <row r="352" spans="2:51" s="13" customFormat="1">
      <c r="B352" s="176"/>
      <c r="D352" s="177" t="s">
        <v>189</v>
      </c>
      <c r="E352" s="178" t="s">
        <v>1</v>
      </c>
      <c r="F352" s="179" t="s">
        <v>1169</v>
      </c>
      <c r="H352" s="180">
        <v>0.22500000000000001</v>
      </c>
      <c r="I352" s="181"/>
      <c r="L352" s="176"/>
      <c r="M352" s="182"/>
      <c r="N352" s="183"/>
      <c r="O352" s="183"/>
      <c r="P352" s="183"/>
      <c r="Q352" s="183"/>
      <c r="R352" s="183"/>
      <c r="S352" s="183"/>
      <c r="T352" s="184"/>
      <c r="AT352" s="178" t="s">
        <v>189</v>
      </c>
      <c r="AU352" s="178" t="s">
        <v>85</v>
      </c>
      <c r="AV352" s="13" t="s">
        <v>85</v>
      </c>
      <c r="AW352" s="13" t="s">
        <v>31</v>
      </c>
      <c r="AX352" s="13" t="s">
        <v>75</v>
      </c>
      <c r="AY352" s="178" t="s">
        <v>181</v>
      </c>
    </row>
    <row r="353" spans="1:65" s="14" customFormat="1">
      <c r="B353" s="185"/>
      <c r="D353" s="177" t="s">
        <v>189</v>
      </c>
      <c r="E353" s="186" t="s">
        <v>1</v>
      </c>
      <c r="F353" s="187" t="s">
        <v>1170</v>
      </c>
      <c r="H353" s="186" t="s">
        <v>1</v>
      </c>
      <c r="I353" s="188"/>
      <c r="L353" s="185"/>
      <c r="M353" s="189"/>
      <c r="N353" s="190"/>
      <c r="O353" s="190"/>
      <c r="P353" s="190"/>
      <c r="Q353" s="190"/>
      <c r="R353" s="190"/>
      <c r="S353" s="190"/>
      <c r="T353" s="191"/>
      <c r="AT353" s="186" t="s">
        <v>189</v>
      </c>
      <c r="AU353" s="186" t="s">
        <v>85</v>
      </c>
      <c r="AV353" s="14" t="s">
        <v>80</v>
      </c>
      <c r="AW353" s="14" t="s">
        <v>31</v>
      </c>
      <c r="AX353" s="14" t="s">
        <v>75</v>
      </c>
      <c r="AY353" s="186" t="s">
        <v>181</v>
      </c>
    </row>
    <row r="354" spans="1:65" s="13" customFormat="1">
      <c r="B354" s="176"/>
      <c r="D354" s="177" t="s">
        <v>189</v>
      </c>
      <c r="E354" s="178" t="s">
        <v>1</v>
      </c>
      <c r="F354" s="179" t="s">
        <v>1171</v>
      </c>
      <c r="H354" s="180">
        <v>0.127</v>
      </c>
      <c r="I354" s="181"/>
      <c r="L354" s="176"/>
      <c r="M354" s="182"/>
      <c r="N354" s="183"/>
      <c r="O354" s="183"/>
      <c r="P354" s="183"/>
      <c r="Q354" s="183"/>
      <c r="R354" s="183"/>
      <c r="S354" s="183"/>
      <c r="T354" s="184"/>
      <c r="AT354" s="178" t="s">
        <v>189</v>
      </c>
      <c r="AU354" s="178" t="s">
        <v>85</v>
      </c>
      <c r="AV354" s="13" t="s">
        <v>85</v>
      </c>
      <c r="AW354" s="13" t="s">
        <v>31</v>
      </c>
      <c r="AX354" s="13" t="s">
        <v>75</v>
      </c>
      <c r="AY354" s="178" t="s">
        <v>181</v>
      </c>
    </row>
    <row r="355" spans="1:65" s="14" customFormat="1">
      <c r="B355" s="185"/>
      <c r="D355" s="177" t="s">
        <v>189</v>
      </c>
      <c r="E355" s="186" t="s">
        <v>1</v>
      </c>
      <c r="F355" s="187" t="s">
        <v>1172</v>
      </c>
      <c r="H355" s="186" t="s">
        <v>1</v>
      </c>
      <c r="I355" s="188"/>
      <c r="L355" s="185"/>
      <c r="M355" s="189"/>
      <c r="N355" s="190"/>
      <c r="O355" s="190"/>
      <c r="P355" s="190"/>
      <c r="Q355" s="190"/>
      <c r="R355" s="190"/>
      <c r="S355" s="190"/>
      <c r="T355" s="191"/>
      <c r="AT355" s="186" t="s">
        <v>189</v>
      </c>
      <c r="AU355" s="186" t="s">
        <v>85</v>
      </c>
      <c r="AV355" s="14" t="s">
        <v>80</v>
      </c>
      <c r="AW355" s="14" t="s">
        <v>31</v>
      </c>
      <c r="AX355" s="14" t="s">
        <v>75</v>
      </c>
      <c r="AY355" s="186" t="s">
        <v>181</v>
      </c>
    </row>
    <row r="356" spans="1:65" s="13" customFormat="1">
      <c r="B356" s="176"/>
      <c r="D356" s="177" t="s">
        <v>189</v>
      </c>
      <c r="E356" s="178" t="s">
        <v>1</v>
      </c>
      <c r="F356" s="179" t="s">
        <v>1173</v>
      </c>
      <c r="H356" s="180">
        <v>0.151</v>
      </c>
      <c r="I356" s="181"/>
      <c r="L356" s="176"/>
      <c r="M356" s="182"/>
      <c r="N356" s="183"/>
      <c r="O356" s="183"/>
      <c r="P356" s="183"/>
      <c r="Q356" s="183"/>
      <c r="R356" s="183"/>
      <c r="S356" s="183"/>
      <c r="T356" s="184"/>
      <c r="AT356" s="178" t="s">
        <v>189</v>
      </c>
      <c r="AU356" s="178" t="s">
        <v>85</v>
      </c>
      <c r="AV356" s="13" t="s">
        <v>85</v>
      </c>
      <c r="AW356" s="13" t="s">
        <v>31</v>
      </c>
      <c r="AX356" s="13" t="s">
        <v>75</v>
      </c>
      <c r="AY356" s="178" t="s">
        <v>181</v>
      </c>
    </row>
    <row r="357" spans="1:65" s="14" customFormat="1">
      <c r="B357" s="185"/>
      <c r="D357" s="177" t="s">
        <v>189</v>
      </c>
      <c r="E357" s="186" t="s">
        <v>1</v>
      </c>
      <c r="F357" s="187" t="s">
        <v>1174</v>
      </c>
      <c r="H357" s="186" t="s">
        <v>1</v>
      </c>
      <c r="I357" s="188"/>
      <c r="L357" s="185"/>
      <c r="M357" s="189"/>
      <c r="N357" s="190"/>
      <c r="O357" s="190"/>
      <c r="P357" s="190"/>
      <c r="Q357" s="190"/>
      <c r="R357" s="190"/>
      <c r="S357" s="190"/>
      <c r="T357" s="191"/>
      <c r="AT357" s="186" t="s">
        <v>189</v>
      </c>
      <c r="AU357" s="186" t="s">
        <v>85</v>
      </c>
      <c r="AV357" s="14" t="s">
        <v>80</v>
      </c>
      <c r="AW357" s="14" t="s">
        <v>31</v>
      </c>
      <c r="AX357" s="14" t="s">
        <v>75</v>
      </c>
      <c r="AY357" s="186" t="s">
        <v>181</v>
      </c>
    </row>
    <row r="358" spans="1:65" s="13" customFormat="1">
      <c r="B358" s="176"/>
      <c r="D358" s="177" t="s">
        <v>189</v>
      </c>
      <c r="E358" s="178" t="s">
        <v>1</v>
      </c>
      <c r="F358" s="179" t="s">
        <v>1175</v>
      </c>
      <c r="H358" s="180">
        <v>0.24199999999999999</v>
      </c>
      <c r="I358" s="181"/>
      <c r="L358" s="176"/>
      <c r="M358" s="182"/>
      <c r="N358" s="183"/>
      <c r="O358" s="183"/>
      <c r="P358" s="183"/>
      <c r="Q358" s="183"/>
      <c r="R358" s="183"/>
      <c r="S358" s="183"/>
      <c r="T358" s="184"/>
      <c r="AT358" s="178" t="s">
        <v>189</v>
      </c>
      <c r="AU358" s="178" t="s">
        <v>85</v>
      </c>
      <c r="AV358" s="13" t="s">
        <v>85</v>
      </c>
      <c r="AW358" s="13" t="s">
        <v>31</v>
      </c>
      <c r="AX358" s="13" t="s">
        <v>75</v>
      </c>
      <c r="AY358" s="178" t="s">
        <v>181</v>
      </c>
    </row>
    <row r="359" spans="1:65" s="14" customFormat="1">
      <c r="B359" s="185"/>
      <c r="D359" s="177" t="s">
        <v>189</v>
      </c>
      <c r="E359" s="186" t="s">
        <v>1</v>
      </c>
      <c r="F359" s="187" t="s">
        <v>1176</v>
      </c>
      <c r="H359" s="186" t="s">
        <v>1</v>
      </c>
      <c r="I359" s="188"/>
      <c r="L359" s="185"/>
      <c r="M359" s="189"/>
      <c r="N359" s="190"/>
      <c r="O359" s="190"/>
      <c r="P359" s="190"/>
      <c r="Q359" s="190"/>
      <c r="R359" s="190"/>
      <c r="S359" s="190"/>
      <c r="T359" s="191"/>
      <c r="AT359" s="186" t="s">
        <v>189</v>
      </c>
      <c r="AU359" s="186" t="s">
        <v>85</v>
      </c>
      <c r="AV359" s="14" t="s">
        <v>80</v>
      </c>
      <c r="AW359" s="14" t="s">
        <v>31</v>
      </c>
      <c r="AX359" s="14" t="s">
        <v>75</v>
      </c>
      <c r="AY359" s="186" t="s">
        <v>181</v>
      </c>
    </row>
    <row r="360" spans="1:65" s="13" customFormat="1">
      <c r="B360" s="176"/>
      <c r="D360" s="177" t="s">
        <v>189</v>
      </c>
      <c r="E360" s="178" t="s">
        <v>1</v>
      </c>
      <c r="F360" s="179" t="s">
        <v>1177</v>
      </c>
      <c r="H360" s="180">
        <v>0.19</v>
      </c>
      <c r="I360" s="181"/>
      <c r="L360" s="176"/>
      <c r="M360" s="182"/>
      <c r="N360" s="183"/>
      <c r="O360" s="183"/>
      <c r="P360" s="183"/>
      <c r="Q360" s="183"/>
      <c r="R360" s="183"/>
      <c r="S360" s="183"/>
      <c r="T360" s="184"/>
      <c r="AT360" s="178" t="s">
        <v>189</v>
      </c>
      <c r="AU360" s="178" t="s">
        <v>85</v>
      </c>
      <c r="AV360" s="13" t="s">
        <v>85</v>
      </c>
      <c r="AW360" s="13" t="s">
        <v>31</v>
      </c>
      <c r="AX360" s="13" t="s">
        <v>75</v>
      </c>
      <c r="AY360" s="178" t="s">
        <v>181</v>
      </c>
    </row>
    <row r="361" spans="1:65" s="14" customFormat="1">
      <c r="B361" s="185"/>
      <c r="D361" s="177" t="s">
        <v>189</v>
      </c>
      <c r="E361" s="186" t="s">
        <v>1</v>
      </c>
      <c r="F361" s="187" t="s">
        <v>1178</v>
      </c>
      <c r="H361" s="186" t="s">
        <v>1</v>
      </c>
      <c r="I361" s="188"/>
      <c r="L361" s="185"/>
      <c r="M361" s="189"/>
      <c r="N361" s="190"/>
      <c r="O361" s="190"/>
      <c r="P361" s="190"/>
      <c r="Q361" s="190"/>
      <c r="R361" s="190"/>
      <c r="S361" s="190"/>
      <c r="T361" s="191"/>
      <c r="AT361" s="186" t="s">
        <v>189</v>
      </c>
      <c r="AU361" s="186" t="s">
        <v>85</v>
      </c>
      <c r="AV361" s="14" t="s">
        <v>80</v>
      </c>
      <c r="AW361" s="14" t="s">
        <v>31</v>
      </c>
      <c r="AX361" s="14" t="s">
        <v>75</v>
      </c>
      <c r="AY361" s="186" t="s">
        <v>181</v>
      </c>
    </row>
    <row r="362" spans="1:65" s="13" customFormat="1">
      <c r="B362" s="176"/>
      <c r="D362" s="177" t="s">
        <v>189</v>
      </c>
      <c r="E362" s="178" t="s">
        <v>1</v>
      </c>
      <c r="F362" s="179" t="s">
        <v>1179</v>
      </c>
      <c r="H362" s="180">
        <v>0.22500000000000001</v>
      </c>
      <c r="I362" s="181"/>
      <c r="L362" s="176"/>
      <c r="M362" s="182"/>
      <c r="N362" s="183"/>
      <c r="O362" s="183"/>
      <c r="P362" s="183"/>
      <c r="Q362" s="183"/>
      <c r="R362" s="183"/>
      <c r="S362" s="183"/>
      <c r="T362" s="184"/>
      <c r="AT362" s="178" t="s">
        <v>189</v>
      </c>
      <c r="AU362" s="178" t="s">
        <v>85</v>
      </c>
      <c r="AV362" s="13" t="s">
        <v>85</v>
      </c>
      <c r="AW362" s="13" t="s">
        <v>31</v>
      </c>
      <c r="AX362" s="13" t="s">
        <v>75</v>
      </c>
      <c r="AY362" s="178" t="s">
        <v>181</v>
      </c>
    </row>
    <row r="363" spans="1:65" s="14" customFormat="1">
      <c r="B363" s="185"/>
      <c r="D363" s="177" t="s">
        <v>189</v>
      </c>
      <c r="E363" s="186" t="s">
        <v>1</v>
      </c>
      <c r="F363" s="187" t="s">
        <v>1180</v>
      </c>
      <c r="H363" s="186" t="s">
        <v>1</v>
      </c>
      <c r="I363" s="188"/>
      <c r="L363" s="185"/>
      <c r="M363" s="189"/>
      <c r="N363" s="190"/>
      <c r="O363" s="190"/>
      <c r="P363" s="190"/>
      <c r="Q363" s="190"/>
      <c r="R363" s="190"/>
      <c r="S363" s="190"/>
      <c r="T363" s="191"/>
      <c r="AT363" s="186" t="s">
        <v>189</v>
      </c>
      <c r="AU363" s="186" t="s">
        <v>85</v>
      </c>
      <c r="AV363" s="14" t="s">
        <v>80</v>
      </c>
      <c r="AW363" s="14" t="s">
        <v>31</v>
      </c>
      <c r="AX363" s="14" t="s">
        <v>75</v>
      </c>
      <c r="AY363" s="186" t="s">
        <v>181</v>
      </c>
    </row>
    <row r="364" spans="1:65" s="13" customFormat="1">
      <c r="B364" s="176"/>
      <c r="D364" s="177" t="s">
        <v>189</v>
      </c>
      <c r="E364" s="178" t="s">
        <v>1</v>
      </c>
      <c r="F364" s="179" t="s">
        <v>1181</v>
      </c>
      <c r="H364" s="180">
        <v>0.04</v>
      </c>
      <c r="I364" s="181"/>
      <c r="L364" s="176"/>
      <c r="M364" s="182"/>
      <c r="N364" s="183"/>
      <c r="O364" s="183"/>
      <c r="P364" s="183"/>
      <c r="Q364" s="183"/>
      <c r="R364" s="183"/>
      <c r="S364" s="183"/>
      <c r="T364" s="184"/>
      <c r="AT364" s="178" t="s">
        <v>189</v>
      </c>
      <c r="AU364" s="178" t="s">
        <v>85</v>
      </c>
      <c r="AV364" s="13" t="s">
        <v>85</v>
      </c>
      <c r="AW364" s="13" t="s">
        <v>31</v>
      </c>
      <c r="AX364" s="13" t="s">
        <v>75</v>
      </c>
      <c r="AY364" s="178" t="s">
        <v>181</v>
      </c>
    </row>
    <row r="365" spans="1:65" s="14" customFormat="1">
      <c r="B365" s="185"/>
      <c r="D365" s="177" t="s">
        <v>189</v>
      </c>
      <c r="E365" s="186" t="s">
        <v>1</v>
      </c>
      <c r="F365" s="187" t="s">
        <v>1182</v>
      </c>
      <c r="H365" s="186" t="s">
        <v>1</v>
      </c>
      <c r="I365" s="188"/>
      <c r="L365" s="185"/>
      <c r="M365" s="189"/>
      <c r="N365" s="190"/>
      <c r="O365" s="190"/>
      <c r="P365" s="190"/>
      <c r="Q365" s="190"/>
      <c r="R365" s="190"/>
      <c r="S365" s="190"/>
      <c r="T365" s="191"/>
      <c r="AT365" s="186" t="s">
        <v>189</v>
      </c>
      <c r="AU365" s="186" t="s">
        <v>85</v>
      </c>
      <c r="AV365" s="14" t="s">
        <v>80</v>
      </c>
      <c r="AW365" s="14" t="s">
        <v>31</v>
      </c>
      <c r="AX365" s="14" t="s">
        <v>75</v>
      </c>
      <c r="AY365" s="186" t="s">
        <v>181</v>
      </c>
    </row>
    <row r="366" spans="1:65" s="13" customFormat="1">
      <c r="B366" s="176"/>
      <c r="D366" s="177" t="s">
        <v>189</v>
      </c>
      <c r="E366" s="178" t="s">
        <v>1</v>
      </c>
      <c r="F366" s="179" t="s">
        <v>1183</v>
      </c>
      <c r="H366" s="180">
        <v>6.8000000000000005E-2</v>
      </c>
      <c r="I366" s="181"/>
      <c r="L366" s="176"/>
      <c r="M366" s="182"/>
      <c r="N366" s="183"/>
      <c r="O366" s="183"/>
      <c r="P366" s="183"/>
      <c r="Q366" s="183"/>
      <c r="R366" s="183"/>
      <c r="S366" s="183"/>
      <c r="T366" s="184"/>
      <c r="AT366" s="178" t="s">
        <v>189</v>
      </c>
      <c r="AU366" s="178" t="s">
        <v>85</v>
      </c>
      <c r="AV366" s="13" t="s">
        <v>85</v>
      </c>
      <c r="AW366" s="13" t="s">
        <v>31</v>
      </c>
      <c r="AX366" s="13" t="s">
        <v>75</v>
      </c>
      <c r="AY366" s="178" t="s">
        <v>181</v>
      </c>
    </row>
    <row r="367" spans="1:65" s="15" customFormat="1">
      <c r="B367" s="192"/>
      <c r="D367" s="177" t="s">
        <v>189</v>
      </c>
      <c r="E367" s="193" t="s">
        <v>1</v>
      </c>
      <c r="F367" s="194" t="s">
        <v>204</v>
      </c>
      <c r="H367" s="195">
        <v>7.5739999999999998</v>
      </c>
      <c r="I367" s="196"/>
      <c r="L367" s="192"/>
      <c r="M367" s="197"/>
      <c r="N367" s="198"/>
      <c r="O367" s="198"/>
      <c r="P367" s="198"/>
      <c r="Q367" s="198"/>
      <c r="R367" s="198"/>
      <c r="S367" s="198"/>
      <c r="T367" s="199"/>
      <c r="AT367" s="193" t="s">
        <v>189</v>
      </c>
      <c r="AU367" s="193" t="s">
        <v>85</v>
      </c>
      <c r="AV367" s="15" t="s">
        <v>187</v>
      </c>
      <c r="AW367" s="15" t="s">
        <v>31</v>
      </c>
      <c r="AX367" s="15" t="s">
        <v>80</v>
      </c>
      <c r="AY367" s="193" t="s">
        <v>181</v>
      </c>
    </row>
    <row r="368" spans="1:65" s="2" customFormat="1" ht="21.75" customHeight="1">
      <c r="A368" s="32"/>
      <c r="B368" s="161"/>
      <c r="C368" s="162" t="s">
        <v>497</v>
      </c>
      <c r="D368" s="162" t="s">
        <v>183</v>
      </c>
      <c r="E368" s="163" t="s">
        <v>1184</v>
      </c>
      <c r="F368" s="164" t="s">
        <v>1185</v>
      </c>
      <c r="G368" s="165" t="s">
        <v>200</v>
      </c>
      <c r="H368" s="166">
        <v>168.82499999999999</v>
      </c>
      <c r="I368" s="167"/>
      <c r="J368" s="168">
        <f>ROUND(I368*H368,2)</f>
        <v>0</v>
      </c>
      <c r="K368" s="169"/>
      <c r="L368" s="33"/>
      <c r="M368" s="170" t="s">
        <v>1</v>
      </c>
      <c r="N368" s="171" t="s">
        <v>40</v>
      </c>
      <c r="O368" s="58"/>
      <c r="P368" s="172">
        <f>O368*H368</f>
        <v>0</v>
      </c>
      <c r="Q368" s="172">
        <v>6.8430000000000005E-2</v>
      </c>
      <c r="R368" s="172">
        <f>Q368*H368</f>
        <v>11.552694750000001</v>
      </c>
      <c r="S368" s="172">
        <v>0</v>
      </c>
      <c r="T368" s="173">
        <f>S368*H368</f>
        <v>0</v>
      </c>
      <c r="U368" s="32"/>
      <c r="V368" s="32"/>
      <c r="W368" s="32"/>
      <c r="X368" s="32"/>
      <c r="Y368" s="32"/>
      <c r="Z368" s="32"/>
      <c r="AA368" s="32"/>
      <c r="AB368" s="32"/>
      <c r="AC368" s="32"/>
      <c r="AD368" s="32"/>
      <c r="AE368" s="32"/>
      <c r="AR368" s="174" t="s">
        <v>187</v>
      </c>
      <c r="AT368" s="174" t="s">
        <v>183</v>
      </c>
      <c r="AU368" s="174" t="s">
        <v>85</v>
      </c>
      <c r="AY368" s="17" t="s">
        <v>181</v>
      </c>
      <c r="BE368" s="175">
        <f>IF(N368="základní",J368,0)</f>
        <v>0</v>
      </c>
      <c r="BF368" s="175">
        <f>IF(N368="snížená",J368,0)</f>
        <v>0</v>
      </c>
      <c r="BG368" s="175">
        <f>IF(N368="zákl. přenesená",J368,0)</f>
        <v>0</v>
      </c>
      <c r="BH368" s="175">
        <f>IF(N368="sníž. přenesená",J368,0)</f>
        <v>0</v>
      </c>
      <c r="BI368" s="175">
        <f>IF(N368="nulová",J368,0)</f>
        <v>0</v>
      </c>
      <c r="BJ368" s="17" t="s">
        <v>80</v>
      </c>
      <c r="BK368" s="175">
        <f>ROUND(I368*H368,2)</f>
        <v>0</v>
      </c>
      <c r="BL368" s="17" t="s">
        <v>187</v>
      </c>
      <c r="BM368" s="174" t="s">
        <v>1186</v>
      </c>
    </row>
    <row r="369" spans="2:51" s="14" customFormat="1">
      <c r="B369" s="185"/>
      <c r="D369" s="177" t="s">
        <v>189</v>
      </c>
      <c r="E369" s="186" t="s">
        <v>1</v>
      </c>
      <c r="F369" s="187" t="s">
        <v>1187</v>
      </c>
      <c r="H369" s="186" t="s">
        <v>1</v>
      </c>
      <c r="I369" s="188"/>
      <c r="L369" s="185"/>
      <c r="M369" s="189"/>
      <c r="N369" s="190"/>
      <c r="O369" s="190"/>
      <c r="P369" s="190"/>
      <c r="Q369" s="190"/>
      <c r="R369" s="190"/>
      <c r="S369" s="190"/>
      <c r="T369" s="191"/>
      <c r="AT369" s="186" t="s">
        <v>189</v>
      </c>
      <c r="AU369" s="186" t="s">
        <v>85</v>
      </c>
      <c r="AV369" s="14" t="s">
        <v>80</v>
      </c>
      <c r="AW369" s="14" t="s">
        <v>31</v>
      </c>
      <c r="AX369" s="14" t="s">
        <v>75</v>
      </c>
      <c r="AY369" s="186" t="s">
        <v>181</v>
      </c>
    </row>
    <row r="370" spans="2:51" s="13" customFormat="1" ht="22.5">
      <c r="B370" s="176"/>
      <c r="D370" s="177" t="s">
        <v>189</v>
      </c>
      <c r="E370" s="178" t="s">
        <v>1</v>
      </c>
      <c r="F370" s="179" t="s">
        <v>1188</v>
      </c>
      <c r="H370" s="180">
        <v>48.994999999999997</v>
      </c>
      <c r="I370" s="181"/>
      <c r="L370" s="176"/>
      <c r="M370" s="182"/>
      <c r="N370" s="183"/>
      <c r="O370" s="183"/>
      <c r="P370" s="183"/>
      <c r="Q370" s="183"/>
      <c r="R370" s="183"/>
      <c r="S370" s="183"/>
      <c r="T370" s="184"/>
      <c r="AT370" s="178" t="s">
        <v>189</v>
      </c>
      <c r="AU370" s="178" t="s">
        <v>85</v>
      </c>
      <c r="AV370" s="13" t="s">
        <v>85</v>
      </c>
      <c r="AW370" s="13" t="s">
        <v>31</v>
      </c>
      <c r="AX370" s="13" t="s">
        <v>75</v>
      </c>
      <c r="AY370" s="178" t="s">
        <v>181</v>
      </c>
    </row>
    <row r="371" spans="2:51" s="13" customFormat="1">
      <c r="B371" s="176"/>
      <c r="D371" s="177" t="s">
        <v>189</v>
      </c>
      <c r="E371" s="178" t="s">
        <v>1</v>
      </c>
      <c r="F371" s="179" t="s">
        <v>1189</v>
      </c>
      <c r="H371" s="180">
        <v>-9.8000000000000007</v>
      </c>
      <c r="I371" s="181"/>
      <c r="L371" s="176"/>
      <c r="M371" s="182"/>
      <c r="N371" s="183"/>
      <c r="O371" s="183"/>
      <c r="P371" s="183"/>
      <c r="Q371" s="183"/>
      <c r="R371" s="183"/>
      <c r="S371" s="183"/>
      <c r="T371" s="184"/>
      <c r="AT371" s="178" t="s">
        <v>189</v>
      </c>
      <c r="AU371" s="178" t="s">
        <v>85</v>
      </c>
      <c r="AV371" s="13" t="s">
        <v>85</v>
      </c>
      <c r="AW371" s="13" t="s">
        <v>31</v>
      </c>
      <c r="AX371" s="13" t="s">
        <v>75</v>
      </c>
      <c r="AY371" s="178" t="s">
        <v>181</v>
      </c>
    </row>
    <row r="372" spans="2:51" s="14" customFormat="1">
      <c r="B372" s="185"/>
      <c r="D372" s="177" t="s">
        <v>189</v>
      </c>
      <c r="E372" s="186" t="s">
        <v>1</v>
      </c>
      <c r="F372" s="187" t="s">
        <v>1190</v>
      </c>
      <c r="H372" s="186" t="s">
        <v>1</v>
      </c>
      <c r="I372" s="188"/>
      <c r="L372" s="185"/>
      <c r="M372" s="189"/>
      <c r="N372" s="190"/>
      <c r="O372" s="190"/>
      <c r="P372" s="190"/>
      <c r="Q372" s="190"/>
      <c r="R372" s="190"/>
      <c r="S372" s="190"/>
      <c r="T372" s="191"/>
      <c r="AT372" s="186" t="s">
        <v>189</v>
      </c>
      <c r="AU372" s="186" t="s">
        <v>85</v>
      </c>
      <c r="AV372" s="14" t="s">
        <v>80</v>
      </c>
      <c r="AW372" s="14" t="s">
        <v>31</v>
      </c>
      <c r="AX372" s="14" t="s">
        <v>75</v>
      </c>
      <c r="AY372" s="186" t="s">
        <v>181</v>
      </c>
    </row>
    <row r="373" spans="2:51" s="13" customFormat="1">
      <c r="B373" s="176"/>
      <c r="D373" s="177" t="s">
        <v>189</v>
      </c>
      <c r="E373" s="178" t="s">
        <v>1</v>
      </c>
      <c r="F373" s="179" t="s">
        <v>1191</v>
      </c>
      <c r="H373" s="180">
        <v>7.36</v>
      </c>
      <c r="I373" s="181"/>
      <c r="L373" s="176"/>
      <c r="M373" s="182"/>
      <c r="N373" s="183"/>
      <c r="O373" s="183"/>
      <c r="P373" s="183"/>
      <c r="Q373" s="183"/>
      <c r="R373" s="183"/>
      <c r="S373" s="183"/>
      <c r="T373" s="184"/>
      <c r="AT373" s="178" t="s">
        <v>189</v>
      </c>
      <c r="AU373" s="178" t="s">
        <v>85</v>
      </c>
      <c r="AV373" s="13" t="s">
        <v>85</v>
      </c>
      <c r="AW373" s="13" t="s">
        <v>31</v>
      </c>
      <c r="AX373" s="13" t="s">
        <v>75</v>
      </c>
      <c r="AY373" s="178" t="s">
        <v>181</v>
      </c>
    </row>
    <row r="374" spans="2:51" s="14" customFormat="1">
      <c r="B374" s="185"/>
      <c r="D374" s="177" t="s">
        <v>189</v>
      </c>
      <c r="E374" s="186" t="s">
        <v>1</v>
      </c>
      <c r="F374" s="187" t="s">
        <v>1192</v>
      </c>
      <c r="H374" s="186" t="s">
        <v>1</v>
      </c>
      <c r="I374" s="188"/>
      <c r="L374" s="185"/>
      <c r="M374" s="189"/>
      <c r="N374" s="190"/>
      <c r="O374" s="190"/>
      <c r="P374" s="190"/>
      <c r="Q374" s="190"/>
      <c r="R374" s="190"/>
      <c r="S374" s="190"/>
      <c r="T374" s="191"/>
      <c r="AT374" s="186" t="s">
        <v>189</v>
      </c>
      <c r="AU374" s="186" t="s">
        <v>85</v>
      </c>
      <c r="AV374" s="14" t="s">
        <v>80</v>
      </c>
      <c r="AW374" s="14" t="s">
        <v>31</v>
      </c>
      <c r="AX374" s="14" t="s">
        <v>75</v>
      </c>
      <c r="AY374" s="186" t="s">
        <v>181</v>
      </c>
    </row>
    <row r="375" spans="2:51" s="13" customFormat="1">
      <c r="B375" s="176"/>
      <c r="D375" s="177" t="s">
        <v>189</v>
      </c>
      <c r="E375" s="178" t="s">
        <v>1</v>
      </c>
      <c r="F375" s="179" t="s">
        <v>1193</v>
      </c>
      <c r="H375" s="180">
        <v>11.561999999999999</v>
      </c>
      <c r="I375" s="181"/>
      <c r="L375" s="176"/>
      <c r="M375" s="182"/>
      <c r="N375" s="183"/>
      <c r="O375" s="183"/>
      <c r="P375" s="183"/>
      <c r="Q375" s="183"/>
      <c r="R375" s="183"/>
      <c r="S375" s="183"/>
      <c r="T375" s="184"/>
      <c r="AT375" s="178" t="s">
        <v>189</v>
      </c>
      <c r="AU375" s="178" t="s">
        <v>85</v>
      </c>
      <c r="AV375" s="13" t="s">
        <v>85</v>
      </c>
      <c r="AW375" s="13" t="s">
        <v>31</v>
      </c>
      <c r="AX375" s="13" t="s">
        <v>75</v>
      </c>
      <c r="AY375" s="178" t="s">
        <v>181</v>
      </c>
    </row>
    <row r="376" spans="2:51" s="13" customFormat="1">
      <c r="B376" s="176"/>
      <c r="D376" s="177" t="s">
        <v>189</v>
      </c>
      <c r="E376" s="178" t="s">
        <v>1</v>
      </c>
      <c r="F376" s="179" t="s">
        <v>1194</v>
      </c>
      <c r="H376" s="180">
        <v>-1.68</v>
      </c>
      <c r="I376" s="181"/>
      <c r="L376" s="176"/>
      <c r="M376" s="182"/>
      <c r="N376" s="183"/>
      <c r="O376" s="183"/>
      <c r="P376" s="183"/>
      <c r="Q376" s="183"/>
      <c r="R376" s="183"/>
      <c r="S376" s="183"/>
      <c r="T376" s="184"/>
      <c r="AT376" s="178" t="s">
        <v>189</v>
      </c>
      <c r="AU376" s="178" t="s">
        <v>85</v>
      </c>
      <c r="AV376" s="13" t="s">
        <v>85</v>
      </c>
      <c r="AW376" s="13" t="s">
        <v>31</v>
      </c>
      <c r="AX376" s="13" t="s">
        <v>75</v>
      </c>
      <c r="AY376" s="178" t="s">
        <v>181</v>
      </c>
    </row>
    <row r="377" spans="2:51" s="14" customFormat="1">
      <c r="B377" s="185"/>
      <c r="D377" s="177" t="s">
        <v>189</v>
      </c>
      <c r="E377" s="186" t="s">
        <v>1</v>
      </c>
      <c r="F377" s="187" t="s">
        <v>1195</v>
      </c>
      <c r="H377" s="186" t="s">
        <v>1</v>
      </c>
      <c r="I377" s="188"/>
      <c r="L377" s="185"/>
      <c r="M377" s="189"/>
      <c r="N377" s="190"/>
      <c r="O377" s="190"/>
      <c r="P377" s="190"/>
      <c r="Q377" s="190"/>
      <c r="R377" s="190"/>
      <c r="S377" s="190"/>
      <c r="T377" s="191"/>
      <c r="AT377" s="186" t="s">
        <v>189</v>
      </c>
      <c r="AU377" s="186" t="s">
        <v>85</v>
      </c>
      <c r="AV377" s="14" t="s">
        <v>80</v>
      </c>
      <c r="AW377" s="14" t="s">
        <v>31</v>
      </c>
      <c r="AX377" s="14" t="s">
        <v>75</v>
      </c>
      <c r="AY377" s="186" t="s">
        <v>181</v>
      </c>
    </row>
    <row r="378" spans="2:51" s="13" customFormat="1">
      <c r="B378" s="176"/>
      <c r="D378" s="177" t="s">
        <v>189</v>
      </c>
      <c r="E378" s="178" t="s">
        <v>1</v>
      </c>
      <c r="F378" s="179" t="s">
        <v>1196</v>
      </c>
      <c r="H378" s="180">
        <v>15.292999999999999</v>
      </c>
      <c r="I378" s="181"/>
      <c r="L378" s="176"/>
      <c r="M378" s="182"/>
      <c r="N378" s="183"/>
      <c r="O378" s="183"/>
      <c r="P378" s="183"/>
      <c r="Q378" s="183"/>
      <c r="R378" s="183"/>
      <c r="S378" s="183"/>
      <c r="T378" s="184"/>
      <c r="AT378" s="178" t="s">
        <v>189</v>
      </c>
      <c r="AU378" s="178" t="s">
        <v>85</v>
      </c>
      <c r="AV378" s="13" t="s">
        <v>85</v>
      </c>
      <c r="AW378" s="13" t="s">
        <v>31</v>
      </c>
      <c r="AX378" s="13" t="s">
        <v>75</v>
      </c>
      <c r="AY378" s="178" t="s">
        <v>181</v>
      </c>
    </row>
    <row r="379" spans="2:51" s="13" customFormat="1">
      <c r="B379" s="176"/>
      <c r="D379" s="177" t="s">
        <v>189</v>
      </c>
      <c r="E379" s="178" t="s">
        <v>1</v>
      </c>
      <c r="F379" s="179" t="s">
        <v>1197</v>
      </c>
      <c r="H379" s="180">
        <v>16.995000000000001</v>
      </c>
      <c r="I379" s="181"/>
      <c r="L379" s="176"/>
      <c r="M379" s="182"/>
      <c r="N379" s="183"/>
      <c r="O379" s="183"/>
      <c r="P379" s="183"/>
      <c r="Q379" s="183"/>
      <c r="R379" s="183"/>
      <c r="S379" s="183"/>
      <c r="T379" s="184"/>
      <c r="AT379" s="178" t="s">
        <v>189</v>
      </c>
      <c r="AU379" s="178" t="s">
        <v>85</v>
      </c>
      <c r="AV379" s="13" t="s">
        <v>85</v>
      </c>
      <c r="AW379" s="13" t="s">
        <v>31</v>
      </c>
      <c r="AX379" s="13" t="s">
        <v>75</v>
      </c>
      <c r="AY379" s="178" t="s">
        <v>181</v>
      </c>
    </row>
    <row r="380" spans="2:51" s="13" customFormat="1">
      <c r="B380" s="176"/>
      <c r="D380" s="177" t="s">
        <v>189</v>
      </c>
      <c r="E380" s="178" t="s">
        <v>1</v>
      </c>
      <c r="F380" s="179" t="s">
        <v>1198</v>
      </c>
      <c r="H380" s="180">
        <v>-6.09</v>
      </c>
      <c r="I380" s="181"/>
      <c r="L380" s="176"/>
      <c r="M380" s="182"/>
      <c r="N380" s="183"/>
      <c r="O380" s="183"/>
      <c r="P380" s="183"/>
      <c r="Q380" s="183"/>
      <c r="R380" s="183"/>
      <c r="S380" s="183"/>
      <c r="T380" s="184"/>
      <c r="AT380" s="178" t="s">
        <v>189</v>
      </c>
      <c r="AU380" s="178" t="s">
        <v>85</v>
      </c>
      <c r="AV380" s="13" t="s">
        <v>85</v>
      </c>
      <c r="AW380" s="13" t="s">
        <v>31</v>
      </c>
      <c r="AX380" s="13" t="s">
        <v>75</v>
      </c>
      <c r="AY380" s="178" t="s">
        <v>181</v>
      </c>
    </row>
    <row r="381" spans="2:51" s="14" customFormat="1">
      <c r="B381" s="185"/>
      <c r="D381" s="177" t="s">
        <v>189</v>
      </c>
      <c r="E381" s="186" t="s">
        <v>1</v>
      </c>
      <c r="F381" s="187" t="s">
        <v>1199</v>
      </c>
      <c r="H381" s="186" t="s">
        <v>1</v>
      </c>
      <c r="I381" s="188"/>
      <c r="L381" s="185"/>
      <c r="M381" s="189"/>
      <c r="N381" s="190"/>
      <c r="O381" s="190"/>
      <c r="P381" s="190"/>
      <c r="Q381" s="190"/>
      <c r="R381" s="190"/>
      <c r="S381" s="190"/>
      <c r="T381" s="191"/>
      <c r="AT381" s="186" t="s">
        <v>189</v>
      </c>
      <c r="AU381" s="186" t="s">
        <v>85</v>
      </c>
      <c r="AV381" s="14" t="s">
        <v>80</v>
      </c>
      <c r="AW381" s="14" t="s">
        <v>31</v>
      </c>
      <c r="AX381" s="14" t="s">
        <v>75</v>
      </c>
      <c r="AY381" s="186" t="s">
        <v>181</v>
      </c>
    </row>
    <row r="382" spans="2:51" s="13" customFormat="1">
      <c r="B382" s="176"/>
      <c r="D382" s="177" t="s">
        <v>189</v>
      </c>
      <c r="E382" s="178" t="s">
        <v>1</v>
      </c>
      <c r="F382" s="179" t="s">
        <v>1200</v>
      </c>
      <c r="H382" s="180">
        <v>14.002000000000001</v>
      </c>
      <c r="I382" s="181"/>
      <c r="L382" s="176"/>
      <c r="M382" s="182"/>
      <c r="N382" s="183"/>
      <c r="O382" s="183"/>
      <c r="P382" s="183"/>
      <c r="Q382" s="183"/>
      <c r="R382" s="183"/>
      <c r="S382" s="183"/>
      <c r="T382" s="184"/>
      <c r="AT382" s="178" t="s">
        <v>189</v>
      </c>
      <c r="AU382" s="178" t="s">
        <v>85</v>
      </c>
      <c r="AV382" s="13" t="s">
        <v>85</v>
      </c>
      <c r="AW382" s="13" t="s">
        <v>31</v>
      </c>
      <c r="AX382" s="13" t="s">
        <v>75</v>
      </c>
      <c r="AY382" s="178" t="s">
        <v>181</v>
      </c>
    </row>
    <row r="383" spans="2:51" s="13" customFormat="1">
      <c r="B383" s="176"/>
      <c r="D383" s="177" t="s">
        <v>189</v>
      </c>
      <c r="E383" s="178" t="s">
        <v>1</v>
      </c>
      <c r="F383" s="179" t="s">
        <v>1201</v>
      </c>
      <c r="H383" s="180">
        <v>-2.94</v>
      </c>
      <c r="I383" s="181"/>
      <c r="L383" s="176"/>
      <c r="M383" s="182"/>
      <c r="N383" s="183"/>
      <c r="O383" s="183"/>
      <c r="P383" s="183"/>
      <c r="Q383" s="183"/>
      <c r="R383" s="183"/>
      <c r="S383" s="183"/>
      <c r="T383" s="184"/>
      <c r="AT383" s="178" t="s">
        <v>189</v>
      </c>
      <c r="AU383" s="178" t="s">
        <v>85</v>
      </c>
      <c r="AV383" s="13" t="s">
        <v>85</v>
      </c>
      <c r="AW383" s="13" t="s">
        <v>31</v>
      </c>
      <c r="AX383" s="13" t="s">
        <v>75</v>
      </c>
      <c r="AY383" s="178" t="s">
        <v>181</v>
      </c>
    </row>
    <row r="384" spans="2:51" s="14" customFormat="1">
      <c r="B384" s="185"/>
      <c r="D384" s="177" t="s">
        <v>189</v>
      </c>
      <c r="E384" s="186" t="s">
        <v>1</v>
      </c>
      <c r="F384" s="187" t="s">
        <v>1202</v>
      </c>
      <c r="H384" s="186" t="s">
        <v>1</v>
      </c>
      <c r="I384" s="188"/>
      <c r="L384" s="185"/>
      <c r="M384" s="189"/>
      <c r="N384" s="190"/>
      <c r="O384" s="190"/>
      <c r="P384" s="190"/>
      <c r="Q384" s="190"/>
      <c r="R384" s="190"/>
      <c r="S384" s="190"/>
      <c r="T384" s="191"/>
      <c r="AT384" s="186" t="s">
        <v>189</v>
      </c>
      <c r="AU384" s="186" t="s">
        <v>85</v>
      </c>
      <c r="AV384" s="14" t="s">
        <v>80</v>
      </c>
      <c r="AW384" s="14" t="s">
        <v>31</v>
      </c>
      <c r="AX384" s="14" t="s">
        <v>75</v>
      </c>
      <c r="AY384" s="186" t="s">
        <v>181</v>
      </c>
    </row>
    <row r="385" spans="1:65" s="13" customFormat="1">
      <c r="B385" s="176"/>
      <c r="D385" s="177" t="s">
        <v>189</v>
      </c>
      <c r="E385" s="178" t="s">
        <v>1</v>
      </c>
      <c r="F385" s="179" t="s">
        <v>1203</v>
      </c>
      <c r="H385" s="180">
        <v>8.8360000000000003</v>
      </c>
      <c r="I385" s="181"/>
      <c r="L385" s="176"/>
      <c r="M385" s="182"/>
      <c r="N385" s="183"/>
      <c r="O385" s="183"/>
      <c r="P385" s="183"/>
      <c r="Q385" s="183"/>
      <c r="R385" s="183"/>
      <c r="S385" s="183"/>
      <c r="T385" s="184"/>
      <c r="AT385" s="178" t="s">
        <v>189</v>
      </c>
      <c r="AU385" s="178" t="s">
        <v>85</v>
      </c>
      <c r="AV385" s="13" t="s">
        <v>85</v>
      </c>
      <c r="AW385" s="13" t="s">
        <v>31</v>
      </c>
      <c r="AX385" s="13" t="s">
        <v>75</v>
      </c>
      <c r="AY385" s="178" t="s">
        <v>181</v>
      </c>
    </row>
    <row r="386" spans="1:65" s="14" customFormat="1">
      <c r="B386" s="185"/>
      <c r="D386" s="177" t="s">
        <v>189</v>
      </c>
      <c r="E386" s="186" t="s">
        <v>1</v>
      </c>
      <c r="F386" s="187" t="s">
        <v>1204</v>
      </c>
      <c r="H386" s="186" t="s">
        <v>1</v>
      </c>
      <c r="I386" s="188"/>
      <c r="L386" s="185"/>
      <c r="M386" s="189"/>
      <c r="N386" s="190"/>
      <c r="O386" s="190"/>
      <c r="P386" s="190"/>
      <c r="Q386" s="190"/>
      <c r="R386" s="190"/>
      <c r="S386" s="190"/>
      <c r="T386" s="191"/>
      <c r="AT386" s="186" t="s">
        <v>189</v>
      </c>
      <c r="AU386" s="186" t="s">
        <v>85</v>
      </c>
      <c r="AV386" s="14" t="s">
        <v>80</v>
      </c>
      <c r="AW386" s="14" t="s">
        <v>31</v>
      </c>
      <c r="AX386" s="14" t="s">
        <v>75</v>
      </c>
      <c r="AY386" s="186" t="s">
        <v>181</v>
      </c>
    </row>
    <row r="387" spans="1:65" s="13" customFormat="1">
      <c r="B387" s="176"/>
      <c r="D387" s="177" t="s">
        <v>189</v>
      </c>
      <c r="E387" s="178" t="s">
        <v>1</v>
      </c>
      <c r="F387" s="179" t="s">
        <v>1205</v>
      </c>
      <c r="H387" s="180">
        <v>22.016999999999999</v>
      </c>
      <c r="I387" s="181"/>
      <c r="L387" s="176"/>
      <c r="M387" s="182"/>
      <c r="N387" s="183"/>
      <c r="O387" s="183"/>
      <c r="P387" s="183"/>
      <c r="Q387" s="183"/>
      <c r="R387" s="183"/>
      <c r="S387" s="183"/>
      <c r="T387" s="184"/>
      <c r="AT387" s="178" t="s">
        <v>189</v>
      </c>
      <c r="AU387" s="178" t="s">
        <v>85</v>
      </c>
      <c r="AV387" s="13" t="s">
        <v>85</v>
      </c>
      <c r="AW387" s="13" t="s">
        <v>31</v>
      </c>
      <c r="AX387" s="13" t="s">
        <v>75</v>
      </c>
      <c r="AY387" s="178" t="s">
        <v>181</v>
      </c>
    </row>
    <row r="388" spans="1:65" s="14" customFormat="1">
      <c r="B388" s="185"/>
      <c r="D388" s="177" t="s">
        <v>189</v>
      </c>
      <c r="E388" s="186" t="s">
        <v>1</v>
      </c>
      <c r="F388" s="187" t="s">
        <v>1206</v>
      </c>
      <c r="H388" s="186" t="s">
        <v>1</v>
      </c>
      <c r="I388" s="188"/>
      <c r="L388" s="185"/>
      <c r="M388" s="189"/>
      <c r="N388" s="190"/>
      <c r="O388" s="190"/>
      <c r="P388" s="190"/>
      <c r="Q388" s="190"/>
      <c r="R388" s="190"/>
      <c r="S388" s="190"/>
      <c r="T388" s="191"/>
      <c r="AT388" s="186" t="s">
        <v>189</v>
      </c>
      <c r="AU388" s="186" t="s">
        <v>85</v>
      </c>
      <c r="AV388" s="14" t="s">
        <v>80</v>
      </c>
      <c r="AW388" s="14" t="s">
        <v>31</v>
      </c>
      <c r="AX388" s="14" t="s">
        <v>75</v>
      </c>
      <c r="AY388" s="186" t="s">
        <v>181</v>
      </c>
    </row>
    <row r="389" spans="1:65" s="13" customFormat="1" ht="22.5">
      <c r="B389" s="176"/>
      <c r="D389" s="177" t="s">
        <v>189</v>
      </c>
      <c r="E389" s="178" t="s">
        <v>1</v>
      </c>
      <c r="F389" s="179" t="s">
        <v>1207</v>
      </c>
      <c r="H389" s="180">
        <v>38.744999999999997</v>
      </c>
      <c r="I389" s="181"/>
      <c r="L389" s="176"/>
      <c r="M389" s="182"/>
      <c r="N389" s="183"/>
      <c r="O389" s="183"/>
      <c r="P389" s="183"/>
      <c r="Q389" s="183"/>
      <c r="R389" s="183"/>
      <c r="S389" s="183"/>
      <c r="T389" s="184"/>
      <c r="AT389" s="178" t="s">
        <v>189</v>
      </c>
      <c r="AU389" s="178" t="s">
        <v>85</v>
      </c>
      <c r="AV389" s="13" t="s">
        <v>85</v>
      </c>
      <c r="AW389" s="13" t="s">
        <v>31</v>
      </c>
      <c r="AX389" s="13" t="s">
        <v>75</v>
      </c>
      <c r="AY389" s="178" t="s">
        <v>181</v>
      </c>
    </row>
    <row r="390" spans="1:65" s="13" customFormat="1">
      <c r="B390" s="176"/>
      <c r="D390" s="177" t="s">
        <v>189</v>
      </c>
      <c r="E390" s="178" t="s">
        <v>1</v>
      </c>
      <c r="F390" s="179" t="s">
        <v>1208</v>
      </c>
      <c r="H390" s="180">
        <v>-5.88</v>
      </c>
      <c r="I390" s="181"/>
      <c r="L390" s="176"/>
      <c r="M390" s="182"/>
      <c r="N390" s="183"/>
      <c r="O390" s="183"/>
      <c r="P390" s="183"/>
      <c r="Q390" s="183"/>
      <c r="R390" s="183"/>
      <c r="S390" s="183"/>
      <c r="T390" s="184"/>
      <c r="AT390" s="178" t="s">
        <v>189</v>
      </c>
      <c r="AU390" s="178" t="s">
        <v>85</v>
      </c>
      <c r="AV390" s="13" t="s">
        <v>85</v>
      </c>
      <c r="AW390" s="13" t="s">
        <v>31</v>
      </c>
      <c r="AX390" s="13" t="s">
        <v>75</v>
      </c>
      <c r="AY390" s="178" t="s">
        <v>181</v>
      </c>
    </row>
    <row r="391" spans="1:65" s="14" customFormat="1">
      <c r="B391" s="185"/>
      <c r="D391" s="177" t="s">
        <v>189</v>
      </c>
      <c r="E391" s="186" t="s">
        <v>1</v>
      </c>
      <c r="F391" s="187" t="s">
        <v>1209</v>
      </c>
      <c r="H391" s="186" t="s">
        <v>1</v>
      </c>
      <c r="I391" s="188"/>
      <c r="L391" s="185"/>
      <c r="M391" s="189"/>
      <c r="N391" s="190"/>
      <c r="O391" s="190"/>
      <c r="P391" s="190"/>
      <c r="Q391" s="190"/>
      <c r="R391" s="190"/>
      <c r="S391" s="190"/>
      <c r="T391" s="191"/>
      <c r="AT391" s="186" t="s">
        <v>189</v>
      </c>
      <c r="AU391" s="186" t="s">
        <v>85</v>
      </c>
      <c r="AV391" s="14" t="s">
        <v>80</v>
      </c>
      <c r="AW391" s="14" t="s">
        <v>31</v>
      </c>
      <c r="AX391" s="14" t="s">
        <v>75</v>
      </c>
      <c r="AY391" s="186" t="s">
        <v>181</v>
      </c>
    </row>
    <row r="392" spans="1:65" s="13" customFormat="1">
      <c r="B392" s="176"/>
      <c r="D392" s="177" t="s">
        <v>189</v>
      </c>
      <c r="E392" s="178" t="s">
        <v>1</v>
      </c>
      <c r="F392" s="179" t="s">
        <v>1210</v>
      </c>
      <c r="H392" s="180">
        <v>14.35</v>
      </c>
      <c r="I392" s="181"/>
      <c r="L392" s="176"/>
      <c r="M392" s="182"/>
      <c r="N392" s="183"/>
      <c r="O392" s="183"/>
      <c r="P392" s="183"/>
      <c r="Q392" s="183"/>
      <c r="R392" s="183"/>
      <c r="S392" s="183"/>
      <c r="T392" s="184"/>
      <c r="AT392" s="178" t="s">
        <v>189</v>
      </c>
      <c r="AU392" s="178" t="s">
        <v>85</v>
      </c>
      <c r="AV392" s="13" t="s">
        <v>85</v>
      </c>
      <c r="AW392" s="13" t="s">
        <v>31</v>
      </c>
      <c r="AX392" s="13" t="s">
        <v>75</v>
      </c>
      <c r="AY392" s="178" t="s">
        <v>181</v>
      </c>
    </row>
    <row r="393" spans="1:65" s="13" customFormat="1">
      <c r="B393" s="176"/>
      <c r="D393" s="177" t="s">
        <v>189</v>
      </c>
      <c r="E393" s="178" t="s">
        <v>1</v>
      </c>
      <c r="F393" s="179" t="s">
        <v>1201</v>
      </c>
      <c r="H393" s="180">
        <v>-2.94</v>
      </c>
      <c r="I393" s="181"/>
      <c r="L393" s="176"/>
      <c r="M393" s="182"/>
      <c r="N393" s="183"/>
      <c r="O393" s="183"/>
      <c r="P393" s="183"/>
      <c r="Q393" s="183"/>
      <c r="R393" s="183"/>
      <c r="S393" s="183"/>
      <c r="T393" s="184"/>
      <c r="AT393" s="178" t="s">
        <v>189</v>
      </c>
      <c r="AU393" s="178" t="s">
        <v>85</v>
      </c>
      <c r="AV393" s="13" t="s">
        <v>85</v>
      </c>
      <c r="AW393" s="13" t="s">
        <v>31</v>
      </c>
      <c r="AX393" s="13" t="s">
        <v>75</v>
      </c>
      <c r="AY393" s="178" t="s">
        <v>181</v>
      </c>
    </row>
    <row r="394" spans="1:65" s="15" customFormat="1">
      <c r="B394" s="192"/>
      <c r="D394" s="177" t="s">
        <v>189</v>
      </c>
      <c r="E394" s="193" t="s">
        <v>1</v>
      </c>
      <c r="F394" s="194" t="s">
        <v>204</v>
      </c>
      <c r="H394" s="195">
        <v>168.82499999999999</v>
      </c>
      <c r="I394" s="196"/>
      <c r="L394" s="192"/>
      <c r="M394" s="197"/>
      <c r="N394" s="198"/>
      <c r="O394" s="198"/>
      <c r="P394" s="198"/>
      <c r="Q394" s="198"/>
      <c r="R394" s="198"/>
      <c r="S394" s="198"/>
      <c r="T394" s="199"/>
      <c r="AT394" s="193" t="s">
        <v>189</v>
      </c>
      <c r="AU394" s="193" t="s">
        <v>85</v>
      </c>
      <c r="AV394" s="15" t="s">
        <v>187</v>
      </c>
      <c r="AW394" s="15" t="s">
        <v>31</v>
      </c>
      <c r="AX394" s="15" t="s">
        <v>80</v>
      </c>
      <c r="AY394" s="193" t="s">
        <v>181</v>
      </c>
    </row>
    <row r="395" spans="1:65" s="2" customFormat="1" ht="21.75" customHeight="1">
      <c r="A395" s="32"/>
      <c r="B395" s="161"/>
      <c r="C395" s="162" t="s">
        <v>506</v>
      </c>
      <c r="D395" s="162" t="s">
        <v>183</v>
      </c>
      <c r="E395" s="163" t="s">
        <v>1211</v>
      </c>
      <c r="F395" s="164" t="s">
        <v>1212</v>
      </c>
      <c r="G395" s="165" t="s">
        <v>200</v>
      </c>
      <c r="H395" s="166">
        <v>201.76</v>
      </c>
      <c r="I395" s="167"/>
      <c r="J395" s="168">
        <f>ROUND(I395*H395,2)</f>
        <v>0</v>
      </c>
      <c r="K395" s="169"/>
      <c r="L395" s="33"/>
      <c r="M395" s="170" t="s">
        <v>1</v>
      </c>
      <c r="N395" s="171" t="s">
        <v>40</v>
      </c>
      <c r="O395" s="58"/>
      <c r="P395" s="172">
        <f>O395*H395</f>
        <v>0</v>
      </c>
      <c r="Q395" s="172">
        <v>8.7309999999999999E-2</v>
      </c>
      <c r="R395" s="172">
        <f>Q395*H395</f>
        <v>17.6156656</v>
      </c>
      <c r="S395" s="172">
        <v>0</v>
      </c>
      <c r="T395" s="173">
        <f>S395*H395</f>
        <v>0</v>
      </c>
      <c r="U395" s="32"/>
      <c r="V395" s="32"/>
      <c r="W395" s="32"/>
      <c r="X395" s="32"/>
      <c r="Y395" s="32"/>
      <c r="Z395" s="32"/>
      <c r="AA395" s="32"/>
      <c r="AB395" s="32"/>
      <c r="AC395" s="32"/>
      <c r="AD395" s="32"/>
      <c r="AE395" s="32"/>
      <c r="AR395" s="174" t="s">
        <v>187</v>
      </c>
      <c r="AT395" s="174" t="s">
        <v>183</v>
      </c>
      <c r="AU395" s="174" t="s">
        <v>85</v>
      </c>
      <c r="AY395" s="17" t="s">
        <v>181</v>
      </c>
      <c r="BE395" s="175">
        <f>IF(N395="základní",J395,0)</f>
        <v>0</v>
      </c>
      <c r="BF395" s="175">
        <f>IF(N395="snížená",J395,0)</f>
        <v>0</v>
      </c>
      <c r="BG395" s="175">
        <f>IF(N395="zákl. přenesená",J395,0)</f>
        <v>0</v>
      </c>
      <c r="BH395" s="175">
        <f>IF(N395="sníž. přenesená",J395,0)</f>
        <v>0</v>
      </c>
      <c r="BI395" s="175">
        <f>IF(N395="nulová",J395,0)</f>
        <v>0</v>
      </c>
      <c r="BJ395" s="17" t="s">
        <v>80</v>
      </c>
      <c r="BK395" s="175">
        <f>ROUND(I395*H395,2)</f>
        <v>0</v>
      </c>
      <c r="BL395" s="17" t="s">
        <v>187</v>
      </c>
      <c r="BM395" s="174" t="s">
        <v>1213</v>
      </c>
    </row>
    <row r="396" spans="1:65" s="14" customFormat="1">
      <c r="B396" s="185"/>
      <c r="D396" s="177" t="s">
        <v>189</v>
      </c>
      <c r="E396" s="186" t="s">
        <v>1</v>
      </c>
      <c r="F396" s="187" t="s">
        <v>1214</v>
      </c>
      <c r="H396" s="186" t="s">
        <v>1</v>
      </c>
      <c r="I396" s="188"/>
      <c r="L396" s="185"/>
      <c r="M396" s="189"/>
      <c r="N396" s="190"/>
      <c r="O396" s="190"/>
      <c r="P396" s="190"/>
      <c r="Q396" s="190"/>
      <c r="R396" s="190"/>
      <c r="S396" s="190"/>
      <c r="T396" s="191"/>
      <c r="AT396" s="186" t="s">
        <v>189</v>
      </c>
      <c r="AU396" s="186" t="s">
        <v>85</v>
      </c>
      <c r="AV396" s="14" t="s">
        <v>80</v>
      </c>
      <c r="AW396" s="14" t="s">
        <v>31</v>
      </c>
      <c r="AX396" s="14" t="s">
        <v>75</v>
      </c>
      <c r="AY396" s="186" t="s">
        <v>181</v>
      </c>
    </row>
    <row r="397" spans="1:65" s="13" customFormat="1">
      <c r="B397" s="176"/>
      <c r="D397" s="177" t="s">
        <v>189</v>
      </c>
      <c r="E397" s="178" t="s">
        <v>1</v>
      </c>
      <c r="F397" s="179" t="s">
        <v>1215</v>
      </c>
      <c r="H397" s="180">
        <v>15.355</v>
      </c>
      <c r="I397" s="181"/>
      <c r="L397" s="176"/>
      <c r="M397" s="182"/>
      <c r="N397" s="183"/>
      <c r="O397" s="183"/>
      <c r="P397" s="183"/>
      <c r="Q397" s="183"/>
      <c r="R397" s="183"/>
      <c r="S397" s="183"/>
      <c r="T397" s="184"/>
      <c r="AT397" s="178" t="s">
        <v>189</v>
      </c>
      <c r="AU397" s="178" t="s">
        <v>85</v>
      </c>
      <c r="AV397" s="13" t="s">
        <v>85</v>
      </c>
      <c r="AW397" s="13" t="s">
        <v>31</v>
      </c>
      <c r="AX397" s="13" t="s">
        <v>75</v>
      </c>
      <c r="AY397" s="178" t="s">
        <v>181</v>
      </c>
    </row>
    <row r="398" spans="1:65" s="13" customFormat="1">
      <c r="B398" s="176"/>
      <c r="D398" s="177" t="s">
        <v>189</v>
      </c>
      <c r="E398" s="178" t="s">
        <v>1</v>
      </c>
      <c r="F398" s="179" t="s">
        <v>1194</v>
      </c>
      <c r="H398" s="180">
        <v>-1.68</v>
      </c>
      <c r="I398" s="181"/>
      <c r="L398" s="176"/>
      <c r="M398" s="182"/>
      <c r="N398" s="183"/>
      <c r="O398" s="183"/>
      <c r="P398" s="183"/>
      <c r="Q398" s="183"/>
      <c r="R398" s="183"/>
      <c r="S398" s="183"/>
      <c r="T398" s="184"/>
      <c r="AT398" s="178" t="s">
        <v>189</v>
      </c>
      <c r="AU398" s="178" t="s">
        <v>85</v>
      </c>
      <c r="AV398" s="13" t="s">
        <v>85</v>
      </c>
      <c r="AW398" s="13" t="s">
        <v>31</v>
      </c>
      <c r="AX398" s="13" t="s">
        <v>75</v>
      </c>
      <c r="AY398" s="178" t="s">
        <v>181</v>
      </c>
    </row>
    <row r="399" spans="1:65" s="14" customFormat="1">
      <c r="B399" s="185"/>
      <c r="D399" s="177" t="s">
        <v>189</v>
      </c>
      <c r="E399" s="186" t="s">
        <v>1</v>
      </c>
      <c r="F399" s="187" t="s">
        <v>1216</v>
      </c>
      <c r="H399" s="186" t="s">
        <v>1</v>
      </c>
      <c r="I399" s="188"/>
      <c r="L399" s="185"/>
      <c r="M399" s="189"/>
      <c r="N399" s="190"/>
      <c r="O399" s="190"/>
      <c r="P399" s="190"/>
      <c r="Q399" s="190"/>
      <c r="R399" s="190"/>
      <c r="S399" s="190"/>
      <c r="T399" s="191"/>
      <c r="AT399" s="186" t="s">
        <v>189</v>
      </c>
      <c r="AU399" s="186" t="s">
        <v>85</v>
      </c>
      <c r="AV399" s="14" t="s">
        <v>80</v>
      </c>
      <c r="AW399" s="14" t="s">
        <v>31</v>
      </c>
      <c r="AX399" s="14" t="s">
        <v>75</v>
      </c>
      <c r="AY399" s="186" t="s">
        <v>181</v>
      </c>
    </row>
    <row r="400" spans="1:65" s="13" customFormat="1" ht="22.5">
      <c r="B400" s="176"/>
      <c r="D400" s="177" t="s">
        <v>189</v>
      </c>
      <c r="E400" s="178" t="s">
        <v>1</v>
      </c>
      <c r="F400" s="179" t="s">
        <v>1217</v>
      </c>
      <c r="H400" s="180">
        <v>41.759</v>
      </c>
      <c r="I400" s="181"/>
      <c r="L400" s="176"/>
      <c r="M400" s="182"/>
      <c r="N400" s="183"/>
      <c r="O400" s="183"/>
      <c r="P400" s="183"/>
      <c r="Q400" s="183"/>
      <c r="R400" s="183"/>
      <c r="S400" s="183"/>
      <c r="T400" s="184"/>
      <c r="AT400" s="178" t="s">
        <v>189</v>
      </c>
      <c r="AU400" s="178" t="s">
        <v>85</v>
      </c>
      <c r="AV400" s="13" t="s">
        <v>85</v>
      </c>
      <c r="AW400" s="13" t="s">
        <v>31</v>
      </c>
      <c r="AX400" s="13" t="s">
        <v>75</v>
      </c>
      <c r="AY400" s="178" t="s">
        <v>181</v>
      </c>
    </row>
    <row r="401" spans="2:51" s="13" customFormat="1">
      <c r="B401" s="176"/>
      <c r="D401" s="177" t="s">
        <v>189</v>
      </c>
      <c r="E401" s="178" t="s">
        <v>1</v>
      </c>
      <c r="F401" s="179" t="s">
        <v>1218</v>
      </c>
      <c r="H401" s="180">
        <v>-4.8</v>
      </c>
      <c r="I401" s="181"/>
      <c r="L401" s="176"/>
      <c r="M401" s="182"/>
      <c r="N401" s="183"/>
      <c r="O401" s="183"/>
      <c r="P401" s="183"/>
      <c r="Q401" s="183"/>
      <c r="R401" s="183"/>
      <c r="S401" s="183"/>
      <c r="T401" s="184"/>
      <c r="AT401" s="178" t="s">
        <v>189</v>
      </c>
      <c r="AU401" s="178" t="s">
        <v>85</v>
      </c>
      <c r="AV401" s="13" t="s">
        <v>85</v>
      </c>
      <c r="AW401" s="13" t="s">
        <v>31</v>
      </c>
      <c r="AX401" s="13" t="s">
        <v>75</v>
      </c>
      <c r="AY401" s="178" t="s">
        <v>181</v>
      </c>
    </row>
    <row r="402" spans="2:51" s="14" customFormat="1">
      <c r="B402" s="185"/>
      <c r="D402" s="177" t="s">
        <v>189</v>
      </c>
      <c r="E402" s="186" t="s">
        <v>1</v>
      </c>
      <c r="F402" s="187" t="s">
        <v>1219</v>
      </c>
      <c r="H402" s="186" t="s">
        <v>1</v>
      </c>
      <c r="I402" s="188"/>
      <c r="L402" s="185"/>
      <c r="M402" s="189"/>
      <c r="N402" s="190"/>
      <c r="O402" s="190"/>
      <c r="P402" s="190"/>
      <c r="Q402" s="190"/>
      <c r="R402" s="190"/>
      <c r="S402" s="190"/>
      <c r="T402" s="191"/>
      <c r="AT402" s="186" t="s">
        <v>189</v>
      </c>
      <c r="AU402" s="186" t="s">
        <v>85</v>
      </c>
      <c r="AV402" s="14" t="s">
        <v>80</v>
      </c>
      <c r="AW402" s="14" t="s">
        <v>31</v>
      </c>
      <c r="AX402" s="14" t="s">
        <v>75</v>
      </c>
      <c r="AY402" s="186" t="s">
        <v>181</v>
      </c>
    </row>
    <row r="403" spans="2:51" s="13" customFormat="1">
      <c r="B403" s="176"/>
      <c r="D403" s="177" t="s">
        <v>189</v>
      </c>
      <c r="E403" s="178" t="s">
        <v>1</v>
      </c>
      <c r="F403" s="179" t="s">
        <v>1220</v>
      </c>
      <c r="H403" s="180">
        <v>20.91</v>
      </c>
      <c r="I403" s="181"/>
      <c r="L403" s="176"/>
      <c r="M403" s="182"/>
      <c r="N403" s="183"/>
      <c r="O403" s="183"/>
      <c r="P403" s="183"/>
      <c r="Q403" s="183"/>
      <c r="R403" s="183"/>
      <c r="S403" s="183"/>
      <c r="T403" s="184"/>
      <c r="AT403" s="178" t="s">
        <v>189</v>
      </c>
      <c r="AU403" s="178" t="s">
        <v>85</v>
      </c>
      <c r="AV403" s="13" t="s">
        <v>85</v>
      </c>
      <c r="AW403" s="13" t="s">
        <v>31</v>
      </c>
      <c r="AX403" s="13" t="s">
        <v>75</v>
      </c>
      <c r="AY403" s="178" t="s">
        <v>181</v>
      </c>
    </row>
    <row r="404" spans="2:51" s="13" customFormat="1">
      <c r="B404" s="176"/>
      <c r="D404" s="177" t="s">
        <v>189</v>
      </c>
      <c r="E404" s="178" t="s">
        <v>1</v>
      </c>
      <c r="F404" s="179" t="s">
        <v>1221</v>
      </c>
      <c r="H404" s="180">
        <v>-2.15</v>
      </c>
      <c r="I404" s="181"/>
      <c r="L404" s="176"/>
      <c r="M404" s="182"/>
      <c r="N404" s="183"/>
      <c r="O404" s="183"/>
      <c r="P404" s="183"/>
      <c r="Q404" s="183"/>
      <c r="R404" s="183"/>
      <c r="S404" s="183"/>
      <c r="T404" s="184"/>
      <c r="AT404" s="178" t="s">
        <v>189</v>
      </c>
      <c r="AU404" s="178" t="s">
        <v>85</v>
      </c>
      <c r="AV404" s="13" t="s">
        <v>85</v>
      </c>
      <c r="AW404" s="13" t="s">
        <v>31</v>
      </c>
      <c r="AX404" s="13" t="s">
        <v>75</v>
      </c>
      <c r="AY404" s="178" t="s">
        <v>181</v>
      </c>
    </row>
    <row r="405" spans="2:51" s="14" customFormat="1">
      <c r="B405" s="185"/>
      <c r="D405" s="177" t="s">
        <v>189</v>
      </c>
      <c r="E405" s="186" t="s">
        <v>1</v>
      </c>
      <c r="F405" s="187" t="s">
        <v>1222</v>
      </c>
      <c r="H405" s="186" t="s">
        <v>1</v>
      </c>
      <c r="I405" s="188"/>
      <c r="L405" s="185"/>
      <c r="M405" s="189"/>
      <c r="N405" s="190"/>
      <c r="O405" s="190"/>
      <c r="P405" s="190"/>
      <c r="Q405" s="190"/>
      <c r="R405" s="190"/>
      <c r="S405" s="190"/>
      <c r="T405" s="191"/>
      <c r="AT405" s="186" t="s">
        <v>189</v>
      </c>
      <c r="AU405" s="186" t="s">
        <v>85</v>
      </c>
      <c r="AV405" s="14" t="s">
        <v>80</v>
      </c>
      <c r="AW405" s="14" t="s">
        <v>31</v>
      </c>
      <c r="AX405" s="14" t="s">
        <v>75</v>
      </c>
      <c r="AY405" s="186" t="s">
        <v>181</v>
      </c>
    </row>
    <row r="406" spans="2:51" s="13" customFormat="1">
      <c r="B406" s="176"/>
      <c r="D406" s="177" t="s">
        <v>189</v>
      </c>
      <c r="E406" s="178" t="s">
        <v>1</v>
      </c>
      <c r="F406" s="179" t="s">
        <v>1223</v>
      </c>
      <c r="H406" s="180">
        <v>21.792000000000002</v>
      </c>
      <c r="I406" s="181"/>
      <c r="L406" s="176"/>
      <c r="M406" s="182"/>
      <c r="N406" s="183"/>
      <c r="O406" s="183"/>
      <c r="P406" s="183"/>
      <c r="Q406" s="183"/>
      <c r="R406" s="183"/>
      <c r="S406" s="183"/>
      <c r="T406" s="184"/>
      <c r="AT406" s="178" t="s">
        <v>189</v>
      </c>
      <c r="AU406" s="178" t="s">
        <v>85</v>
      </c>
      <c r="AV406" s="13" t="s">
        <v>85</v>
      </c>
      <c r="AW406" s="13" t="s">
        <v>31</v>
      </c>
      <c r="AX406" s="13" t="s">
        <v>75</v>
      </c>
      <c r="AY406" s="178" t="s">
        <v>181</v>
      </c>
    </row>
    <row r="407" spans="2:51" s="13" customFormat="1">
      <c r="B407" s="176"/>
      <c r="D407" s="177" t="s">
        <v>189</v>
      </c>
      <c r="E407" s="178" t="s">
        <v>1</v>
      </c>
      <c r="F407" s="179" t="s">
        <v>1224</v>
      </c>
      <c r="H407" s="180">
        <v>-1.4</v>
      </c>
      <c r="I407" s="181"/>
      <c r="L407" s="176"/>
      <c r="M407" s="182"/>
      <c r="N407" s="183"/>
      <c r="O407" s="183"/>
      <c r="P407" s="183"/>
      <c r="Q407" s="183"/>
      <c r="R407" s="183"/>
      <c r="S407" s="183"/>
      <c r="T407" s="184"/>
      <c r="AT407" s="178" t="s">
        <v>189</v>
      </c>
      <c r="AU407" s="178" t="s">
        <v>85</v>
      </c>
      <c r="AV407" s="13" t="s">
        <v>85</v>
      </c>
      <c r="AW407" s="13" t="s">
        <v>31</v>
      </c>
      <c r="AX407" s="13" t="s">
        <v>75</v>
      </c>
      <c r="AY407" s="178" t="s">
        <v>181</v>
      </c>
    </row>
    <row r="408" spans="2:51" s="13" customFormat="1">
      <c r="B408" s="176"/>
      <c r="D408" s="177" t="s">
        <v>189</v>
      </c>
      <c r="E408" s="178" t="s">
        <v>1</v>
      </c>
      <c r="F408" s="179" t="s">
        <v>1225</v>
      </c>
      <c r="H408" s="180">
        <v>-1.8</v>
      </c>
      <c r="I408" s="181"/>
      <c r="L408" s="176"/>
      <c r="M408" s="182"/>
      <c r="N408" s="183"/>
      <c r="O408" s="183"/>
      <c r="P408" s="183"/>
      <c r="Q408" s="183"/>
      <c r="R408" s="183"/>
      <c r="S408" s="183"/>
      <c r="T408" s="184"/>
      <c r="AT408" s="178" t="s">
        <v>189</v>
      </c>
      <c r="AU408" s="178" t="s">
        <v>85</v>
      </c>
      <c r="AV408" s="13" t="s">
        <v>85</v>
      </c>
      <c r="AW408" s="13" t="s">
        <v>31</v>
      </c>
      <c r="AX408" s="13" t="s">
        <v>75</v>
      </c>
      <c r="AY408" s="178" t="s">
        <v>181</v>
      </c>
    </row>
    <row r="409" spans="2:51" s="14" customFormat="1">
      <c r="B409" s="185"/>
      <c r="D409" s="177" t="s">
        <v>189</v>
      </c>
      <c r="E409" s="186" t="s">
        <v>1</v>
      </c>
      <c r="F409" s="187" t="s">
        <v>1226</v>
      </c>
      <c r="H409" s="186" t="s">
        <v>1</v>
      </c>
      <c r="I409" s="188"/>
      <c r="L409" s="185"/>
      <c r="M409" s="189"/>
      <c r="N409" s="190"/>
      <c r="O409" s="190"/>
      <c r="P409" s="190"/>
      <c r="Q409" s="190"/>
      <c r="R409" s="190"/>
      <c r="S409" s="190"/>
      <c r="T409" s="191"/>
      <c r="AT409" s="186" t="s">
        <v>189</v>
      </c>
      <c r="AU409" s="186" t="s">
        <v>85</v>
      </c>
      <c r="AV409" s="14" t="s">
        <v>80</v>
      </c>
      <c r="AW409" s="14" t="s">
        <v>31</v>
      </c>
      <c r="AX409" s="14" t="s">
        <v>75</v>
      </c>
      <c r="AY409" s="186" t="s">
        <v>181</v>
      </c>
    </row>
    <row r="410" spans="2:51" s="13" customFormat="1" ht="22.5">
      <c r="B410" s="176"/>
      <c r="D410" s="177" t="s">
        <v>189</v>
      </c>
      <c r="E410" s="178" t="s">
        <v>1</v>
      </c>
      <c r="F410" s="179" t="s">
        <v>1227</v>
      </c>
      <c r="H410" s="180">
        <v>74.209999999999994</v>
      </c>
      <c r="I410" s="181"/>
      <c r="L410" s="176"/>
      <c r="M410" s="182"/>
      <c r="N410" s="183"/>
      <c r="O410" s="183"/>
      <c r="P410" s="183"/>
      <c r="Q410" s="183"/>
      <c r="R410" s="183"/>
      <c r="S410" s="183"/>
      <c r="T410" s="184"/>
      <c r="AT410" s="178" t="s">
        <v>189</v>
      </c>
      <c r="AU410" s="178" t="s">
        <v>85</v>
      </c>
      <c r="AV410" s="13" t="s">
        <v>85</v>
      </c>
      <c r="AW410" s="13" t="s">
        <v>31</v>
      </c>
      <c r="AX410" s="13" t="s">
        <v>75</v>
      </c>
      <c r="AY410" s="178" t="s">
        <v>181</v>
      </c>
    </row>
    <row r="411" spans="2:51" s="13" customFormat="1">
      <c r="B411" s="176"/>
      <c r="D411" s="177" t="s">
        <v>189</v>
      </c>
      <c r="E411" s="178" t="s">
        <v>1</v>
      </c>
      <c r="F411" s="179" t="s">
        <v>1228</v>
      </c>
      <c r="H411" s="180">
        <v>-3.2</v>
      </c>
      <c r="I411" s="181"/>
      <c r="L411" s="176"/>
      <c r="M411" s="182"/>
      <c r="N411" s="183"/>
      <c r="O411" s="183"/>
      <c r="P411" s="183"/>
      <c r="Q411" s="183"/>
      <c r="R411" s="183"/>
      <c r="S411" s="183"/>
      <c r="T411" s="184"/>
      <c r="AT411" s="178" t="s">
        <v>189</v>
      </c>
      <c r="AU411" s="178" t="s">
        <v>85</v>
      </c>
      <c r="AV411" s="13" t="s">
        <v>85</v>
      </c>
      <c r="AW411" s="13" t="s">
        <v>31</v>
      </c>
      <c r="AX411" s="13" t="s">
        <v>75</v>
      </c>
      <c r="AY411" s="178" t="s">
        <v>181</v>
      </c>
    </row>
    <row r="412" spans="2:51" s="14" customFormat="1">
      <c r="B412" s="185"/>
      <c r="D412" s="177" t="s">
        <v>189</v>
      </c>
      <c r="E412" s="186" t="s">
        <v>1</v>
      </c>
      <c r="F412" s="187" t="s">
        <v>1229</v>
      </c>
      <c r="H412" s="186" t="s">
        <v>1</v>
      </c>
      <c r="I412" s="188"/>
      <c r="L412" s="185"/>
      <c r="M412" s="189"/>
      <c r="N412" s="190"/>
      <c r="O412" s="190"/>
      <c r="P412" s="190"/>
      <c r="Q412" s="190"/>
      <c r="R412" s="190"/>
      <c r="S412" s="190"/>
      <c r="T412" s="191"/>
      <c r="AT412" s="186" t="s">
        <v>189</v>
      </c>
      <c r="AU412" s="186" t="s">
        <v>85</v>
      </c>
      <c r="AV412" s="14" t="s">
        <v>80</v>
      </c>
      <c r="AW412" s="14" t="s">
        <v>31</v>
      </c>
      <c r="AX412" s="14" t="s">
        <v>75</v>
      </c>
      <c r="AY412" s="186" t="s">
        <v>181</v>
      </c>
    </row>
    <row r="413" spans="2:51" s="13" customFormat="1">
      <c r="B413" s="176"/>
      <c r="D413" s="177" t="s">
        <v>189</v>
      </c>
      <c r="E413" s="178" t="s">
        <v>1</v>
      </c>
      <c r="F413" s="179" t="s">
        <v>1230</v>
      </c>
      <c r="H413" s="180">
        <v>33.250999999999998</v>
      </c>
      <c r="I413" s="181"/>
      <c r="L413" s="176"/>
      <c r="M413" s="182"/>
      <c r="N413" s="183"/>
      <c r="O413" s="183"/>
      <c r="P413" s="183"/>
      <c r="Q413" s="183"/>
      <c r="R413" s="183"/>
      <c r="S413" s="183"/>
      <c r="T413" s="184"/>
      <c r="AT413" s="178" t="s">
        <v>189</v>
      </c>
      <c r="AU413" s="178" t="s">
        <v>85</v>
      </c>
      <c r="AV413" s="13" t="s">
        <v>85</v>
      </c>
      <c r="AW413" s="13" t="s">
        <v>31</v>
      </c>
      <c r="AX413" s="13" t="s">
        <v>75</v>
      </c>
      <c r="AY413" s="178" t="s">
        <v>181</v>
      </c>
    </row>
    <row r="414" spans="2:51" s="13" customFormat="1">
      <c r="B414" s="176"/>
      <c r="D414" s="177" t="s">
        <v>189</v>
      </c>
      <c r="E414" s="178" t="s">
        <v>1</v>
      </c>
      <c r="F414" s="179" t="s">
        <v>1194</v>
      </c>
      <c r="H414" s="180">
        <v>-1.68</v>
      </c>
      <c r="I414" s="181"/>
      <c r="L414" s="176"/>
      <c r="M414" s="182"/>
      <c r="N414" s="183"/>
      <c r="O414" s="183"/>
      <c r="P414" s="183"/>
      <c r="Q414" s="183"/>
      <c r="R414" s="183"/>
      <c r="S414" s="183"/>
      <c r="T414" s="184"/>
      <c r="AT414" s="178" t="s">
        <v>189</v>
      </c>
      <c r="AU414" s="178" t="s">
        <v>85</v>
      </c>
      <c r="AV414" s="13" t="s">
        <v>85</v>
      </c>
      <c r="AW414" s="13" t="s">
        <v>31</v>
      </c>
      <c r="AX414" s="13" t="s">
        <v>75</v>
      </c>
      <c r="AY414" s="178" t="s">
        <v>181</v>
      </c>
    </row>
    <row r="415" spans="2:51" s="14" customFormat="1">
      <c r="B415" s="185"/>
      <c r="D415" s="177" t="s">
        <v>189</v>
      </c>
      <c r="E415" s="186" t="s">
        <v>1</v>
      </c>
      <c r="F415" s="187" t="s">
        <v>1231</v>
      </c>
      <c r="H415" s="186" t="s">
        <v>1</v>
      </c>
      <c r="I415" s="188"/>
      <c r="L415" s="185"/>
      <c r="M415" s="189"/>
      <c r="N415" s="190"/>
      <c r="O415" s="190"/>
      <c r="P415" s="190"/>
      <c r="Q415" s="190"/>
      <c r="R415" s="190"/>
      <c r="S415" s="190"/>
      <c r="T415" s="191"/>
      <c r="AT415" s="186" t="s">
        <v>189</v>
      </c>
      <c r="AU415" s="186" t="s">
        <v>85</v>
      </c>
      <c r="AV415" s="14" t="s">
        <v>80</v>
      </c>
      <c r="AW415" s="14" t="s">
        <v>31</v>
      </c>
      <c r="AX415" s="14" t="s">
        <v>75</v>
      </c>
      <c r="AY415" s="186" t="s">
        <v>181</v>
      </c>
    </row>
    <row r="416" spans="2:51" s="13" customFormat="1">
      <c r="B416" s="176"/>
      <c r="D416" s="177" t="s">
        <v>189</v>
      </c>
      <c r="E416" s="178" t="s">
        <v>1</v>
      </c>
      <c r="F416" s="179" t="s">
        <v>1232</v>
      </c>
      <c r="H416" s="180">
        <v>11.193</v>
      </c>
      <c r="I416" s="181"/>
      <c r="L416" s="176"/>
      <c r="M416" s="182"/>
      <c r="N416" s="183"/>
      <c r="O416" s="183"/>
      <c r="P416" s="183"/>
      <c r="Q416" s="183"/>
      <c r="R416" s="183"/>
      <c r="S416" s="183"/>
      <c r="T416" s="184"/>
      <c r="AT416" s="178" t="s">
        <v>189</v>
      </c>
      <c r="AU416" s="178" t="s">
        <v>85</v>
      </c>
      <c r="AV416" s="13" t="s">
        <v>85</v>
      </c>
      <c r="AW416" s="13" t="s">
        <v>31</v>
      </c>
      <c r="AX416" s="13" t="s">
        <v>75</v>
      </c>
      <c r="AY416" s="178" t="s">
        <v>181</v>
      </c>
    </row>
    <row r="417" spans="1:65" s="15" customFormat="1">
      <c r="B417" s="192"/>
      <c r="D417" s="177" t="s">
        <v>189</v>
      </c>
      <c r="E417" s="193" t="s">
        <v>1</v>
      </c>
      <c r="F417" s="194" t="s">
        <v>204</v>
      </c>
      <c r="H417" s="195">
        <v>201.76</v>
      </c>
      <c r="I417" s="196"/>
      <c r="L417" s="192"/>
      <c r="M417" s="197"/>
      <c r="N417" s="198"/>
      <c r="O417" s="198"/>
      <c r="P417" s="198"/>
      <c r="Q417" s="198"/>
      <c r="R417" s="198"/>
      <c r="S417" s="198"/>
      <c r="T417" s="199"/>
      <c r="AT417" s="193" t="s">
        <v>189</v>
      </c>
      <c r="AU417" s="193" t="s">
        <v>85</v>
      </c>
      <c r="AV417" s="15" t="s">
        <v>187</v>
      </c>
      <c r="AW417" s="15" t="s">
        <v>31</v>
      </c>
      <c r="AX417" s="15" t="s">
        <v>80</v>
      </c>
      <c r="AY417" s="193" t="s">
        <v>181</v>
      </c>
    </row>
    <row r="418" spans="1:65" s="12" customFormat="1" ht="22.9" customHeight="1">
      <c r="B418" s="148"/>
      <c r="D418" s="149" t="s">
        <v>74</v>
      </c>
      <c r="E418" s="159" t="s">
        <v>187</v>
      </c>
      <c r="F418" s="159" t="s">
        <v>299</v>
      </c>
      <c r="I418" s="151"/>
      <c r="J418" s="160">
        <f>BK418</f>
        <v>0</v>
      </c>
      <c r="L418" s="148"/>
      <c r="M418" s="153"/>
      <c r="N418" s="154"/>
      <c r="O418" s="154"/>
      <c r="P418" s="155">
        <f>SUM(P419:P714)</f>
        <v>0</v>
      </c>
      <c r="Q418" s="154"/>
      <c r="R418" s="155">
        <f>SUM(R419:R714)</f>
        <v>151.40012841000001</v>
      </c>
      <c r="S418" s="154"/>
      <c r="T418" s="156">
        <f>SUM(T419:T714)</f>
        <v>0</v>
      </c>
      <c r="AR418" s="149" t="s">
        <v>80</v>
      </c>
      <c r="AT418" s="157" t="s">
        <v>74</v>
      </c>
      <c r="AU418" s="157" t="s">
        <v>80</v>
      </c>
      <c r="AY418" s="149" t="s">
        <v>181</v>
      </c>
      <c r="BK418" s="158">
        <f>SUM(BK419:BK714)</f>
        <v>0</v>
      </c>
    </row>
    <row r="419" spans="1:65" s="2" customFormat="1" ht="16.5" customHeight="1">
      <c r="A419" s="32"/>
      <c r="B419" s="161"/>
      <c r="C419" s="162" t="s">
        <v>512</v>
      </c>
      <c r="D419" s="162" t="s">
        <v>183</v>
      </c>
      <c r="E419" s="163" t="s">
        <v>1233</v>
      </c>
      <c r="F419" s="164" t="s">
        <v>1234</v>
      </c>
      <c r="G419" s="165" t="s">
        <v>214</v>
      </c>
      <c r="H419" s="166">
        <v>1.9930000000000001</v>
      </c>
      <c r="I419" s="167"/>
      <c r="J419" s="168">
        <f>ROUND(I419*H419,2)</f>
        <v>0</v>
      </c>
      <c r="K419" s="169"/>
      <c r="L419" s="33"/>
      <c r="M419" s="170" t="s">
        <v>1</v>
      </c>
      <c r="N419" s="171" t="s">
        <v>40</v>
      </c>
      <c r="O419" s="58"/>
      <c r="P419" s="172">
        <f>O419*H419</f>
        <v>0</v>
      </c>
      <c r="Q419" s="172">
        <v>2.45343</v>
      </c>
      <c r="R419" s="172">
        <f>Q419*H419</f>
        <v>4.8896859900000003</v>
      </c>
      <c r="S419" s="172">
        <v>0</v>
      </c>
      <c r="T419" s="173">
        <f>S419*H419</f>
        <v>0</v>
      </c>
      <c r="U419" s="32"/>
      <c r="V419" s="32"/>
      <c r="W419" s="32"/>
      <c r="X419" s="32"/>
      <c r="Y419" s="32"/>
      <c r="Z419" s="32"/>
      <c r="AA419" s="32"/>
      <c r="AB419" s="32"/>
      <c r="AC419" s="32"/>
      <c r="AD419" s="32"/>
      <c r="AE419" s="32"/>
      <c r="AR419" s="174" t="s">
        <v>187</v>
      </c>
      <c r="AT419" s="174" t="s">
        <v>183</v>
      </c>
      <c r="AU419" s="174" t="s">
        <v>85</v>
      </c>
      <c r="AY419" s="17" t="s">
        <v>181</v>
      </c>
      <c r="BE419" s="175">
        <f>IF(N419="základní",J419,0)</f>
        <v>0</v>
      </c>
      <c r="BF419" s="175">
        <f>IF(N419="snížená",J419,0)</f>
        <v>0</v>
      </c>
      <c r="BG419" s="175">
        <f>IF(N419="zákl. přenesená",J419,0)</f>
        <v>0</v>
      </c>
      <c r="BH419" s="175">
        <f>IF(N419="sníž. přenesená",J419,0)</f>
        <v>0</v>
      </c>
      <c r="BI419" s="175">
        <f>IF(N419="nulová",J419,0)</f>
        <v>0</v>
      </c>
      <c r="BJ419" s="17" t="s">
        <v>80</v>
      </c>
      <c r="BK419" s="175">
        <f>ROUND(I419*H419,2)</f>
        <v>0</v>
      </c>
      <c r="BL419" s="17" t="s">
        <v>187</v>
      </c>
      <c r="BM419" s="174" t="s">
        <v>1235</v>
      </c>
    </row>
    <row r="420" spans="1:65" s="14" customFormat="1">
      <c r="B420" s="185"/>
      <c r="D420" s="177" t="s">
        <v>189</v>
      </c>
      <c r="E420" s="186" t="s">
        <v>1</v>
      </c>
      <c r="F420" s="187" t="s">
        <v>1236</v>
      </c>
      <c r="H420" s="186" t="s">
        <v>1</v>
      </c>
      <c r="I420" s="188"/>
      <c r="L420" s="185"/>
      <c r="M420" s="189"/>
      <c r="N420" s="190"/>
      <c r="O420" s="190"/>
      <c r="P420" s="190"/>
      <c r="Q420" s="190"/>
      <c r="R420" s="190"/>
      <c r="S420" s="190"/>
      <c r="T420" s="191"/>
      <c r="AT420" s="186" t="s">
        <v>189</v>
      </c>
      <c r="AU420" s="186" t="s">
        <v>85</v>
      </c>
      <c r="AV420" s="14" t="s">
        <v>80</v>
      </c>
      <c r="AW420" s="14" t="s">
        <v>31</v>
      </c>
      <c r="AX420" s="14" t="s">
        <v>75</v>
      </c>
      <c r="AY420" s="186" t="s">
        <v>181</v>
      </c>
    </row>
    <row r="421" spans="1:65" s="13" customFormat="1">
      <c r="B421" s="176"/>
      <c r="D421" s="177" t="s">
        <v>189</v>
      </c>
      <c r="E421" s="178" t="s">
        <v>1</v>
      </c>
      <c r="F421" s="179" t="s">
        <v>1237</v>
      </c>
      <c r="H421" s="180">
        <v>1.218</v>
      </c>
      <c r="I421" s="181"/>
      <c r="L421" s="176"/>
      <c r="M421" s="182"/>
      <c r="N421" s="183"/>
      <c r="O421" s="183"/>
      <c r="P421" s="183"/>
      <c r="Q421" s="183"/>
      <c r="R421" s="183"/>
      <c r="S421" s="183"/>
      <c r="T421" s="184"/>
      <c r="AT421" s="178" t="s">
        <v>189</v>
      </c>
      <c r="AU421" s="178" t="s">
        <v>85</v>
      </c>
      <c r="AV421" s="13" t="s">
        <v>85</v>
      </c>
      <c r="AW421" s="13" t="s">
        <v>31</v>
      </c>
      <c r="AX421" s="13" t="s">
        <v>75</v>
      </c>
      <c r="AY421" s="178" t="s">
        <v>181</v>
      </c>
    </row>
    <row r="422" spans="1:65" s="13" customFormat="1">
      <c r="B422" s="176"/>
      <c r="D422" s="177" t="s">
        <v>189</v>
      </c>
      <c r="E422" s="178" t="s">
        <v>1</v>
      </c>
      <c r="F422" s="179" t="s">
        <v>1238</v>
      </c>
      <c r="H422" s="180">
        <v>0.77500000000000002</v>
      </c>
      <c r="I422" s="181"/>
      <c r="L422" s="176"/>
      <c r="M422" s="182"/>
      <c r="N422" s="183"/>
      <c r="O422" s="183"/>
      <c r="P422" s="183"/>
      <c r="Q422" s="183"/>
      <c r="R422" s="183"/>
      <c r="S422" s="183"/>
      <c r="T422" s="184"/>
      <c r="AT422" s="178" t="s">
        <v>189</v>
      </c>
      <c r="AU422" s="178" t="s">
        <v>85</v>
      </c>
      <c r="AV422" s="13" t="s">
        <v>85</v>
      </c>
      <c r="AW422" s="13" t="s">
        <v>31</v>
      </c>
      <c r="AX422" s="13" t="s">
        <v>75</v>
      </c>
      <c r="AY422" s="178" t="s">
        <v>181</v>
      </c>
    </row>
    <row r="423" spans="1:65" s="15" customFormat="1">
      <c r="B423" s="192"/>
      <c r="D423" s="177" t="s">
        <v>189</v>
      </c>
      <c r="E423" s="193" t="s">
        <v>1</v>
      </c>
      <c r="F423" s="194" t="s">
        <v>204</v>
      </c>
      <c r="H423" s="195">
        <v>1.9930000000000001</v>
      </c>
      <c r="I423" s="196"/>
      <c r="L423" s="192"/>
      <c r="M423" s="197"/>
      <c r="N423" s="198"/>
      <c r="O423" s="198"/>
      <c r="P423" s="198"/>
      <c r="Q423" s="198"/>
      <c r="R423" s="198"/>
      <c r="S423" s="198"/>
      <c r="T423" s="199"/>
      <c r="AT423" s="193" t="s">
        <v>189</v>
      </c>
      <c r="AU423" s="193" t="s">
        <v>85</v>
      </c>
      <c r="AV423" s="15" t="s">
        <v>187</v>
      </c>
      <c r="AW423" s="15" t="s">
        <v>31</v>
      </c>
      <c r="AX423" s="15" t="s">
        <v>80</v>
      </c>
      <c r="AY423" s="193" t="s">
        <v>181</v>
      </c>
    </row>
    <row r="424" spans="1:65" s="2" customFormat="1" ht="21.75" customHeight="1">
      <c r="A424" s="32"/>
      <c r="B424" s="161"/>
      <c r="C424" s="162" t="s">
        <v>518</v>
      </c>
      <c r="D424" s="162" t="s">
        <v>183</v>
      </c>
      <c r="E424" s="163" t="s">
        <v>1239</v>
      </c>
      <c r="F424" s="164" t="s">
        <v>1240</v>
      </c>
      <c r="G424" s="165" t="s">
        <v>200</v>
      </c>
      <c r="H424" s="166">
        <v>8.4629999999999992</v>
      </c>
      <c r="I424" s="167"/>
      <c r="J424" s="168">
        <f>ROUND(I424*H424,2)</f>
        <v>0</v>
      </c>
      <c r="K424" s="169"/>
      <c r="L424" s="33"/>
      <c r="M424" s="170" t="s">
        <v>1</v>
      </c>
      <c r="N424" s="171" t="s">
        <v>40</v>
      </c>
      <c r="O424" s="58"/>
      <c r="P424" s="172">
        <f>O424*H424</f>
        <v>0</v>
      </c>
      <c r="Q424" s="172">
        <v>5.3299999999999997E-3</v>
      </c>
      <c r="R424" s="172">
        <f>Q424*H424</f>
        <v>4.5107789999999995E-2</v>
      </c>
      <c r="S424" s="172">
        <v>0</v>
      </c>
      <c r="T424" s="173">
        <f>S424*H424</f>
        <v>0</v>
      </c>
      <c r="U424" s="32"/>
      <c r="V424" s="32"/>
      <c r="W424" s="32"/>
      <c r="X424" s="32"/>
      <c r="Y424" s="32"/>
      <c r="Z424" s="32"/>
      <c r="AA424" s="32"/>
      <c r="AB424" s="32"/>
      <c r="AC424" s="32"/>
      <c r="AD424" s="32"/>
      <c r="AE424" s="32"/>
      <c r="AR424" s="174" t="s">
        <v>187</v>
      </c>
      <c r="AT424" s="174" t="s">
        <v>183</v>
      </c>
      <c r="AU424" s="174" t="s">
        <v>85</v>
      </c>
      <c r="AY424" s="17" t="s">
        <v>181</v>
      </c>
      <c r="BE424" s="175">
        <f>IF(N424="základní",J424,0)</f>
        <v>0</v>
      </c>
      <c r="BF424" s="175">
        <f>IF(N424="snížená",J424,0)</f>
        <v>0</v>
      </c>
      <c r="BG424" s="175">
        <f>IF(N424="zákl. přenesená",J424,0)</f>
        <v>0</v>
      </c>
      <c r="BH424" s="175">
        <f>IF(N424="sníž. přenesená",J424,0)</f>
        <v>0</v>
      </c>
      <c r="BI424" s="175">
        <f>IF(N424="nulová",J424,0)</f>
        <v>0</v>
      </c>
      <c r="BJ424" s="17" t="s">
        <v>80</v>
      </c>
      <c r="BK424" s="175">
        <f>ROUND(I424*H424,2)</f>
        <v>0</v>
      </c>
      <c r="BL424" s="17" t="s">
        <v>187</v>
      </c>
      <c r="BM424" s="174" t="s">
        <v>1241</v>
      </c>
    </row>
    <row r="425" spans="1:65" s="14" customFormat="1">
      <c r="B425" s="185"/>
      <c r="D425" s="177" t="s">
        <v>189</v>
      </c>
      <c r="E425" s="186" t="s">
        <v>1</v>
      </c>
      <c r="F425" s="187" t="s">
        <v>1236</v>
      </c>
      <c r="H425" s="186" t="s">
        <v>1</v>
      </c>
      <c r="I425" s="188"/>
      <c r="L425" s="185"/>
      <c r="M425" s="189"/>
      <c r="N425" s="190"/>
      <c r="O425" s="190"/>
      <c r="P425" s="190"/>
      <c r="Q425" s="190"/>
      <c r="R425" s="190"/>
      <c r="S425" s="190"/>
      <c r="T425" s="191"/>
      <c r="AT425" s="186" t="s">
        <v>189</v>
      </c>
      <c r="AU425" s="186" t="s">
        <v>85</v>
      </c>
      <c r="AV425" s="14" t="s">
        <v>80</v>
      </c>
      <c r="AW425" s="14" t="s">
        <v>31</v>
      </c>
      <c r="AX425" s="14" t="s">
        <v>75</v>
      </c>
      <c r="AY425" s="186" t="s">
        <v>181</v>
      </c>
    </row>
    <row r="426" spans="1:65" s="13" customFormat="1">
      <c r="B426" s="176"/>
      <c r="D426" s="177" t="s">
        <v>189</v>
      </c>
      <c r="E426" s="178" t="s">
        <v>1</v>
      </c>
      <c r="F426" s="179" t="s">
        <v>1242</v>
      </c>
      <c r="H426" s="180">
        <v>5.3380000000000001</v>
      </c>
      <c r="I426" s="181"/>
      <c r="L426" s="176"/>
      <c r="M426" s="182"/>
      <c r="N426" s="183"/>
      <c r="O426" s="183"/>
      <c r="P426" s="183"/>
      <c r="Q426" s="183"/>
      <c r="R426" s="183"/>
      <c r="S426" s="183"/>
      <c r="T426" s="184"/>
      <c r="AT426" s="178" t="s">
        <v>189</v>
      </c>
      <c r="AU426" s="178" t="s">
        <v>85</v>
      </c>
      <c r="AV426" s="13" t="s">
        <v>85</v>
      </c>
      <c r="AW426" s="13" t="s">
        <v>31</v>
      </c>
      <c r="AX426" s="13" t="s">
        <v>75</v>
      </c>
      <c r="AY426" s="178" t="s">
        <v>181</v>
      </c>
    </row>
    <row r="427" spans="1:65" s="13" customFormat="1">
      <c r="B427" s="176"/>
      <c r="D427" s="177" t="s">
        <v>189</v>
      </c>
      <c r="E427" s="178" t="s">
        <v>1</v>
      </c>
      <c r="F427" s="179" t="s">
        <v>1243</v>
      </c>
      <c r="H427" s="180">
        <v>3.125</v>
      </c>
      <c r="I427" s="181"/>
      <c r="L427" s="176"/>
      <c r="M427" s="182"/>
      <c r="N427" s="183"/>
      <c r="O427" s="183"/>
      <c r="P427" s="183"/>
      <c r="Q427" s="183"/>
      <c r="R427" s="183"/>
      <c r="S427" s="183"/>
      <c r="T427" s="184"/>
      <c r="AT427" s="178" t="s">
        <v>189</v>
      </c>
      <c r="AU427" s="178" t="s">
        <v>85</v>
      </c>
      <c r="AV427" s="13" t="s">
        <v>85</v>
      </c>
      <c r="AW427" s="13" t="s">
        <v>31</v>
      </c>
      <c r="AX427" s="13" t="s">
        <v>75</v>
      </c>
      <c r="AY427" s="178" t="s">
        <v>181</v>
      </c>
    </row>
    <row r="428" spans="1:65" s="15" customFormat="1">
      <c r="B428" s="192"/>
      <c r="D428" s="177" t="s">
        <v>189</v>
      </c>
      <c r="E428" s="193" t="s">
        <v>1</v>
      </c>
      <c r="F428" s="194" t="s">
        <v>204</v>
      </c>
      <c r="H428" s="195">
        <v>8.4629999999999992</v>
      </c>
      <c r="I428" s="196"/>
      <c r="L428" s="192"/>
      <c r="M428" s="197"/>
      <c r="N428" s="198"/>
      <c r="O428" s="198"/>
      <c r="P428" s="198"/>
      <c r="Q428" s="198"/>
      <c r="R428" s="198"/>
      <c r="S428" s="198"/>
      <c r="T428" s="199"/>
      <c r="AT428" s="193" t="s">
        <v>189</v>
      </c>
      <c r="AU428" s="193" t="s">
        <v>85</v>
      </c>
      <c r="AV428" s="15" t="s">
        <v>187</v>
      </c>
      <c r="AW428" s="15" t="s">
        <v>31</v>
      </c>
      <c r="AX428" s="15" t="s">
        <v>80</v>
      </c>
      <c r="AY428" s="193" t="s">
        <v>181</v>
      </c>
    </row>
    <row r="429" spans="1:65" s="2" customFormat="1" ht="21.75" customHeight="1">
      <c r="A429" s="32"/>
      <c r="B429" s="161"/>
      <c r="C429" s="162" t="s">
        <v>511</v>
      </c>
      <c r="D429" s="162" t="s">
        <v>183</v>
      </c>
      <c r="E429" s="163" t="s">
        <v>1244</v>
      </c>
      <c r="F429" s="164" t="s">
        <v>1245</v>
      </c>
      <c r="G429" s="165" t="s">
        <v>200</v>
      </c>
      <c r="H429" s="166">
        <v>8.4629999999999992</v>
      </c>
      <c r="I429" s="167"/>
      <c r="J429" s="168">
        <f>ROUND(I429*H429,2)</f>
        <v>0</v>
      </c>
      <c r="K429" s="169"/>
      <c r="L429" s="33"/>
      <c r="M429" s="170" t="s">
        <v>1</v>
      </c>
      <c r="N429" s="171" t="s">
        <v>40</v>
      </c>
      <c r="O429" s="58"/>
      <c r="P429" s="172">
        <f>O429*H429</f>
        <v>0</v>
      </c>
      <c r="Q429" s="172">
        <v>0</v>
      </c>
      <c r="R429" s="172">
        <f>Q429*H429</f>
        <v>0</v>
      </c>
      <c r="S429" s="172">
        <v>0</v>
      </c>
      <c r="T429" s="173">
        <f>S429*H429</f>
        <v>0</v>
      </c>
      <c r="U429" s="32"/>
      <c r="V429" s="32"/>
      <c r="W429" s="32"/>
      <c r="X429" s="32"/>
      <c r="Y429" s="32"/>
      <c r="Z429" s="32"/>
      <c r="AA429" s="32"/>
      <c r="AB429" s="32"/>
      <c r="AC429" s="32"/>
      <c r="AD429" s="32"/>
      <c r="AE429" s="32"/>
      <c r="AR429" s="174" t="s">
        <v>187</v>
      </c>
      <c r="AT429" s="174" t="s">
        <v>183</v>
      </c>
      <c r="AU429" s="174" t="s">
        <v>85</v>
      </c>
      <c r="AY429" s="17" t="s">
        <v>181</v>
      </c>
      <c r="BE429" s="175">
        <f>IF(N429="základní",J429,0)</f>
        <v>0</v>
      </c>
      <c r="BF429" s="175">
        <f>IF(N429="snížená",J429,0)</f>
        <v>0</v>
      </c>
      <c r="BG429" s="175">
        <f>IF(N429="zákl. přenesená",J429,0)</f>
        <v>0</v>
      </c>
      <c r="BH429" s="175">
        <f>IF(N429="sníž. přenesená",J429,0)</f>
        <v>0</v>
      </c>
      <c r="BI429" s="175">
        <f>IF(N429="nulová",J429,0)</f>
        <v>0</v>
      </c>
      <c r="BJ429" s="17" t="s">
        <v>80</v>
      </c>
      <c r="BK429" s="175">
        <f>ROUND(I429*H429,2)</f>
        <v>0</v>
      </c>
      <c r="BL429" s="17" t="s">
        <v>187</v>
      </c>
      <c r="BM429" s="174" t="s">
        <v>1246</v>
      </c>
    </row>
    <row r="430" spans="1:65" s="14" customFormat="1">
      <c r="B430" s="185"/>
      <c r="D430" s="177" t="s">
        <v>189</v>
      </c>
      <c r="E430" s="186" t="s">
        <v>1</v>
      </c>
      <c r="F430" s="187" t="s">
        <v>1236</v>
      </c>
      <c r="H430" s="186" t="s">
        <v>1</v>
      </c>
      <c r="I430" s="188"/>
      <c r="L430" s="185"/>
      <c r="M430" s="189"/>
      <c r="N430" s="190"/>
      <c r="O430" s="190"/>
      <c r="P430" s="190"/>
      <c r="Q430" s="190"/>
      <c r="R430" s="190"/>
      <c r="S430" s="190"/>
      <c r="T430" s="191"/>
      <c r="AT430" s="186" t="s">
        <v>189</v>
      </c>
      <c r="AU430" s="186" t="s">
        <v>85</v>
      </c>
      <c r="AV430" s="14" t="s">
        <v>80</v>
      </c>
      <c r="AW430" s="14" t="s">
        <v>31</v>
      </c>
      <c r="AX430" s="14" t="s">
        <v>75</v>
      </c>
      <c r="AY430" s="186" t="s">
        <v>181</v>
      </c>
    </row>
    <row r="431" spans="1:65" s="13" customFormat="1">
      <c r="B431" s="176"/>
      <c r="D431" s="177" t="s">
        <v>189</v>
      </c>
      <c r="E431" s="178" t="s">
        <v>1</v>
      </c>
      <c r="F431" s="179" t="s">
        <v>1242</v>
      </c>
      <c r="H431" s="180">
        <v>5.3380000000000001</v>
      </c>
      <c r="I431" s="181"/>
      <c r="L431" s="176"/>
      <c r="M431" s="182"/>
      <c r="N431" s="183"/>
      <c r="O431" s="183"/>
      <c r="P431" s="183"/>
      <c r="Q431" s="183"/>
      <c r="R431" s="183"/>
      <c r="S431" s="183"/>
      <c r="T431" s="184"/>
      <c r="AT431" s="178" t="s">
        <v>189</v>
      </c>
      <c r="AU431" s="178" t="s">
        <v>85</v>
      </c>
      <c r="AV431" s="13" t="s">
        <v>85</v>
      </c>
      <c r="AW431" s="13" t="s">
        <v>31</v>
      </c>
      <c r="AX431" s="13" t="s">
        <v>75</v>
      </c>
      <c r="AY431" s="178" t="s">
        <v>181</v>
      </c>
    </row>
    <row r="432" spans="1:65" s="13" customFormat="1">
      <c r="B432" s="176"/>
      <c r="D432" s="177" t="s">
        <v>189</v>
      </c>
      <c r="E432" s="178" t="s">
        <v>1</v>
      </c>
      <c r="F432" s="179" t="s">
        <v>1243</v>
      </c>
      <c r="H432" s="180">
        <v>3.125</v>
      </c>
      <c r="I432" s="181"/>
      <c r="L432" s="176"/>
      <c r="M432" s="182"/>
      <c r="N432" s="183"/>
      <c r="O432" s="183"/>
      <c r="P432" s="183"/>
      <c r="Q432" s="183"/>
      <c r="R432" s="183"/>
      <c r="S432" s="183"/>
      <c r="T432" s="184"/>
      <c r="AT432" s="178" t="s">
        <v>189</v>
      </c>
      <c r="AU432" s="178" t="s">
        <v>85</v>
      </c>
      <c r="AV432" s="13" t="s">
        <v>85</v>
      </c>
      <c r="AW432" s="13" t="s">
        <v>31</v>
      </c>
      <c r="AX432" s="13" t="s">
        <v>75</v>
      </c>
      <c r="AY432" s="178" t="s">
        <v>181</v>
      </c>
    </row>
    <row r="433" spans="1:65" s="15" customFormat="1">
      <c r="B433" s="192"/>
      <c r="D433" s="177" t="s">
        <v>189</v>
      </c>
      <c r="E433" s="193" t="s">
        <v>1</v>
      </c>
      <c r="F433" s="194" t="s">
        <v>204</v>
      </c>
      <c r="H433" s="195">
        <v>8.4629999999999992</v>
      </c>
      <c r="I433" s="196"/>
      <c r="L433" s="192"/>
      <c r="M433" s="197"/>
      <c r="N433" s="198"/>
      <c r="O433" s="198"/>
      <c r="P433" s="198"/>
      <c r="Q433" s="198"/>
      <c r="R433" s="198"/>
      <c r="S433" s="198"/>
      <c r="T433" s="199"/>
      <c r="AT433" s="193" t="s">
        <v>189</v>
      </c>
      <c r="AU433" s="193" t="s">
        <v>85</v>
      </c>
      <c r="AV433" s="15" t="s">
        <v>187</v>
      </c>
      <c r="AW433" s="15" t="s">
        <v>31</v>
      </c>
      <c r="AX433" s="15" t="s">
        <v>80</v>
      </c>
      <c r="AY433" s="193" t="s">
        <v>181</v>
      </c>
    </row>
    <row r="434" spans="1:65" s="2" customFormat="1" ht="21.75" customHeight="1">
      <c r="A434" s="32"/>
      <c r="B434" s="161"/>
      <c r="C434" s="162" t="s">
        <v>525</v>
      </c>
      <c r="D434" s="162" t="s">
        <v>183</v>
      </c>
      <c r="E434" s="163" t="s">
        <v>301</v>
      </c>
      <c r="F434" s="164" t="s">
        <v>302</v>
      </c>
      <c r="G434" s="165" t="s">
        <v>200</v>
      </c>
      <c r="H434" s="166">
        <v>8.4629999999999992</v>
      </c>
      <c r="I434" s="167"/>
      <c r="J434" s="168">
        <f>ROUND(I434*H434,2)</f>
        <v>0</v>
      </c>
      <c r="K434" s="169"/>
      <c r="L434" s="33"/>
      <c r="M434" s="170" t="s">
        <v>1</v>
      </c>
      <c r="N434" s="171" t="s">
        <v>40</v>
      </c>
      <c r="O434" s="58"/>
      <c r="P434" s="172">
        <f>O434*H434</f>
        <v>0</v>
      </c>
      <c r="Q434" s="172">
        <v>8.8000000000000003E-4</v>
      </c>
      <c r="R434" s="172">
        <f>Q434*H434</f>
        <v>7.4474399999999996E-3</v>
      </c>
      <c r="S434" s="172">
        <v>0</v>
      </c>
      <c r="T434" s="173">
        <f>S434*H434</f>
        <v>0</v>
      </c>
      <c r="U434" s="32"/>
      <c r="V434" s="32"/>
      <c r="W434" s="32"/>
      <c r="X434" s="32"/>
      <c r="Y434" s="32"/>
      <c r="Z434" s="32"/>
      <c r="AA434" s="32"/>
      <c r="AB434" s="32"/>
      <c r="AC434" s="32"/>
      <c r="AD434" s="32"/>
      <c r="AE434" s="32"/>
      <c r="AR434" s="174" t="s">
        <v>187</v>
      </c>
      <c r="AT434" s="174" t="s">
        <v>183</v>
      </c>
      <c r="AU434" s="174" t="s">
        <v>85</v>
      </c>
      <c r="AY434" s="17" t="s">
        <v>181</v>
      </c>
      <c r="BE434" s="175">
        <f>IF(N434="základní",J434,0)</f>
        <v>0</v>
      </c>
      <c r="BF434" s="175">
        <f>IF(N434="snížená",J434,0)</f>
        <v>0</v>
      </c>
      <c r="BG434" s="175">
        <f>IF(N434="zákl. přenesená",J434,0)</f>
        <v>0</v>
      </c>
      <c r="BH434" s="175">
        <f>IF(N434="sníž. přenesená",J434,0)</f>
        <v>0</v>
      </c>
      <c r="BI434" s="175">
        <f>IF(N434="nulová",J434,0)</f>
        <v>0</v>
      </c>
      <c r="BJ434" s="17" t="s">
        <v>80</v>
      </c>
      <c r="BK434" s="175">
        <f>ROUND(I434*H434,2)</f>
        <v>0</v>
      </c>
      <c r="BL434" s="17" t="s">
        <v>187</v>
      </c>
      <c r="BM434" s="174" t="s">
        <v>1247</v>
      </c>
    </row>
    <row r="435" spans="1:65" s="14" customFormat="1">
      <c r="B435" s="185"/>
      <c r="D435" s="177" t="s">
        <v>189</v>
      </c>
      <c r="E435" s="186" t="s">
        <v>1</v>
      </c>
      <c r="F435" s="187" t="s">
        <v>1236</v>
      </c>
      <c r="H435" s="186" t="s">
        <v>1</v>
      </c>
      <c r="I435" s="188"/>
      <c r="L435" s="185"/>
      <c r="M435" s="189"/>
      <c r="N435" s="190"/>
      <c r="O435" s="190"/>
      <c r="P435" s="190"/>
      <c r="Q435" s="190"/>
      <c r="R435" s="190"/>
      <c r="S435" s="190"/>
      <c r="T435" s="191"/>
      <c r="AT435" s="186" t="s">
        <v>189</v>
      </c>
      <c r="AU435" s="186" t="s">
        <v>85</v>
      </c>
      <c r="AV435" s="14" t="s">
        <v>80</v>
      </c>
      <c r="AW435" s="14" t="s">
        <v>31</v>
      </c>
      <c r="AX435" s="14" t="s">
        <v>75</v>
      </c>
      <c r="AY435" s="186" t="s">
        <v>181</v>
      </c>
    </row>
    <row r="436" spans="1:65" s="13" customFormat="1">
      <c r="B436" s="176"/>
      <c r="D436" s="177" t="s">
        <v>189</v>
      </c>
      <c r="E436" s="178" t="s">
        <v>1</v>
      </c>
      <c r="F436" s="179" t="s">
        <v>1242</v>
      </c>
      <c r="H436" s="180">
        <v>5.3380000000000001</v>
      </c>
      <c r="I436" s="181"/>
      <c r="L436" s="176"/>
      <c r="M436" s="182"/>
      <c r="N436" s="183"/>
      <c r="O436" s="183"/>
      <c r="P436" s="183"/>
      <c r="Q436" s="183"/>
      <c r="R436" s="183"/>
      <c r="S436" s="183"/>
      <c r="T436" s="184"/>
      <c r="AT436" s="178" t="s">
        <v>189</v>
      </c>
      <c r="AU436" s="178" t="s">
        <v>85</v>
      </c>
      <c r="AV436" s="13" t="s">
        <v>85</v>
      </c>
      <c r="AW436" s="13" t="s">
        <v>31</v>
      </c>
      <c r="AX436" s="13" t="s">
        <v>75</v>
      </c>
      <c r="AY436" s="178" t="s">
        <v>181</v>
      </c>
    </row>
    <row r="437" spans="1:65" s="13" customFormat="1">
      <c r="B437" s="176"/>
      <c r="D437" s="177" t="s">
        <v>189</v>
      </c>
      <c r="E437" s="178" t="s">
        <v>1</v>
      </c>
      <c r="F437" s="179" t="s">
        <v>1243</v>
      </c>
      <c r="H437" s="180">
        <v>3.125</v>
      </c>
      <c r="I437" s="181"/>
      <c r="L437" s="176"/>
      <c r="M437" s="182"/>
      <c r="N437" s="183"/>
      <c r="O437" s="183"/>
      <c r="P437" s="183"/>
      <c r="Q437" s="183"/>
      <c r="R437" s="183"/>
      <c r="S437" s="183"/>
      <c r="T437" s="184"/>
      <c r="AT437" s="178" t="s">
        <v>189</v>
      </c>
      <c r="AU437" s="178" t="s">
        <v>85</v>
      </c>
      <c r="AV437" s="13" t="s">
        <v>85</v>
      </c>
      <c r="AW437" s="13" t="s">
        <v>31</v>
      </c>
      <c r="AX437" s="13" t="s">
        <v>75</v>
      </c>
      <c r="AY437" s="178" t="s">
        <v>181</v>
      </c>
    </row>
    <row r="438" spans="1:65" s="15" customFormat="1">
      <c r="B438" s="192"/>
      <c r="D438" s="177" t="s">
        <v>189</v>
      </c>
      <c r="E438" s="193" t="s">
        <v>1</v>
      </c>
      <c r="F438" s="194" t="s">
        <v>204</v>
      </c>
      <c r="H438" s="195">
        <v>8.4629999999999992</v>
      </c>
      <c r="I438" s="196"/>
      <c r="L438" s="192"/>
      <c r="M438" s="197"/>
      <c r="N438" s="198"/>
      <c r="O438" s="198"/>
      <c r="P438" s="198"/>
      <c r="Q438" s="198"/>
      <c r="R438" s="198"/>
      <c r="S438" s="198"/>
      <c r="T438" s="199"/>
      <c r="AT438" s="193" t="s">
        <v>189</v>
      </c>
      <c r="AU438" s="193" t="s">
        <v>85</v>
      </c>
      <c r="AV438" s="15" t="s">
        <v>187</v>
      </c>
      <c r="AW438" s="15" t="s">
        <v>31</v>
      </c>
      <c r="AX438" s="15" t="s">
        <v>80</v>
      </c>
      <c r="AY438" s="193" t="s">
        <v>181</v>
      </c>
    </row>
    <row r="439" spans="1:65" s="2" customFormat="1" ht="21.75" customHeight="1">
      <c r="A439" s="32"/>
      <c r="B439" s="161"/>
      <c r="C439" s="162" t="s">
        <v>531</v>
      </c>
      <c r="D439" s="162" t="s">
        <v>183</v>
      </c>
      <c r="E439" s="163" t="s">
        <v>307</v>
      </c>
      <c r="F439" s="164" t="s">
        <v>308</v>
      </c>
      <c r="G439" s="165" t="s">
        <v>200</v>
      </c>
      <c r="H439" s="166">
        <v>8.4629999999999992</v>
      </c>
      <c r="I439" s="167"/>
      <c r="J439" s="168">
        <f>ROUND(I439*H439,2)</f>
        <v>0</v>
      </c>
      <c r="K439" s="169"/>
      <c r="L439" s="33"/>
      <c r="M439" s="170" t="s">
        <v>1</v>
      </c>
      <c r="N439" s="171" t="s">
        <v>40</v>
      </c>
      <c r="O439" s="58"/>
      <c r="P439" s="172">
        <f>O439*H439</f>
        <v>0</v>
      </c>
      <c r="Q439" s="172">
        <v>0</v>
      </c>
      <c r="R439" s="172">
        <f>Q439*H439</f>
        <v>0</v>
      </c>
      <c r="S439" s="172">
        <v>0</v>
      </c>
      <c r="T439" s="173">
        <f>S439*H439</f>
        <v>0</v>
      </c>
      <c r="U439" s="32"/>
      <c r="V439" s="32"/>
      <c r="W439" s="32"/>
      <c r="X439" s="32"/>
      <c r="Y439" s="32"/>
      <c r="Z439" s="32"/>
      <c r="AA439" s="32"/>
      <c r="AB439" s="32"/>
      <c r="AC439" s="32"/>
      <c r="AD439" s="32"/>
      <c r="AE439" s="32"/>
      <c r="AR439" s="174" t="s">
        <v>187</v>
      </c>
      <c r="AT439" s="174" t="s">
        <v>183</v>
      </c>
      <c r="AU439" s="174" t="s">
        <v>85</v>
      </c>
      <c r="AY439" s="17" t="s">
        <v>181</v>
      </c>
      <c r="BE439" s="175">
        <f>IF(N439="základní",J439,0)</f>
        <v>0</v>
      </c>
      <c r="BF439" s="175">
        <f>IF(N439="snížená",J439,0)</f>
        <v>0</v>
      </c>
      <c r="BG439" s="175">
        <f>IF(N439="zákl. přenesená",J439,0)</f>
        <v>0</v>
      </c>
      <c r="BH439" s="175">
        <f>IF(N439="sníž. přenesená",J439,0)</f>
        <v>0</v>
      </c>
      <c r="BI439" s="175">
        <f>IF(N439="nulová",J439,0)</f>
        <v>0</v>
      </c>
      <c r="BJ439" s="17" t="s">
        <v>80</v>
      </c>
      <c r="BK439" s="175">
        <f>ROUND(I439*H439,2)</f>
        <v>0</v>
      </c>
      <c r="BL439" s="17" t="s">
        <v>187</v>
      </c>
      <c r="BM439" s="174" t="s">
        <v>1248</v>
      </c>
    </row>
    <row r="440" spans="1:65" s="14" customFormat="1">
      <c r="B440" s="185"/>
      <c r="D440" s="177" t="s">
        <v>189</v>
      </c>
      <c r="E440" s="186" t="s">
        <v>1</v>
      </c>
      <c r="F440" s="187" t="s">
        <v>1236</v>
      </c>
      <c r="H440" s="186" t="s">
        <v>1</v>
      </c>
      <c r="I440" s="188"/>
      <c r="L440" s="185"/>
      <c r="M440" s="189"/>
      <c r="N440" s="190"/>
      <c r="O440" s="190"/>
      <c r="P440" s="190"/>
      <c r="Q440" s="190"/>
      <c r="R440" s="190"/>
      <c r="S440" s="190"/>
      <c r="T440" s="191"/>
      <c r="AT440" s="186" t="s">
        <v>189</v>
      </c>
      <c r="AU440" s="186" t="s">
        <v>85</v>
      </c>
      <c r="AV440" s="14" t="s">
        <v>80</v>
      </c>
      <c r="AW440" s="14" t="s">
        <v>31</v>
      </c>
      <c r="AX440" s="14" t="s">
        <v>75</v>
      </c>
      <c r="AY440" s="186" t="s">
        <v>181</v>
      </c>
    </row>
    <row r="441" spans="1:65" s="13" customFormat="1">
      <c r="B441" s="176"/>
      <c r="D441" s="177" t="s">
        <v>189</v>
      </c>
      <c r="E441" s="178" t="s">
        <v>1</v>
      </c>
      <c r="F441" s="179" t="s">
        <v>1242</v>
      </c>
      <c r="H441" s="180">
        <v>5.3380000000000001</v>
      </c>
      <c r="I441" s="181"/>
      <c r="L441" s="176"/>
      <c r="M441" s="182"/>
      <c r="N441" s="183"/>
      <c r="O441" s="183"/>
      <c r="P441" s="183"/>
      <c r="Q441" s="183"/>
      <c r="R441" s="183"/>
      <c r="S441" s="183"/>
      <c r="T441" s="184"/>
      <c r="AT441" s="178" t="s">
        <v>189</v>
      </c>
      <c r="AU441" s="178" t="s">
        <v>85</v>
      </c>
      <c r="AV441" s="13" t="s">
        <v>85</v>
      </c>
      <c r="AW441" s="13" t="s">
        <v>31</v>
      </c>
      <c r="AX441" s="13" t="s">
        <v>75</v>
      </c>
      <c r="AY441" s="178" t="s">
        <v>181</v>
      </c>
    </row>
    <row r="442" spans="1:65" s="13" customFormat="1">
      <c r="B442" s="176"/>
      <c r="D442" s="177" t="s">
        <v>189</v>
      </c>
      <c r="E442" s="178" t="s">
        <v>1</v>
      </c>
      <c r="F442" s="179" t="s">
        <v>1243</v>
      </c>
      <c r="H442" s="180">
        <v>3.125</v>
      </c>
      <c r="I442" s="181"/>
      <c r="L442" s="176"/>
      <c r="M442" s="182"/>
      <c r="N442" s="183"/>
      <c r="O442" s="183"/>
      <c r="P442" s="183"/>
      <c r="Q442" s="183"/>
      <c r="R442" s="183"/>
      <c r="S442" s="183"/>
      <c r="T442" s="184"/>
      <c r="AT442" s="178" t="s">
        <v>189</v>
      </c>
      <c r="AU442" s="178" t="s">
        <v>85</v>
      </c>
      <c r="AV442" s="13" t="s">
        <v>85</v>
      </c>
      <c r="AW442" s="13" t="s">
        <v>31</v>
      </c>
      <c r="AX442" s="13" t="s">
        <v>75</v>
      </c>
      <c r="AY442" s="178" t="s">
        <v>181</v>
      </c>
    </row>
    <row r="443" spans="1:65" s="15" customFormat="1">
      <c r="B443" s="192"/>
      <c r="D443" s="177" t="s">
        <v>189</v>
      </c>
      <c r="E443" s="193" t="s">
        <v>1</v>
      </c>
      <c r="F443" s="194" t="s">
        <v>204</v>
      </c>
      <c r="H443" s="195">
        <v>8.4629999999999992</v>
      </c>
      <c r="I443" s="196"/>
      <c r="L443" s="192"/>
      <c r="M443" s="197"/>
      <c r="N443" s="198"/>
      <c r="O443" s="198"/>
      <c r="P443" s="198"/>
      <c r="Q443" s="198"/>
      <c r="R443" s="198"/>
      <c r="S443" s="198"/>
      <c r="T443" s="199"/>
      <c r="AT443" s="193" t="s">
        <v>189</v>
      </c>
      <c r="AU443" s="193" t="s">
        <v>85</v>
      </c>
      <c r="AV443" s="15" t="s">
        <v>187</v>
      </c>
      <c r="AW443" s="15" t="s">
        <v>31</v>
      </c>
      <c r="AX443" s="15" t="s">
        <v>80</v>
      </c>
      <c r="AY443" s="193" t="s">
        <v>181</v>
      </c>
    </row>
    <row r="444" spans="1:65" s="2" customFormat="1" ht="16.5" customHeight="1">
      <c r="A444" s="32"/>
      <c r="B444" s="161"/>
      <c r="C444" s="162" t="s">
        <v>535</v>
      </c>
      <c r="D444" s="162" t="s">
        <v>183</v>
      </c>
      <c r="E444" s="163" t="s">
        <v>1249</v>
      </c>
      <c r="F444" s="164" t="s">
        <v>1250</v>
      </c>
      <c r="G444" s="165" t="s">
        <v>259</v>
      </c>
      <c r="H444" s="166">
        <v>0.33900000000000002</v>
      </c>
      <c r="I444" s="167"/>
      <c r="J444" s="168">
        <f>ROUND(I444*H444,2)</f>
        <v>0</v>
      </c>
      <c r="K444" s="169"/>
      <c r="L444" s="33"/>
      <c r="M444" s="170" t="s">
        <v>1</v>
      </c>
      <c r="N444" s="171" t="s">
        <v>40</v>
      </c>
      <c r="O444" s="58"/>
      <c r="P444" s="172">
        <f>O444*H444</f>
        <v>0</v>
      </c>
      <c r="Q444" s="172">
        <v>1.0551600000000001</v>
      </c>
      <c r="R444" s="172">
        <f>Q444*H444</f>
        <v>0.35769924000000008</v>
      </c>
      <c r="S444" s="172">
        <v>0</v>
      </c>
      <c r="T444" s="173">
        <f>S444*H444</f>
        <v>0</v>
      </c>
      <c r="U444" s="32"/>
      <c r="V444" s="32"/>
      <c r="W444" s="32"/>
      <c r="X444" s="32"/>
      <c r="Y444" s="32"/>
      <c r="Z444" s="32"/>
      <c r="AA444" s="32"/>
      <c r="AB444" s="32"/>
      <c r="AC444" s="32"/>
      <c r="AD444" s="32"/>
      <c r="AE444" s="32"/>
      <c r="AR444" s="174" t="s">
        <v>187</v>
      </c>
      <c r="AT444" s="174" t="s">
        <v>183</v>
      </c>
      <c r="AU444" s="174" t="s">
        <v>85</v>
      </c>
      <c r="AY444" s="17" t="s">
        <v>181</v>
      </c>
      <c r="BE444" s="175">
        <f>IF(N444="základní",J444,0)</f>
        <v>0</v>
      </c>
      <c r="BF444" s="175">
        <f>IF(N444="snížená",J444,0)</f>
        <v>0</v>
      </c>
      <c r="BG444" s="175">
        <f>IF(N444="zákl. přenesená",J444,0)</f>
        <v>0</v>
      </c>
      <c r="BH444" s="175">
        <f>IF(N444="sníž. přenesená",J444,0)</f>
        <v>0</v>
      </c>
      <c r="BI444" s="175">
        <f>IF(N444="nulová",J444,0)</f>
        <v>0</v>
      </c>
      <c r="BJ444" s="17" t="s">
        <v>80</v>
      </c>
      <c r="BK444" s="175">
        <f>ROUND(I444*H444,2)</f>
        <v>0</v>
      </c>
      <c r="BL444" s="17" t="s">
        <v>187</v>
      </c>
      <c r="BM444" s="174" t="s">
        <v>1251</v>
      </c>
    </row>
    <row r="445" spans="1:65" s="14" customFormat="1">
      <c r="B445" s="185"/>
      <c r="D445" s="177" t="s">
        <v>189</v>
      </c>
      <c r="E445" s="186" t="s">
        <v>1</v>
      </c>
      <c r="F445" s="187" t="s">
        <v>1236</v>
      </c>
      <c r="H445" s="186" t="s">
        <v>1</v>
      </c>
      <c r="I445" s="188"/>
      <c r="L445" s="185"/>
      <c r="M445" s="189"/>
      <c r="N445" s="190"/>
      <c r="O445" s="190"/>
      <c r="P445" s="190"/>
      <c r="Q445" s="190"/>
      <c r="R445" s="190"/>
      <c r="S445" s="190"/>
      <c r="T445" s="191"/>
      <c r="AT445" s="186" t="s">
        <v>189</v>
      </c>
      <c r="AU445" s="186" t="s">
        <v>85</v>
      </c>
      <c r="AV445" s="14" t="s">
        <v>80</v>
      </c>
      <c r="AW445" s="14" t="s">
        <v>31</v>
      </c>
      <c r="AX445" s="14" t="s">
        <v>75</v>
      </c>
      <c r="AY445" s="186" t="s">
        <v>181</v>
      </c>
    </row>
    <row r="446" spans="1:65" s="13" customFormat="1">
      <c r="B446" s="176"/>
      <c r="D446" s="177" t="s">
        <v>189</v>
      </c>
      <c r="E446" s="178" t="s">
        <v>1</v>
      </c>
      <c r="F446" s="179" t="s">
        <v>1252</v>
      </c>
      <c r="H446" s="180">
        <v>0.214</v>
      </c>
      <c r="I446" s="181"/>
      <c r="L446" s="176"/>
      <c r="M446" s="182"/>
      <c r="N446" s="183"/>
      <c r="O446" s="183"/>
      <c r="P446" s="183"/>
      <c r="Q446" s="183"/>
      <c r="R446" s="183"/>
      <c r="S446" s="183"/>
      <c r="T446" s="184"/>
      <c r="AT446" s="178" t="s">
        <v>189</v>
      </c>
      <c r="AU446" s="178" t="s">
        <v>85</v>
      </c>
      <c r="AV446" s="13" t="s">
        <v>85</v>
      </c>
      <c r="AW446" s="13" t="s">
        <v>31</v>
      </c>
      <c r="AX446" s="13" t="s">
        <v>75</v>
      </c>
      <c r="AY446" s="178" t="s">
        <v>181</v>
      </c>
    </row>
    <row r="447" spans="1:65" s="13" customFormat="1">
      <c r="B447" s="176"/>
      <c r="D447" s="177" t="s">
        <v>189</v>
      </c>
      <c r="E447" s="178" t="s">
        <v>1</v>
      </c>
      <c r="F447" s="179" t="s">
        <v>1253</v>
      </c>
      <c r="H447" s="180">
        <v>0.125</v>
      </c>
      <c r="I447" s="181"/>
      <c r="L447" s="176"/>
      <c r="M447" s="182"/>
      <c r="N447" s="183"/>
      <c r="O447" s="183"/>
      <c r="P447" s="183"/>
      <c r="Q447" s="183"/>
      <c r="R447" s="183"/>
      <c r="S447" s="183"/>
      <c r="T447" s="184"/>
      <c r="AT447" s="178" t="s">
        <v>189</v>
      </c>
      <c r="AU447" s="178" t="s">
        <v>85</v>
      </c>
      <c r="AV447" s="13" t="s">
        <v>85</v>
      </c>
      <c r="AW447" s="13" t="s">
        <v>31</v>
      </c>
      <c r="AX447" s="13" t="s">
        <v>75</v>
      </c>
      <c r="AY447" s="178" t="s">
        <v>181</v>
      </c>
    </row>
    <row r="448" spans="1:65" s="15" customFormat="1">
      <c r="B448" s="192"/>
      <c r="D448" s="177" t="s">
        <v>189</v>
      </c>
      <c r="E448" s="193" t="s">
        <v>1</v>
      </c>
      <c r="F448" s="194" t="s">
        <v>204</v>
      </c>
      <c r="H448" s="195">
        <v>0.33900000000000002</v>
      </c>
      <c r="I448" s="196"/>
      <c r="L448" s="192"/>
      <c r="M448" s="197"/>
      <c r="N448" s="198"/>
      <c r="O448" s="198"/>
      <c r="P448" s="198"/>
      <c r="Q448" s="198"/>
      <c r="R448" s="198"/>
      <c r="S448" s="198"/>
      <c r="T448" s="199"/>
      <c r="AT448" s="193" t="s">
        <v>189</v>
      </c>
      <c r="AU448" s="193" t="s">
        <v>85</v>
      </c>
      <c r="AV448" s="15" t="s">
        <v>187</v>
      </c>
      <c r="AW448" s="15" t="s">
        <v>31</v>
      </c>
      <c r="AX448" s="15" t="s">
        <v>80</v>
      </c>
      <c r="AY448" s="193" t="s">
        <v>181</v>
      </c>
    </row>
    <row r="449" spans="1:65" s="2" customFormat="1" ht="21.75" customHeight="1">
      <c r="A449" s="32"/>
      <c r="B449" s="161"/>
      <c r="C449" s="162" t="s">
        <v>539</v>
      </c>
      <c r="D449" s="162" t="s">
        <v>183</v>
      </c>
      <c r="E449" s="163" t="s">
        <v>1254</v>
      </c>
      <c r="F449" s="164" t="s">
        <v>1255</v>
      </c>
      <c r="G449" s="165" t="s">
        <v>259</v>
      </c>
      <c r="H449" s="166">
        <v>3.5139999999999998</v>
      </c>
      <c r="I449" s="167"/>
      <c r="J449" s="168">
        <f>ROUND(I449*H449,2)</f>
        <v>0</v>
      </c>
      <c r="K449" s="169"/>
      <c r="L449" s="33"/>
      <c r="M449" s="170" t="s">
        <v>1</v>
      </c>
      <c r="N449" s="171" t="s">
        <v>40</v>
      </c>
      <c r="O449" s="58"/>
      <c r="P449" s="172">
        <f>O449*H449</f>
        <v>0</v>
      </c>
      <c r="Q449" s="172">
        <v>1.7090000000000001E-2</v>
      </c>
      <c r="R449" s="172">
        <f>Q449*H449</f>
        <v>6.0054259999999998E-2</v>
      </c>
      <c r="S449" s="172">
        <v>0</v>
      </c>
      <c r="T449" s="173">
        <f>S449*H449</f>
        <v>0</v>
      </c>
      <c r="U449" s="32"/>
      <c r="V449" s="32"/>
      <c r="W449" s="32"/>
      <c r="X449" s="32"/>
      <c r="Y449" s="32"/>
      <c r="Z449" s="32"/>
      <c r="AA449" s="32"/>
      <c r="AB449" s="32"/>
      <c r="AC449" s="32"/>
      <c r="AD449" s="32"/>
      <c r="AE449" s="32"/>
      <c r="AR449" s="174" t="s">
        <v>187</v>
      </c>
      <c r="AT449" s="174" t="s">
        <v>183</v>
      </c>
      <c r="AU449" s="174" t="s">
        <v>85</v>
      </c>
      <c r="AY449" s="17" t="s">
        <v>181</v>
      </c>
      <c r="BE449" s="175">
        <f>IF(N449="základní",J449,0)</f>
        <v>0</v>
      </c>
      <c r="BF449" s="175">
        <f>IF(N449="snížená",J449,0)</f>
        <v>0</v>
      </c>
      <c r="BG449" s="175">
        <f>IF(N449="zákl. přenesená",J449,0)</f>
        <v>0</v>
      </c>
      <c r="BH449" s="175">
        <f>IF(N449="sníž. přenesená",J449,0)</f>
        <v>0</v>
      </c>
      <c r="BI449" s="175">
        <f>IF(N449="nulová",J449,0)</f>
        <v>0</v>
      </c>
      <c r="BJ449" s="17" t="s">
        <v>80</v>
      </c>
      <c r="BK449" s="175">
        <f>ROUND(I449*H449,2)</f>
        <v>0</v>
      </c>
      <c r="BL449" s="17" t="s">
        <v>187</v>
      </c>
      <c r="BM449" s="174" t="s">
        <v>1256</v>
      </c>
    </row>
    <row r="450" spans="1:65" s="14" customFormat="1">
      <c r="B450" s="185"/>
      <c r="D450" s="177" t="s">
        <v>189</v>
      </c>
      <c r="E450" s="186" t="s">
        <v>1</v>
      </c>
      <c r="F450" s="187" t="s">
        <v>1257</v>
      </c>
      <c r="H450" s="186" t="s">
        <v>1</v>
      </c>
      <c r="I450" s="188"/>
      <c r="L450" s="185"/>
      <c r="M450" s="189"/>
      <c r="N450" s="190"/>
      <c r="O450" s="190"/>
      <c r="P450" s="190"/>
      <c r="Q450" s="190"/>
      <c r="R450" s="190"/>
      <c r="S450" s="190"/>
      <c r="T450" s="191"/>
      <c r="AT450" s="186" t="s">
        <v>189</v>
      </c>
      <c r="AU450" s="186" t="s">
        <v>85</v>
      </c>
      <c r="AV450" s="14" t="s">
        <v>80</v>
      </c>
      <c r="AW450" s="14" t="s">
        <v>31</v>
      </c>
      <c r="AX450" s="14" t="s">
        <v>75</v>
      </c>
      <c r="AY450" s="186" t="s">
        <v>181</v>
      </c>
    </row>
    <row r="451" spans="1:65" s="14" customFormat="1">
      <c r="B451" s="185"/>
      <c r="D451" s="177" t="s">
        <v>189</v>
      </c>
      <c r="E451" s="186" t="s">
        <v>1</v>
      </c>
      <c r="F451" s="187" t="s">
        <v>1258</v>
      </c>
      <c r="H451" s="186" t="s">
        <v>1</v>
      </c>
      <c r="I451" s="188"/>
      <c r="L451" s="185"/>
      <c r="M451" s="189"/>
      <c r="N451" s="190"/>
      <c r="O451" s="190"/>
      <c r="P451" s="190"/>
      <c r="Q451" s="190"/>
      <c r="R451" s="190"/>
      <c r="S451" s="190"/>
      <c r="T451" s="191"/>
      <c r="AT451" s="186" t="s">
        <v>189</v>
      </c>
      <c r="AU451" s="186" t="s">
        <v>85</v>
      </c>
      <c r="AV451" s="14" t="s">
        <v>80</v>
      </c>
      <c r="AW451" s="14" t="s">
        <v>31</v>
      </c>
      <c r="AX451" s="14" t="s">
        <v>75</v>
      </c>
      <c r="AY451" s="186" t="s">
        <v>181</v>
      </c>
    </row>
    <row r="452" spans="1:65" s="13" customFormat="1">
      <c r="B452" s="176"/>
      <c r="D452" s="177" t="s">
        <v>189</v>
      </c>
      <c r="E452" s="178" t="s">
        <v>1</v>
      </c>
      <c r="F452" s="179" t="s">
        <v>1259</v>
      </c>
      <c r="H452" s="180">
        <v>5.8999999999999997E-2</v>
      </c>
      <c r="I452" s="181"/>
      <c r="L452" s="176"/>
      <c r="M452" s="182"/>
      <c r="N452" s="183"/>
      <c r="O452" s="183"/>
      <c r="P452" s="183"/>
      <c r="Q452" s="183"/>
      <c r="R452" s="183"/>
      <c r="S452" s="183"/>
      <c r="T452" s="184"/>
      <c r="AT452" s="178" t="s">
        <v>189</v>
      </c>
      <c r="AU452" s="178" t="s">
        <v>85</v>
      </c>
      <c r="AV452" s="13" t="s">
        <v>85</v>
      </c>
      <c r="AW452" s="13" t="s">
        <v>31</v>
      </c>
      <c r="AX452" s="13" t="s">
        <v>75</v>
      </c>
      <c r="AY452" s="178" t="s">
        <v>181</v>
      </c>
    </row>
    <row r="453" spans="1:65" s="14" customFormat="1">
      <c r="B453" s="185"/>
      <c r="D453" s="177" t="s">
        <v>189</v>
      </c>
      <c r="E453" s="186" t="s">
        <v>1</v>
      </c>
      <c r="F453" s="187" t="s">
        <v>1260</v>
      </c>
      <c r="H453" s="186" t="s">
        <v>1</v>
      </c>
      <c r="I453" s="188"/>
      <c r="L453" s="185"/>
      <c r="M453" s="189"/>
      <c r="N453" s="190"/>
      <c r="O453" s="190"/>
      <c r="P453" s="190"/>
      <c r="Q453" s="190"/>
      <c r="R453" s="190"/>
      <c r="S453" s="190"/>
      <c r="T453" s="191"/>
      <c r="AT453" s="186" t="s">
        <v>189</v>
      </c>
      <c r="AU453" s="186" t="s">
        <v>85</v>
      </c>
      <c r="AV453" s="14" t="s">
        <v>80</v>
      </c>
      <c r="AW453" s="14" t="s">
        <v>31</v>
      </c>
      <c r="AX453" s="14" t="s">
        <v>75</v>
      </c>
      <c r="AY453" s="186" t="s">
        <v>181</v>
      </c>
    </row>
    <row r="454" spans="1:65" s="13" customFormat="1">
      <c r="B454" s="176"/>
      <c r="D454" s="177" t="s">
        <v>189</v>
      </c>
      <c r="E454" s="178" t="s">
        <v>1</v>
      </c>
      <c r="F454" s="179" t="s">
        <v>1261</v>
      </c>
      <c r="H454" s="180">
        <v>5.0999999999999997E-2</v>
      </c>
      <c r="I454" s="181"/>
      <c r="L454" s="176"/>
      <c r="M454" s="182"/>
      <c r="N454" s="183"/>
      <c r="O454" s="183"/>
      <c r="P454" s="183"/>
      <c r="Q454" s="183"/>
      <c r="R454" s="183"/>
      <c r="S454" s="183"/>
      <c r="T454" s="184"/>
      <c r="AT454" s="178" t="s">
        <v>189</v>
      </c>
      <c r="AU454" s="178" t="s">
        <v>85</v>
      </c>
      <c r="AV454" s="13" t="s">
        <v>85</v>
      </c>
      <c r="AW454" s="13" t="s">
        <v>31</v>
      </c>
      <c r="AX454" s="13" t="s">
        <v>75</v>
      </c>
      <c r="AY454" s="178" t="s">
        <v>181</v>
      </c>
    </row>
    <row r="455" spans="1:65" s="14" customFormat="1">
      <c r="B455" s="185"/>
      <c r="D455" s="177" t="s">
        <v>189</v>
      </c>
      <c r="E455" s="186" t="s">
        <v>1</v>
      </c>
      <c r="F455" s="187" t="s">
        <v>1262</v>
      </c>
      <c r="H455" s="186" t="s">
        <v>1</v>
      </c>
      <c r="I455" s="188"/>
      <c r="L455" s="185"/>
      <c r="M455" s="189"/>
      <c r="N455" s="190"/>
      <c r="O455" s="190"/>
      <c r="P455" s="190"/>
      <c r="Q455" s="190"/>
      <c r="R455" s="190"/>
      <c r="S455" s="190"/>
      <c r="T455" s="191"/>
      <c r="AT455" s="186" t="s">
        <v>189</v>
      </c>
      <c r="AU455" s="186" t="s">
        <v>85</v>
      </c>
      <c r="AV455" s="14" t="s">
        <v>80</v>
      </c>
      <c r="AW455" s="14" t="s">
        <v>31</v>
      </c>
      <c r="AX455" s="14" t="s">
        <v>75</v>
      </c>
      <c r="AY455" s="186" t="s">
        <v>181</v>
      </c>
    </row>
    <row r="456" spans="1:65" s="13" customFormat="1">
      <c r="B456" s="176"/>
      <c r="D456" s="177" t="s">
        <v>189</v>
      </c>
      <c r="E456" s="178" t="s">
        <v>1</v>
      </c>
      <c r="F456" s="179" t="s">
        <v>1263</v>
      </c>
      <c r="H456" s="180">
        <v>6.2E-2</v>
      </c>
      <c r="I456" s="181"/>
      <c r="L456" s="176"/>
      <c r="M456" s="182"/>
      <c r="N456" s="183"/>
      <c r="O456" s="183"/>
      <c r="P456" s="183"/>
      <c r="Q456" s="183"/>
      <c r="R456" s="183"/>
      <c r="S456" s="183"/>
      <c r="T456" s="184"/>
      <c r="AT456" s="178" t="s">
        <v>189</v>
      </c>
      <c r="AU456" s="178" t="s">
        <v>85</v>
      </c>
      <c r="AV456" s="13" t="s">
        <v>85</v>
      </c>
      <c r="AW456" s="13" t="s">
        <v>31</v>
      </c>
      <c r="AX456" s="13" t="s">
        <v>75</v>
      </c>
      <c r="AY456" s="178" t="s">
        <v>181</v>
      </c>
    </row>
    <row r="457" spans="1:65" s="14" customFormat="1">
      <c r="B457" s="185"/>
      <c r="D457" s="177" t="s">
        <v>189</v>
      </c>
      <c r="E457" s="186" t="s">
        <v>1</v>
      </c>
      <c r="F457" s="187" t="s">
        <v>1264</v>
      </c>
      <c r="H457" s="186" t="s">
        <v>1</v>
      </c>
      <c r="I457" s="188"/>
      <c r="L457" s="185"/>
      <c r="M457" s="189"/>
      <c r="N457" s="190"/>
      <c r="O457" s="190"/>
      <c r="P457" s="190"/>
      <c r="Q457" s="190"/>
      <c r="R457" s="190"/>
      <c r="S457" s="190"/>
      <c r="T457" s="191"/>
      <c r="AT457" s="186" t="s">
        <v>189</v>
      </c>
      <c r="AU457" s="186" t="s">
        <v>85</v>
      </c>
      <c r="AV457" s="14" t="s">
        <v>80</v>
      </c>
      <c r="AW457" s="14" t="s">
        <v>31</v>
      </c>
      <c r="AX457" s="14" t="s">
        <v>75</v>
      </c>
      <c r="AY457" s="186" t="s">
        <v>181</v>
      </c>
    </row>
    <row r="458" spans="1:65" s="13" customFormat="1">
      <c r="B458" s="176"/>
      <c r="D458" s="177" t="s">
        <v>189</v>
      </c>
      <c r="E458" s="178" t="s">
        <v>1</v>
      </c>
      <c r="F458" s="179" t="s">
        <v>1265</v>
      </c>
      <c r="H458" s="180">
        <v>4.2999999999999997E-2</v>
      </c>
      <c r="I458" s="181"/>
      <c r="L458" s="176"/>
      <c r="M458" s="182"/>
      <c r="N458" s="183"/>
      <c r="O458" s="183"/>
      <c r="P458" s="183"/>
      <c r="Q458" s="183"/>
      <c r="R458" s="183"/>
      <c r="S458" s="183"/>
      <c r="T458" s="184"/>
      <c r="AT458" s="178" t="s">
        <v>189</v>
      </c>
      <c r="AU458" s="178" t="s">
        <v>85</v>
      </c>
      <c r="AV458" s="13" t="s">
        <v>85</v>
      </c>
      <c r="AW458" s="13" t="s">
        <v>31</v>
      </c>
      <c r="AX458" s="13" t="s">
        <v>75</v>
      </c>
      <c r="AY458" s="178" t="s">
        <v>181</v>
      </c>
    </row>
    <row r="459" spans="1:65" s="14" customFormat="1">
      <c r="B459" s="185"/>
      <c r="D459" s="177" t="s">
        <v>189</v>
      </c>
      <c r="E459" s="186" t="s">
        <v>1</v>
      </c>
      <c r="F459" s="187" t="s">
        <v>1266</v>
      </c>
      <c r="H459" s="186" t="s">
        <v>1</v>
      </c>
      <c r="I459" s="188"/>
      <c r="L459" s="185"/>
      <c r="M459" s="189"/>
      <c r="N459" s="190"/>
      <c r="O459" s="190"/>
      <c r="P459" s="190"/>
      <c r="Q459" s="190"/>
      <c r="R459" s="190"/>
      <c r="S459" s="190"/>
      <c r="T459" s="191"/>
      <c r="AT459" s="186" t="s">
        <v>189</v>
      </c>
      <c r="AU459" s="186" t="s">
        <v>85</v>
      </c>
      <c r="AV459" s="14" t="s">
        <v>80</v>
      </c>
      <c r="AW459" s="14" t="s">
        <v>31</v>
      </c>
      <c r="AX459" s="14" t="s">
        <v>75</v>
      </c>
      <c r="AY459" s="186" t="s">
        <v>181</v>
      </c>
    </row>
    <row r="460" spans="1:65" s="13" customFormat="1">
      <c r="B460" s="176"/>
      <c r="D460" s="177" t="s">
        <v>189</v>
      </c>
      <c r="E460" s="178" t="s">
        <v>1</v>
      </c>
      <c r="F460" s="179" t="s">
        <v>1267</v>
      </c>
      <c r="H460" s="180">
        <v>4.9000000000000002E-2</v>
      </c>
      <c r="I460" s="181"/>
      <c r="L460" s="176"/>
      <c r="M460" s="182"/>
      <c r="N460" s="183"/>
      <c r="O460" s="183"/>
      <c r="P460" s="183"/>
      <c r="Q460" s="183"/>
      <c r="R460" s="183"/>
      <c r="S460" s="183"/>
      <c r="T460" s="184"/>
      <c r="AT460" s="178" t="s">
        <v>189</v>
      </c>
      <c r="AU460" s="178" t="s">
        <v>85</v>
      </c>
      <c r="AV460" s="13" t="s">
        <v>85</v>
      </c>
      <c r="AW460" s="13" t="s">
        <v>31</v>
      </c>
      <c r="AX460" s="13" t="s">
        <v>75</v>
      </c>
      <c r="AY460" s="178" t="s">
        <v>181</v>
      </c>
    </row>
    <row r="461" spans="1:65" s="14" customFormat="1">
      <c r="B461" s="185"/>
      <c r="D461" s="177" t="s">
        <v>189</v>
      </c>
      <c r="E461" s="186" t="s">
        <v>1</v>
      </c>
      <c r="F461" s="187" t="s">
        <v>1268</v>
      </c>
      <c r="H461" s="186" t="s">
        <v>1</v>
      </c>
      <c r="I461" s="188"/>
      <c r="L461" s="185"/>
      <c r="M461" s="189"/>
      <c r="N461" s="190"/>
      <c r="O461" s="190"/>
      <c r="P461" s="190"/>
      <c r="Q461" s="190"/>
      <c r="R461" s="190"/>
      <c r="S461" s="190"/>
      <c r="T461" s="191"/>
      <c r="AT461" s="186" t="s">
        <v>189</v>
      </c>
      <c r="AU461" s="186" t="s">
        <v>85</v>
      </c>
      <c r="AV461" s="14" t="s">
        <v>80</v>
      </c>
      <c r="AW461" s="14" t="s">
        <v>31</v>
      </c>
      <c r="AX461" s="14" t="s">
        <v>75</v>
      </c>
      <c r="AY461" s="186" t="s">
        <v>181</v>
      </c>
    </row>
    <row r="462" spans="1:65" s="13" customFormat="1">
      <c r="B462" s="176"/>
      <c r="D462" s="177" t="s">
        <v>189</v>
      </c>
      <c r="E462" s="178" t="s">
        <v>1</v>
      </c>
      <c r="F462" s="179" t="s">
        <v>1269</v>
      </c>
      <c r="H462" s="180">
        <v>3.5999999999999997E-2</v>
      </c>
      <c r="I462" s="181"/>
      <c r="L462" s="176"/>
      <c r="M462" s="182"/>
      <c r="N462" s="183"/>
      <c r="O462" s="183"/>
      <c r="P462" s="183"/>
      <c r="Q462" s="183"/>
      <c r="R462" s="183"/>
      <c r="S462" s="183"/>
      <c r="T462" s="184"/>
      <c r="AT462" s="178" t="s">
        <v>189</v>
      </c>
      <c r="AU462" s="178" t="s">
        <v>85</v>
      </c>
      <c r="AV462" s="13" t="s">
        <v>85</v>
      </c>
      <c r="AW462" s="13" t="s">
        <v>31</v>
      </c>
      <c r="AX462" s="13" t="s">
        <v>75</v>
      </c>
      <c r="AY462" s="178" t="s">
        <v>181</v>
      </c>
    </row>
    <row r="463" spans="1:65" s="14" customFormat="1">
      <c r="B463" s="185"/>
      <c r="D463" s="177" t="s">
        <v>189</v>
      </c>
      <c r="E463" s="186" t="s">
        <v>1</v>
      </c>
      <c r="F463" s="187" t="s">
        <v>1270</v>
      </c>
      <c r="H463" s="186" t="s">
        <v>1</v>
      </c>
      <c r="I463" s="188"/>
      <c r="L463" s="185"/>
      <c r="M463" s="189"/>
      <c r="N463" s="190"/>
      <c r="O463" s="190"/>
      <c r="P463" s="190"/>
      <c r="Q463" s="190"/>
      <c r="R463" s="190"/>
      <c r="S463" s="190"/>
      <c r="T463" s="191"/>
      <c r="AT463" s="186" t="s">
        <v>189</v>
      </c>
      <c r="AU463" s="186" t="s">
        <v>85</v>
      </c>
      <c r="AV463" s="14" t="s">
        <v>80</v>
      </c>
      <c r="AW463" s="14" t="s">
        <v>31</v>
      </c>
      <c r="AX463" s="14" t="s">
        <v>75</v>
      </c>
      <c r="AY463" s="186" t="s">
        <v>181</v>
      </c>
    </row>
    <row r="464" spans="1:65" s="13" customFormat="1">
      <c r="B464" s="176"/>
      <c r="D464" s="177" t="s">
        <v>189</v>
      </c>
      <c r="E464" s="178" t="s">
        <v>1</v>
      </c>
      <c r="F464" s="179" t="s">
        <v>1271</v>
      </c>
      <c r="H464" s="180">
        <v>3.2000000000000001E-2</v>
      </c>
      <c r="I464" s="181"/>
      <c r="L464" s="176"/>
      <c r="M464" s="182"/>
      <c r="N464" s="183"/>
      <c r="O464" s="183"/>
      <c r="P464" s="183"/>
      <c r="Q464" s="183"/>
      <c r="R464" s="183"/>
      <c r="S464" s="183"/>
      <c r="T464" s="184"/>
      <c r="AT464" s="178" t="s">
        <v>189</v>
      </c>
      <c r="AU464" s="178" t="s">
        <v>85</v>
      </c>
      <c r="AV464" s="13" t="s">
        <v>85</v>
      </c>
      <c r="AW464" s="13" t="s">
        <v>31</v>
      </c>
      <c r="AX464" s="13" t="s">
        <v>75</v>
      </c>
      <c r="AY464" s="178" t="s">
        <v>181</v>
      </c>
    </row>
    <row r="465" spans="2:51" s="14" customFormat="1">
      <c r="B465" s="185"/>
      <c r="D465" s="177" t="s">
        <v>189</v>
      </c>
      <c r="E465" s="186" t="s">
        <v>1</v>
      </c>
      <c r="F465" s="187" t="s">
        <v>1272</v>
      </c>
      <c r="H465" s="186" t="s">
        <v>1</v>
      </c>
      <c r="I465" s="188"/>
      <c r="L465" s="185"/>
      <c r="M465" s="189"/>
      <c r="N465" s="190"/>
      <c r="O465" s="190"/>
      <c r="P465" s="190"/>
      <c r="Q465" s="190"/>
      <c r="R465" s="190"/>
      <c r="S465" s="190"/>
      <c r="T465" s="191"/>
      <c r="AT465" s="186" t="s">
        <v>189</v>
      </c>
      <c r="AU465" s="186" t="s">
        <v>85</v>
      </c>
      <c r="AV465" s="14" t="s">
        <v>80</v>
      </c>
      <c r="AW465" s="14" t="s">
        <v>31</v>
      </c>
      <c r="AX465" s="14" t="s">
        <v>75</v>
      </c>
      <c r="AY465" s="186" t="s">
        <v>181</v>
      </c>
    </row>
    <row r="466" spans="2:51" s="14" customFormat="1">
      <c r="B466" s="185"/>
      <c r="D466" s="177" t="s">
        <v>189</v>
      </c>
      <c r="E466" s="186" t="s">
        <v>1</v>
      </c>
      <c r="F466" s="187" t="s">
        <v>1273</v>
      </c>
      <c r="H466" s="186" t="s">
        <v>1</v>
      </c>
      <c r="I466" s="188"/>
      <c r="L466" s="185"/>
      <c r="M466" s="189"/>
      <c r="N466" s="190"/>
      <c r="O466" s="190"/>
      <c r="P466" s="190"/>
      <c r="Q466" s="190"/>
      <c r="R466" s="190"/>
      <c r="S466" s="190"/>
      <c r="T466" s="191"/>
      <c r="AT466" s="186" t="s">
        <v>189</v>
      </c>
      <c r="AU466" s="186" t="s">
        <v>85</v>
      </c>
      <c r="AV466" s="14" t="s">
        <v>80</v>
      </c>
      <c r="AW466" s="14" t="s">
        <v>31</v>
      </c>
      <c r="AX466" s="14" t="s">
        <v>75</v>
      </c>
      <c r="AY466" s="186" t="s">
        <v>181</v>
      </c>
    </row>
    <row r="467" spans="2:51" s="13" customFormat="1">
      <c r="B467" s="176"/>
      <c r="D467" s="177" t="s">
        <v>189</v>
      </c>
      <c r="E467" s="178" t="s">
        <v>1</v>
      </c>
      <c r="F467" s="179" t="s">
        <v>1274</v>
      </c>
      <c r="H467" s="180">
        <v>0.19600000000000001</v>
      </c>
      <c r="I467" s="181"/>
      <c r="L467" s="176"/>
      <c r="M467" s="182"/>
      <c r="N467" s="183"/>
      <c r="O467" s="183"/>
      <c r="P467" s="183"/>
      <c r="Q467" s="183"/>
      <c r="R467" s="183"/>
      <c r="S467" s="183"/>
      <c r="T467" s="184"/>
      <c r="AT467" s="178" t="s">
        <v>189</v>
      </c>
      <c r="AU467" s="178" t="s">
        <v>85</v>
      </c>
      <c r="AV467" s="13" t="s">
        <v>85</v>
      </c>
      <c r="AW467" s="13" t="s">
        <v>31</v>
      </c>
      <c r="AX467" s="13" t="s">
        <v>75</v>
      </c>
      <c r="AY467" s="178" t="s">
        <v>181</v>
      </c>
    </row>
    <row r="468" spans="2:51" s="14" customFormat="1">
      <c r="B468" s="185"/>
      <c r="D468" s="177" t="s">
        <v>189</v>
      </c>
      <c r="E468" s="186" t="s">
        <v>1</v>
      </c>
      <c r="F468" s="187" t="s">
        <v>1275</v>
      </c>
      <c r="H468" s="186" t="s">
        <v>1</v>
      </c>
      <c r="I468" s="188"/>
      <c r="L468" s="185"/>
      <c r="M468" s="189"/>
      <c r="N468" s="190"/>
      <c r="O468" s="190"/>
      <c r="P468" s="190"/>
      <c r="Q468" s="190"/>
      <c r="R468" s="190"/>
      <c r="S468" s="190"/>
      <c r="T468" s="191"/>
      <c r="AT468" s="186" t="s">
        <v>189</v>
      </c>
      <c r="AU468" s="186" t="s">
        <v>85</v>
      </c>
      <c r="AV468" s="14" t="s">
        <v>80</v>
      </c>
      <c r="AW468" s="14" t="s">
        <v>31</v>
      </c>
      <c r="AX468" s="14" t="s">
        <v>75</v>
      </c>
      <c r="AY468" s="186" t="s">
        <v>181</v>
      </c>
    </row>
    <row r="469" spans="2:51" s="13" customFormat="1">
      <c r="B469" s="176"/>
      <c r="D469" s="177" t="s">
        <v>189</v>
      </c>
      <c r="E469" s="178" t="s">
        <v>1</v>
      </c>
      <c r="F469" s="179" t="s">
        <v>1276</v>
      </c>
      <c r="H469" s="180">
        <v>0.215</v>
      </c>
      <c r="I469" s="181"/>
      <c r="L469" s="176"/>
      <c r="M469" s="182"/>
      <c r="N469" s="183"/>
      <c r="O469" s="183"/>
      <c r="P469" s="183"/>
      <c r="Q469" s="183"/>
      <c r="R469" s="183"/>
      <c r="S469" s="183"/>
      <c r="T469" s="184"/>
      <c r="AT469" s="178" t="s">
        <v>189</v>
      </c>
      <c r="AU469" s="178" t="s">
        <v>85</v>
      </c>
      <c r="AV469" s="13" t="s">
        <v>85</v>
      </c>
      <c r="AW469" s="13" t="s">
        <v>31</v>
      </c>
      <c r="AX469" s="13" t="s">
        <v>75</v>
      </c>
      <c r="AY469" s="178" t="s">
        <v>181</v>
      </c>
    </row>
    <row r="470" spans="2:51" s="14" customFormat="1">
      <c r="B470" s="185"/>
      <c r="D470" s="177" t="s">
        <v>189</v>
      </c>
      <c r="E470" s="186" t="s">
        <v>1</v>
      </c>
      <c r="F470" s="187" t="s">
        <v>1277</v>
      </c>
      <c r="H470" s="186" t="s">
        <v>1</v>
      </c>
      <c r="I470" s="188"/>
      <c r="L470" s="185"/>
      <c r="M470" s="189"/>
      <c r="N470" s="190"/>
      <c r="O470" s="190"/>
      <c r="P470" s="190"/>
      <c r="Q470" s="190"/>
      <c r="R470" s="190"/>
      <c r="S470" s="190"/>
      <c r="T470" s="191"/>
      <c r="AT470" s="186" t="s">
        <v>189</v>
      </c>
      <c r="AU470" s="186" t="s">
        <v>85</v>
      </c>
      <c r="AV470" s="14" t="s">
        <v>80</v>
      </c>
      <c r="AW470" s="14" t="s">
        <v>31</v>
      </c>
      <c r="AX470" s="14" t="s">
        <v>75</v>
      </c>
      <c r="AY470" s="186" t="s">
        <v>181</v>
      </c>
    </row>
    <row r="471" spans="2:51" s="13" customFormat="1">
      <c r="B471" s="176"/>
      <c r="D471" s="177" t="s">
        <v>189</v>
      </c>
      <c r="E471" s="178" t="s">
        <v>1</v>
      </c>
      <c r="F471" s="179" t="s">
        <v>1278</v>
      </c>
      <c r="H471" s="180">
        <v>0.23300000000000001</v>
      </c>
      <c r="I471" s="181"/>
      <c r="L471" s="176"/>
      <c r="M471" s="182"/>
      <c r="N471" s="183"/>
      <c r="O471" s="183"/>
      <c r="P471" s="183"/>
      <c r="Q471" s="183"/>
      <c r="R471" s="183"/>
      <c r="S471" s="183"/>
      <c r="T471" s="184"/>
      <c r="AT471" s="178" t="s">
        <v>189</v>
      </c>
      <c r="AU471" s="178" t="s">
        <v>85</v>
      </c>
      <c r="AV471" s="13" t="s">
        <v>85</v>
      </c>
      <c r="AW471" s="13" t="s">
        <v>31</v>
      </c>
      <c r="AX471" s="13" t="s">
        <v>75</v>
      </c>
      <c r="AY471" s="178" t="s">
        <v>181</v>
      </c>
    </row>
    <row r="472" spans="2:51" s="14" customFormat="1">
      <c r="B472" s="185"/>
      <c r="D472" s="177" t="s">
        <v>189</v>
      </c>
      <c r="E472" s="186" t="s">
        <v>1</v>
      </c>
      <c r="F472" s="187" t="s">
        <v>1279</v>
      </c>
      <c r="H472" s="186" t="s">
        <v>1</v>
      </c>
      <c r="I472" s="188"/>
      <c r="L472" s="185"/>
      <c r="M472" s="189"/>
      <c r="N472" s="190"/>
      <c r="O472" s="190"/>
      <c r="P472" s="190"/>
      <c r="Q472" s="190"/>
      <c r="R472" s="190"/>
      <c r="S472" s="190"/>
      <c r="T472" s="191"/>
      <c r="AT472" s="186" t="s">
        <v>189</v>
      </c>
      <c r="AU472" s="186" t="s">
        <v>85</v>
      </c>
      <c r="AV472" s="14" t="s">
        <v>80</v>
      </c>
      <c r="AW472" s="14" t="s">
        <v>31</v>
      </c>
      <c r="AX472" s="14" t="s">
        <v>75</v>
      </c>
      <c r="AY472" s="186" t="s">
        <v>181</v>
      </c>
    </row>
    <row r="473" spans="2:51" s="13" customFormat="1">
      <c r="B473" s="176"/>
      <c r="D473" s="177" t="s">
        <v>189</v>
      </c>
      <c r="E473" s="178" t="s">
        <v>1</v>
      </c>
      <c r="F473" s="179" t="s">
        <v>1280</v>
      </c>
      <c r="H473" s="180">
        <v>0.245</v>
      </c>
      <c r="I473" s="181"/>
      <c r="L473" s="176"/>
      <c r="M473" s="182"/>
      <c r="N473" s="183"/>
      <c r="O473" s="183"/>
      <c r="P473" s="183"/>
      <c r="Q473" s="183"/>
      <c r="R473" s="183"/>
      <c r="S473" s="183"/>
      <c r="T473" s="184"/>
      <c r="AT473" s="178" t="s">
        <v>189</v>
      </c>
      <c r="AU473" s="178" t="s">
        <v>85</v>
      </c>
      <c r="AV473" s="13" t="s">
        <v>85</v>
      </c>
      <c r="AW473" s="13" t="s">
        <v>31</v>
      </c>
      <c r="AX473" s="13" t="s">
        <v>75</v>
      </c>
      <c r="AY473" s="178" t="s">
        <v>181</v>
      </c>
    </row>
    <row r="474" spans="2:51" s="14" customFormat="1">
      <c r="B474" s="185"/>
      <c r="D474" s="177" t="s">
        <v>189</v>
      </c>
      <c r="E474" s="186" t="s">
        <v>1</v>
      </c>
      <c r="F474" s="187" t="s">
        <v>1281</v>
      </c>
      <c r="H474" s="186" t="s">
        <v>1</v>
      </c>
      <c r="I474" s="188"/>
      <c r="L474" s="185"/>
      <c r="M474" s="189"/>
      <c r="N474" s="190"/>
      <c r="O474" s="190"/>
      <c r="P474" s="190"/>
      <c r="Q474" s="190"/>
      <c r="R474" s="190"/>
      <c r="S474" s="190"/>
      <c r="T474" s="191"/>
      <c r="AT474" s="186" t="s">
        <v>189</v>
      </c>
      <c r="AU474" s="186" t="s">
        <v>85</v>
      </c>
      <c r="AV474" s="14" t="s">
        <v>80</v>
      </c>
      <c r="AW474" s="14" t="s">
        <v>31</v>
      </c>
      <c r="AX474" s="14" t="s">
        <v>75</v>
      </c>
      <c r="AY474" s="186" t="s">
        <v>181</v>
      </c>
    </row>
    <row r="475" spans="2:51" s="13" customFormat="1">
      <c r="B475" s="176"/>
      <c r="D475" s="177" t="s">
        <v>189</v>
      </c>
      <c r="E475" s="178" t="s">
        <v>1</v>
      </c>
      <c r="F475" s="179" t="s">
        <v>1282</v>
      </c>
      <c r="H475" s="180">
        <v>0.251</v>
      </c>
      <c r="I475" s="181"/>
      <c r="L475" s="176"/>
      <c r="M475" s="182"/>
      <c r="N475" s="183"/>
      <c r="O475" s="183"/>
      <c r="P475" s="183"/>
      <c r="Q475" s="183"/>
      <c r="R475" s="183"/>
      <c r="S475" s="183"/>
      <c r="T475" s="184"/>
      <c r="AT475" s="178" t="s">
        <v>189</v>
      </c>
      <c r="AU475" s="178" t="s">
        <v>85</v>
      </c>
      <c r="AV475" s="13" t="s">
        <v>85</v>
      </c>
      <c r="AW475" s="13" t="s">
        <v>31</v>
      </c>
      <c r="AX475" s="13" t="s">
        <v>75</v>
      </c>
      <c r="AY475" s="178" t="s">
        <v>181</v>
      </c>
    </row>
    <row r="476" spans="2:51" s="14" customFormat="1">
      <c r="B476" s="185"/>
      <c r="D476" s="177" t="s">
        <v>189</v>
      </c>
      <c r="E476" s="186" t="s">
        <v>1</v>
      </c>
      <c r="F476" s="187" t="s">
        <v>1283</v>
      </c>
      <c r="H476" s="186" t="s">
        <v>1</v>
      </c>
      <c r="I476" s="188"/>
      <c r="L476" s="185"/>
      <c r="M476" s="189"/>
      <c r="N476" s="190"/>
      <c r="O476" s="190"/>
      <c r="P476" s="190"/>
      <c r="Q476" s="190"/>
      <c r="R476" s="190"/>
      <c r="S476" s="190"/>
      <c r="T476" s="191"/>
      <c r="AT476" s="186" t="s">
        <v>189</v>
      </c>
      <c r="AU476" s="186" t="s">
        <v>85</v>
      </c>
      <c r="AV476" s="14" t="s">
        <v>80</v>
      </c>
      <c r="AW476" s="14" t="s">
        <v>31</v>
      </c>
      <c r="AX476" s="14" t="s">
        <v>75</v>
      </c>
      <c r="AY476" s="186" t="s">
        <v>181</v>
      </c>
    </row>
    <row r="477" spans="2:51" s="13" customFormat="1">
      <c r="B477" s="176"/>
      <c r="D477" s="177" t="s">
        <v>189</v>
      </c>
      <c r="E477" s="178" t="s">
        <v>1</v>
      </c>
      <c r="F477" s="179" t="s">
        <v>1284</v>
      </c>
      <c r="H477" s="180">
        <v>0.25800000000000001</v>
      </c>
      <c r="I477" s="181"/>
      <c r="L477" s="176"/>
      <c r="M477" s="182"/>
      <c r="N477" s="183"/>
      <c r="O477" s="183"/>
      <c r="P477" s="183"/>
      <c r="Q477" s="183"/>
      <c r="R477" s="183"/>
      <c r="S477" s="183"/>
      <c r="T477" s="184"/>
      <c r="AT477" s="178" t="s">
        <v>189</v>
      </c>
      <c r="AU477" s="178" t="s">
        <v>85</v>
      </c>
      <c r="AV477" s="13" t="s">
        <v>85</v>
      </c>
      <c r="AW477" s="13" t="s">
        <v>31</v>
      </c>
      <c r="AX477" s="13" t="s">
        <v>75</v>
      </c>
      <c r="AY477" s="178" t="s">
        <v>181</v>
      </c>
    </row>
    <row r="478" spans="2:51" s="14" customFormat="1">
      <c r="B478" s="185"/>
      <c r="D478" s="177" t="s">
        <v>189</v>
      </c>
      <c r="E478" s="186" t="s">
        <v>1</v>
      </c>
      <c r="F478" s="187" t="s">
        <v>1285</v>
      </c>
      <c r="H478" s="186" t="s">
        <v>1</v>
      </c>
      <c r="I478" s="188"/>
      <c r="L478" s="185"/>
      <c r="M478" s="189"/>
      <c r="N478" s="190"/>
      <c r="O478" s="190"/>
      <c r="P478" s="190"/>
      <c r="Q478" s="190"/>
      <c r="R478" s="190"/>
      <c r="S478" s="190"/>
      <c r="T478" s="191"/>
      <c r="AT478" s="186" t="s">
        <v>189</v>
      </c>
      <c r="AU478" s="186" t="s">
        <v>85</v>
      </c>
      <c r="AV478" s="14" t="s">
        <v>80</v>
      </c>
      <c r="AW478" s="14" t="s">
        <v>31</v>
      </c>
      <c r="AX478" s="14" t="s">
        <v>75</v>
      </c>
      <c r="AY478" s="186" t="s">
        <v>181</v>
      </c>
    </row>
    <row r="479" spans="2:51" s="13" customFormat="1">
      <c r="B479" s="176"/>
      <c r="D479" s="177" t="s">
        <v>189</v>
      </c>
      <c r="E479" s="178" t="s">
        <v>1</v>
      </c>
      <c r="F479" s="179" t="s">
        <v>1286</v>
      </c>
      <c r="H479" s="180">
        <v>0.28799999999999998</v>
      </c>
      <c r="I479" s="181"/>
      <c r="L479" s="176"/>
      <c r="M479" s="182"/>
      <c r="N479" s="183"/>
      <c r="O479" s="183"/>
      <c r="P479" s="183"/>
      <c r="Q479" s="183"/>
      <c r="R479" s="183"/>
      <c r="S479" s="183"/>
      <c r="T479" s="184"/>
      <c r="AT479" s="178" t="s">
        <v>189</v>
      </c>
      <c r="AU479" s="178" t="s">
        <v>85</v>
      </c>
      <c r="AV479" s="13" t="s">
        <v>85</v>
      </c>
      <c r="AW479" s="13" t="s">
        <v>31</v>
      </c>
      <c r="AX479" s="13" t="s">
        <v>75</v>
      </c>
      <c r="AY479" s="178" t="s">
        <v>181</v>
      </c>
    </row>
    <row r="480" spans="2:51" s="14" customFormat="1">
      <c r="B480" s="185"/>
      <c r="D480" s="177" t="s">
        <v>189</v>
      </c>
      <c r="E480" s="186" t="s">
        <v>1</v>
      </c>
      <c r="F480" s="187" t="s">
        <v>1287</v>
      </c>
      <c r="H480" s="186" t="s">
        <v>1</v>
      </c>
      <c r="I480" s="188"/>
      <c r="L480" s="185"/>
      <c r="M480" s="189"/>
      <c r="N480" s="190"/>
      <c r="O480" s="190"/>
      <c r="P480" s="190"/>
      <c r="Q480" s="190"/>
      <c r="R480" s="190"/>
      <c r="S480" s="190"/>
      <c r="T480" s="191"/>
      <c r="AT480" s="186" t="s">
        <v>189</v>
      </c>
      <c r="AU480" s="186" t="s">
        <v>85</v>
      </c>
      <c r="AV480" s="14" t="s">
        <v>80</v>
      </c>
      <c r="AW480" s="14" t="s">
        <v>31</v>
      </c>
      <c r="AX480" s="14" t="s">
        <v>75</v>
      </c>
      <c r="AY480" s="186" t="s">
        <v>181</v>
      </c>
    </row>
    <row r="481" spans="1:65" s="13" customFormat="1">
      <c r="B481" s="176"/>
      <c r="D481" s="177" t="s">
        <v>189</v>
      </c>
      <c r="E481" s="178" t="s">
        <v>1</v>
      </c>
      <c r="F481" s="179" t="s">
        <v>1288</v>
      </c>
      <c r="H481" s="180">
        <v>0.313</v>
      </c>
      <c r="I481" s="181"/>
      <c r="L481" s="176"/>
      <c r="M481" s="182"/>
      <c r="N481" s="183"/>
      <c r="O481" s="183"/>
      <c r="P481" s="183"/>
      <c r="Q481" s="183"/>
      <c r="R481" s="183"/>
      <c r="S481" s="183"/>
      <c r="T481" s="184"/>
      <c r="AT481" s="178" t="s">
        <v>189</v>
      </c>
      <c r="AU481" s="178" t="s">
        <v>85</v>
      </c>
      <c r="AV481" s="13" t="s">
        <v>85</v>
      </c>
      <c r="AW481" s="13" t="s">
        <v>31</v>
      </c>
      <c r="AX481" s="13" t="s">
        <v>75</v>
      </c>
      <c r="AY481" s="178" t="s">
        <v>181</v>
      </c>
    </row>
    <row r="482" spans="1:65" s="14" customFormat="1">
      <c r="B482" s="185"/>
      <c r="D482" s="177" t="s">
        <v>189</v>
      </c>
      <c r="E482" s="186" t="s">
        <v>1</v>
      </c>
      <c r="F482" s="187" t="s">
        <v>1289</v>
      </c>
      <c r="H482" s="186" t="s">
        <v>1</v>
      </c>
      <c r="I482" s="188"/>
      <c r="L482" s="185"/>
      <c r="M482" s="189"/>
      <c r="N482" s="190"/>
      <c r="O482" s="190"/>
      <c r="P482" s="190"/>
      <c r="Q482" s="190"/>
      <c r="R482" s="190"/>
      <c r="S482" s="190"/>
      <c r="T482" s="191"/>
      <c r="AT482" s="186" t="s">
        <v>189</v>
      </c>
      <c r="AU482" s="186" t="s">
        <v>85</v>
      </c>
      <c r="AV482" s="14" t="s">
        <v>80</v>
      </c>
      <c r="AW482" s="14" t="s">
        <v>31</v>
      </c>
      <c r="AX482" s="14" t="s">
        <v>75</v>
      </c>
      <c r="AY482" s="186" t="s">
        <v>181</v>
      </c>
    </row>
    <row r="483" spans="1:65" s="13" customFormat="1">
      <c r="B483" s="176"/>
      <c r="D483" s="177" t="s">
        <v>189</v>
      </c>
      <c r="E483" s="178" t="s">
        <v>1</v>
      </c>
      <c r="F483" s="179" t="s">
        <v>1290</v>
      </c>
      <c r="H483" s="180">
        <v>0.32500000000000001</v>
      </c>
      <c r="I483" s="181"/>
      <c r="L483" s="176"/>
      <c r="M483" s="182"/>
      <c r="N483" s="183"/>
      <c r="O483" s="183"/>
      <c r="P483" s="183"/>
      <c r="Q483" s="183"/>
      <c r="R483" s="183"/>
      <c r="S483" s="183"/>
      <c r="T483" s="184"/>
      <c r="AT483" s="178" t="s">
        <v>189</v>
      </c>
      <c r="AU483" s="178" t="s">
        <v>85</v>
      </c>
      <c r="AV483" s="13" t="s">
        <v>85</v>
      </c>
      <c r="AW483" s="13" t="s">
        <v>31</v>
      </c>
      <c r="AX483" s="13" t="s">
        <v>75</v>
      </c>
      <c r="AY483" s="178" t="s">
        <v>181</v>
      </c>
    </row>
    <row r="484" spans="1:65" s="14" customFormat="1">
      <c r="B484" s="185"/>
      <c r="D484" s="177" t="s">
        <v>189</v>
      </c>
      <c r="E484" s="186" t="s">
        <v>1</v>
      </c>
      <c r="F484" s="187" t="s">
        <v>1291</v>
      </c>
      <c r="H484" s="186" t="s">
        <v>1</v>
      </c>
      <c r="I484" s="188"/>
      <c r="L484" s="185"/>
      <c r="M484" s="189"/>
      <c r="N484" s="190"/>
      <c r="O484" s="190"/>
      <c r="P484" s="190"/>
      <c r="Q484" s="190"/>
      <c r="R484" s="190"/>
      <c r="S484" s="190"/>
      <c r="T484" s="191"/>
      <c r="AT484" s="186" t="s">
        <v>189</v>
      </c>
      <c r="AU484" s="186" t="s">
        <v>85</v>
      </c>
      <c r="AV484" s="14" t="s">
        <v>80</v>
      </c>
      <c r="AW484" s="14" t="s">
        <v>31</v>
      </c>
      <c r="AX484" s="14" t="s">
        <v>75</v>
      </c>
      <c r="AY484" s="186" t="s">
        <v>181</v>
      </c>
    </row>
    <row r="485" spans="1:65" s="13" customFormat="1">
      <c r="B485" s="176"/>
      <c r="D485" s="177" t="s">
        <v>189</v>
      </c>
      <c r="E485" s="178" t="s">
        <v>1</v>
      </c>
      <c r="F485" s="179" t="s">
        <v>1292</v>
      </c>
      <c r="H485" s="180">
        <v>0.36799999999999999</v>
      </c>
      <c r="I485" s="181"/>
      <c r="L485" s="176"/>
      <c r="M485" s="182"/>
      <c r="N485" s="183"/>
      <c r="O485" s="183"/>
      <c r="P485" s="183"/>
      <c r="Q485" s="183"/>
      <c r="R485" s="183"/>
      <c r="S485" s="183"/>
      <c r="T485" s="184"/>
      <c r="AT485" s="178" t="s">
        <v>189</v>
      </c>
      <c r="AU485" s="178" t="s">
        <v>85</v>
      </c>
      <c r="AV485" s="13" t="s">
        <v>85</v>
      </c>
      <c r="AW485" s="13" t="s">
        <v>31</v>
      </c>
      <c r="AX485" s="13" t="s">
        <v>75</v>
      </c>
      <c r="AY485" s="178" t="s">
        <v>181</v>
      </c>
    </row>
    <row r="486" spans="1:65" s="14" customFormat="1">
      <c r="B486" s="185"/>
      <c r="D486" s="177" t="s">
        <v>189</v>
      </c>
      <c r="E486" s="186" t="s">
        <v>1</v>
      </c>
      <c r="F486" s="187" t="s">
        <v>1293</v>
      </c>
      <c r="H486" s="186" t="s">
        <v>1</v>
      </c>
      <c r="I486" s="188"/>
      <c r="L486" s="185"/>
      <c r="M486" s="189"/>
      <c r="N486" s="190"/>
      <c r="O486" s="190"/>
      <c r="P486" s="190"/>
      <c r="Q486" s="190"/>
      <c r="R486" s="190"/>
      <c r="S486" s="190"/>
      <c r="T486" s="191"/>
      <c r="AT486" s="186" t="s">
        <v>189</v>
      </c>
      <c r="AU486" s="186" t="s">
        <v>85</v>
      </c>
      <c r="AV486" s="14" t="s">
        <v>80</v>
      </c>
      <c r="AW486" s="14" t="s">
        <v>31</v>
      </c>
      <c r="AX486" s="14" t="s">
        <v>75</v>
      </c>
      <c r="AY486" s="186" t="s">
        <v>181</v>
      </c>
    </row>
    <row r="487" spans="1:65" s="13" customFormat="1">
      <c r="B487" s="176"/>
      <c r="D487" s="177" t="s">
        <v>189</v>
      </c>
      <c r="E487" s="178" t="s">
        <v>1</v>
      </c>
      <c r="F487" s="179" t="s">
        <v>1294</v>
      </c>
      <c r="H487" s="180">
        <v>0.49</v>
      </c>
      <c r="I487" s="181"/>
      <c r="L487" s="176"/>
      <c r="M487" s="182"/>
      <c r="N487" s="183"/>
      <c r="O487" s="183"/>
      <c r="P487" s="183"/>
      <c r="Q487" s="183"/>
      <c r="R487" s="183"/>
      <c r="S487" s="183"/>
      <c r="T487" s="184"/>
      <c r="AT487" s="178" t="s">
        <v>189</v>
      </c>
      <c r="AU487" s="178" t="s">
        <v>85</v>
      </c>
      <c r="AV487" s="13" t="s">
        <v>85</v>
      </c>
      <c r="AW487" s="13" t="s">
        <v>31</v>
      </c>
      <c r="AX487" s="13" t="s">
        <v>75</v>
      </c>
      <c r="AY487" s="178" t="s">
        <v>181</v>
      </c>
    </row>
    <row r="488" spans="1:65" s="15" customFormat="1">
      <c r="B488" s="192"/>
      <c r="D488" s="177" t="s">
        <v>189</v>
      </c>
      <c r="E488" s="193" t="s">
        <v>1</v>
      </c>
      <c r="F488" s="194" t="s">
        <v>204</v>
      </c>
      <c r="H488" s="195">
        <v>3.5139999999999998</v>
      </c>
      <c r="I488" s="196"/>
      <c r="L488" s="192"/>
      <c r="M488" s="197"/>
      <c r="N488" s="198"/>
      <c r="O488" s="198"/>
      <c r="P488" s="198"/>
      <c r="Q488" s="198"/>
      <c r="R488" s="198"/>
      <c r="S488" s="198"/>
      <c r="T488" s="199"/>
      <c r="AT488" s="193" t="s">
        <v>189</v>
      </c>
      <c r="AU488" s="193" t="s">
        <v>85</v>
      </c>
      <c r="AV488" s="15" t="s">
        <v>187</v>
      </c>
      <c r="AW488" s="15" t="s">
        <v>31</v>
      </c>
      <c r="AX488" s="15" t="s">
        <v>80</v>
      </c>
      <c r="AY488" s="193" t="s">
        <v>181</v>
      </c>
    </row>
    <row r="489" spans="1:65" s="2" customFormat="1" ht="16.5" customHeight="1">
      <c r="A489" s="32"/>
      <c r="B489" s="161"/>
      <c r="C489" s="200" t="s">
        <v>544</v>
      </c>
      <c r="D489" s="200" t="s">
        <v>513</v>
      </c>
      <c r="E489" s="201" t="s">
        <v>1295</v>
      </c>
      <c r="F489" s="202" t="s">
        <v>1296</v>
      </c>
      <c r="G489" s="203" t="s">
        <v>259</v>
      </c>
      <c r="H489" s="204">
        <v>0.33200000000000002</v>
      </c>
      <c r="I489" s="205"/>
      <c r="J489" s="206">
        <f>ROUND(I489*H489,2)</f>
        <v>0</v>
      </c>
      <c r="K489" s="207"/>
      <c r="L489" s="208"/>
      <c r="M489" s="209" t="s">
        <v>1</v>
      </c>
      <c r="N489" s="210" t="s">
        <v>40</v>
      </c>
      <c r="O489" s="58"/>
      <c r="P489" s="172">
        <f>O489*H489</f>
        <v>0</v>
      </c>
      <c r="Q489" s="172">
        <v>1</v>
      </c>
      <c r="R489" s="172">
        <f>Q489*H489</f>
        <v>0.33200000000000002</v>
      </c>
      <c r="S489" s="172">
        <v>0</v>
      </c>
      <c r="T489" s="173">
        <f>S489*H489</f>
        <v>0</v>
      </c>
      <c r="U489" s="32"/>
      <c r="V489" s="32"/>
      <c r="W489" s="32"/>
      <c r="X489" s="32"/>
      <c r="Y489" s="32"/>
      <c r="Z489" s="32"/>
      <c r="AA489" s="32"/>
      <c r="AB489" s="32"/>
      <c r="AC489" s="32"/>
      <c r="AD489" s="32"/>
      <c r="AE489" s="32"/>
      <c r="AR489" s="174" t="s">
        <v>225</v>
      </c>
      <c r="AT489" s="174" t="s">
        <v>513</v>
      </c>
      <c r="AU489" s="174" t="s">
        <v>85</v>
      </c>
      <c r="AY489" s="17" t="s">
        <v>181</v>
      </c>
      <c r="BE489" s="175">
        <f>IF(N489="základní",J489,0)</f>
        <v>0</v>
      </c>
      <c r="BF489" s="175">
        <f>IF(N489="snížená",J489,0)</f>
        <v>0</v>
      </c>
      <c r="BG489" s="175">
        <f>IF(N489="zákl. přenesená",J489,0)</f>
        <v>0</v>
      </c>
      <c r="BH489" s="175">
        <f>IF(N489="sníž. přenesená",J489,0)</f>
        <v>0</v>
      </c>
      <c r="BI489" s="175">
        <f>IF(N489="nulová",J489,0)</f>
        <v>0</v>
      </c>
      <c r="BJ489" s="17" t="s">
        <v>80</v>
      </c>
      <c r="BK489" s="175">
        <f>ROUND(I489*H489,2)</f>
        <v>0</v>
      </c>
      <c r="BL489" s="17" t="s">
        <v>187</v>
      </c>
      <c r="BM489" s="174" t="s">
        <v>1297</v>
      </c>
    </row>
    <row r="490" spans="1:65" s="14" customFormat="1">
      <c r="B490" s="185"/>
      <c r="D490" s="177" t="s">
        <v>189</v>
      </c>
      <c r="E490" s="186" t="s">
        <v>1</v>
      </c>
      <c r="F490" s="187" t="s">
        <v>1257</v>
      </c>
      <c r="H490" s="186" t="s">
        <v>1</v>
      </c>
      <c r="I490" s="188"/>
      <c r="L490" s="185"/>
      <c r="M490" s="189"/>
      <c r="N490" s="190"/>
      <c r="O490" s="190"/>
      <c r="P490" s="190"/>
      <c r="Q490" s="190"/>
      <c r="R490" s="190"/>
      <c r="S490" s="190"/>
      <c r="T490" s="191"/>
      <c r="AT490" s="186" t="s">
        <v>189</v>
      </c>
      <c r="AU490" s="186" t="s">
        <v>85</v>
      </c>
      <c r="AV490" s="14" t="s">
        <v>80</v>
      </c>
      <c r="AW490" s="14" t="s">
        <v>31</v>
      </c>
      <c r="AX490" s="14" t="s">
        <v>75</v>
      </c>
      <c r="AY490" s="186" t="s">
        <v>181</v>
      </c>
    </row>
    <row r="491" spans="1:65" s="14" customFormat="1">
      <c r="B491" s="185"/>
      <c r="D491" s="177" t="s">
        <v>189</v>
      </c>
      <c r="E491" s="186" t="s">
        <v>1</v>
      </c>
      <c r="F491" s="187" t="s">
        <v>1258</v>
      </c>
      <c r="H491" s="186" t="s">
        <v>1</v>
      </c>
      <c r="I491" s="188"/>
      <c r="L491" s="185"/>
      <c r="M491" s="189"/>
      <c r="N491" s="190"/>
      <c r="O491" s="190"/>
      <c r="P491" s="190"/>
      <c r="Q491" s="190"/>
      <c r="R491" s="190"/>
      <c r="S491" s="190"/>
      <c r="T491" s="191"/>
      <c r="AT491" s="186" t="s">
        <v>189</v>
      </c>
      <c r="AU491" s="186" t="s">
        <v>85</v>
      </c>
      <c r="AV491" s="14" t="s">
        <v>80</v>
      </c>
      <c r="AW491" s="14" t="s">
        <v>31</v>
      </c>
      <c r="AX491" s="14" t="s">
        <v>75</v>
      </c>
      <c r="AY491" s="186" t="s">
        <v>181</v>
      </c>
    </row>
    <row r="492" spans="1:65" s="13" customFormat="1">
      <c r="B492" s="176"/>
      <c r="D492" s="177" t="s">
        <v>189</v>
      </c>
      <c r="E492" s="178" t="s">
        <v>1</v>
      </c>
      <c r="F492" s="179" t="s">
        <v>1259</v>
      </c>
      <c r="H492" s="180">
        <v>5.8999999999999997E-2</v>
      </c>
      <c r="I492" s="181"/>
      <c r="L492" s="176"/>
      <c r="M492" s="182"/>
      <c r="N492" s="183"/>
      <c r="O492" s="183"/>
      <c r="P492" s="183"/>
      <c r="Q492" s="183"/>
      <c r="R492" s="183"/>
      <c r="S492" s="183"/>
      <c r="T492" s="184"/>
      <c r="AT492" s="178" t="s">
        <v>189</v>
      </c>
      <c r="AU492" s="178" t="s">
        <v>85</v>
      </c>
      <c r="AV492" s="13" t="s">
        <v>85</v>
      </c>
      <c r="AW492" s="13" t="s">
        <v>31</v>
      </c>
      <c r="AX492" s="13" t="s">
        <v>75</v>
      </c>
      <c r="AY492" s="178" t="s">
        <v>181</v>
      </c>
    </row>
    <row r="493" spans="1:65" s="14" customFormat="1">
      <c r="B493" s="185"/>
      <c r="D493" s="177" t="s">
        <v>189</v>
      </c>
      <c r="E493" s="186" t="s">
        <v>1</v>
      </c>
      <c r="F493" s="187" t="s">
        <v>1260</v>
      </c>
      <c r="H493" s="186" t="s">
        <v>1</v>
      </c>
      <c r="I493" s="188"/>
      <c r="L493" s="185"/>
      <c r="M493" s="189"/>
      <c r="N493" s="190"/>
      <c r="O493" s="190"/>
      <c r="P493" s="190"/>
      <c r="Q493" s="190"/>
      <c r="R493" s="190"/>
      <c r="S493" s="190"/>
      <c r="T493" s="191"/>
      <c r="AT493" s="186" t="s">
        <v>189</v>
      </c>
      <c r="AU493" s="186" t="s">
        <v>85</v>
      </c>
      <c r="AV493" s="14" t="s">
        <v>80</v>
      </c>
      <c r="AW493" s="14" t="s">
        <v>31</v>
      </c>
      <c r="AX493" s="14" t="s">
        <v>75</v>
      </c>
      <c r="AY493" s="186" t="s">
        <v>181</v>
      </c>
    </row>
    <row r="494" spans="1:65" s="13" customFormat="1">
      <c r="B494" s="176"/>
      <c r="D494" s="177" t="s">
        <v>189</v>
      </c>
      <c r="E494" s="178" t="s">
        <v>1</v>
      </c>
      <c r="F494" s="179" t="s">
        <v>1261</v>
      </c>
      <c r="H494" s="180">
        <v>5.0999999999999997E-2</v>
      </c>
      <c r="I494" s="181"/>
      <c r="L494" s="176"/>
      <c r="M494" s="182"/>
      <c r="N494" s="183"/>
      <c r="O494" s="183"/>
      <c r="P494" s="183"/>
      <c r="Q494" s="183"/>
      <c r="R494" s="183"/>
      <c r="S494" s="183"/>
      <c r="T494" s="184"/>
      <c r="AT494" s="178" t="s">
        <v>189</v>
      </c>
      <c r="AU494" s="178" t="s">
        <v>85</v>
      </c>
      <c r="AV494" s="13" t="s">
        <v>85</v>
      </c>
      <c r="AW494" s="13" t="s">
        <v>31</v>
      </c>
      <c r="AX494" s="13" t="s">
        <v>75</v>
      </c>
      <c r="AY494" s="178" t="s">
        <v>181</v>
      </c>
    </row>
    <row r="495" spans="1:65" s="14" customFormat="1">
      <c r="B495" s="185"/>
      <c r="D495" s="177" t="s">
        <v>189</v>
      </c>
      <c r="E495" s="186" t="s">
        <v>1</v>
      </c>
      <c r="F495" s="187" t="s">
        <v>1262</v>
      </c>
      <c r="H495" s="186" t="s">
        <v>1</v>
      </c>
      <c r="I495" s="188"/>
      <c r="L495" s="185"/>
      <c r="M495" s="189"/>
      <c r="N495" s="190"/>
      <c r="O495" s="190"/>
      <c r="P495" s="190"/>
      <c r="Q495" s="190"/>
      <c r="R495" s="190"/>
      <c r="S495" s="190"/>
      <c r="T495" s="191"/>
      <c r="AT495" s="186" t="s">
        <v>189</v>
      </c>
      <c r="AU495" s="186" t="s">
        <v>85</v>
      </c>
      <c r="AV495" s="14" t="s">
        <v>80</v>
      </c>
      <c r="AW495" s="14" t="s">
        <v>31</v>
      </c>
      <c r="AX495" s="14" t="s">
        <v>75</v>
      </c>
      <c r="AY495" s="186" t="s">
        <v>181</v>
      </c>
    </row>
    <row r="496" spans="1:65" s="13" customFormat="1">
      <c r="B496" s="176"/>
      <c r="D496" s="177" t="s">
        <v>189</v>
      </c>
      <c r="E496" s="178" t="s">
        <v>1</v>
      </c>
      <c r="F496" s="179" t="s">
        <v>1263</v>
      </c>
      <c r="H496" s="180">
        <v>6.2E-2</v>
      </c>
      <c r="I496" s="181"/>
      <c r="L496" s="176"/>
      <c r="M496" s="182"/>
      <c r="N496" s="183"/>
      <c r="O496" s="183"/>
      <c r="P496" s="183"/>
      <c r="Q496" s="183"/>
      <c r="R496" s="183"/>
      <c r="S496" s="183"/>
      <c r="T496" s="184"/>
      <c r="AT496" s="178" t="s">
        <v>189</v>
      </c>
      <c r="AU496" s="178" t="s">
        <v>85</v>
      </c>
      <c r="AV496" s="13" t="s">
        <v>85</v>
      </c>
      <c r="AW496" s="13" t="s">
        <v>31</v>
      </c>
      <c r="AX496" s="13" t="s">
        <v>75</v>
      </c>
      <c r="AY496" s="178" t="s">
        <v>181</v>
      </c>
    </row>
    <row r="497" spans="1:65" s="14" customFormat="1">
      <c r="B497" s="185"/>
      <c r="D497" s="177" t="s">
        <v>189</v>
      </c>
      <c r="E497" s="186" t="s">
        <v>1</v>
      </c>
      <c r="F497" s="187" t="s">
        <v>1264</v>
      </c>
      <c r="H497" s="186" t="s">
        <v>1</v>
      </c>
      <c r="I497" s="188"/>
      <c r="L497" s="185"/>
      <c r="M497" s="189"/>
      <c r="N497" s="190"/>
      <c r="O497" s="190"/>
      <c r="P497" s="190"/>
      <c r="Q497" s="190"/>
      <c r="R497" s="190"/>
      <c r="S497" s="190"/>
      <c r="T497" s="191"/>
      <c r="AT497" s="186" t="s">
        <v>189</v>
      </c>
      <c r="AU497" s="186" t="s">
        <v>85</v>
      </c>
      <c r="AV497" s="14" t="s">
        <v>80</v>
      </c>
      <c r="AW497" s="14" t="s">
        <v>31</v>
      </c>
      <c r="AX497" s="14" t="s">
        <v>75</v>
      </c>
      <c r="AY497" s="186" t="s">
        <v>181</v>
      </c>
    </row>
    <row r="498" spans="1:65" s="13" customFormat="1">
      <c r="B498" s="176"/>
      <c r="D498" s="177" t="s">
        <v>189</v>
      </c>
      <c r="E498" s="178" t="s">
        <v>1</v>
      </c>
      <c r="F498" s="179" t="s">
        <v>1265</v>
      </c>
      <c r="H498" s="180">
        <v>4.2999999999999997E-2</v>
      </c>
      <c r="I498" s="181"/>
      <c r="L498" s="176"/>
      <c r="M498" s="182"/>
      <c r="N498" s="183"/>
      <c r="O498" s="183"/>
      <c r="P498" s="183"/>
      <c r="Q498" s="183"/>
      <c r="R498" s="183"/>
      <c r="S498" s="183"/>
      <c r="T498" s="184"/>
      <c r="AT498" s="178" t="s">
        <v>189</v>
      </c>
      <c r="AU498" s="178" t="s">
        <v>85</v>
      </c>
      <c r="AV498" s="13" t="s">
        <v>85</v>
      </c>
      <c r="AW498" s="13" t="s">
        <v>31</v>
      </c>
      <c r="AX498" s="13" t="s">
        <v>75</v>
      </c>
      <c r="AY498" s="178" t="s">
        <v>181</v>
      </c>
    </row>
    <row r="499" spans="1:65" s="14" customFormat="1">
      <c r="B499" s="185"/>
      <c r="D499" s="177" t="s">
        <v>189</v>
      </c>
      <c r="E499" s="186" t="s">
        <v>1</v>
      </c>
      <c r="F499" s="187" t="s">
        <v>1266</v>
      </c>
      <c r="H499" s="186" t="s">
        <v>1</v>
      </c>
      <c r="I499" s="188"/>
      <c r="L499" s="185"/>
      <c r="M499" s="189"/>
      <c r="N499" s="190"/>
      <c r="O499" s="190"/>
      <c r="P499" s="190"/>
      <c r="Q499" s="190"/>
      <c r="R499" s="190"/>
      <c r="S499" s="190"/>
      <c r="T499" s="191"/>
      <c r="AT499" s="186" t="s">
        <v>189</v>
      </c>
      <c r="AU499" s="186" t="s">
        <v>85</v>
      </c>
      <c r="AV499" s="14" t="s">
        <v>80</v>
      </c>
      <c r="AW499" s="14" t="s">
        <v>31</v>
      </c>
      <c r="AX499" s="14" t="s">
        <v>75</v>
      </c>
      <c r="AY499" s="186" t="s">
        <v>181</v>
      </c>
    </row>
    <row r="500" spans="1:65" s="13" customFormat="1">
      <c r="B500" s="176"/>
      <c r="D500" s="177" t="s">
        <v>189</v>
      </c>
      <c r="E500" s="178" t="s">
        <v>1</v>
      </c>
      <c r="F500" s="179" t="s">
        <v>1267</v>
      </c>
      <c r="H500" s="180">
        <v>4.9000000000000002E-2</v>
      </c>
      <c r="I500" s="181"/>
      <c r="L500" s="176"/>
      <c r="M500" s="182"/>
      <c r="N500" s="183"/>
      <c r="O500" s="183"/>
      <c r="P500" s="183"/>
      <c r="Q500" s="183"/>
      <c r="R500" s="183"/>
      <c r="S500" s="183"/>
      <c r="T500" s="184"/>
      <c r="AT500" s="178" t="s">
        <v>189</v>
      </c>
      <c r="AU500" s="178" t="s">
        <v>85</v>
      </c>
      <c r="AV500" s="13" t="s">
        <v>85</v>
      </c>
      <c r="AW500" s="13" t="s">
        <v>31</v>
      </c>
      <c r="AX500" s="13" t="s">
        <v>75</v>
      </c>
      <c r="AY500" s="178" t="s">
        <v>181</v>
      </c>
    </row>
    <row r="501" spans="1:65" s="14" customFormat="1">
      <c r="B501" s="185"/>
      <c r="D501" s="177" t="s">
        <v>189</v>
      </c>
      <c r="E501" s="186" t="s">
        <v>1</v>
      </c>
      <c r="F501" s="187" t="s">
        <v>1268</v>
      </c>
      <c r="H501" s="186" t="s">
        <v>1</v>
      </c>
      <c r="I501" s="188"/>
      <c r="L501" s="185"/>
      <c r="M501" s="189"/>
      <c r="N501" s="190"/>
      <c r="O501" s="190"/>
      <c r="P501" s="190"/>
      <c r="Q501" s="190"/>
      <c r="R501" s="190"/>
      <c r="S501" s="190"/>
      <c r="T501" s="191"/>
      <c r="AT501" s="186" t="s">
        <v>189</v>
      </c>
      <c r="AU501" s="186" t="s">
        <v>85</v>
      </c>
      <c r="AV501" s="14" t="s">
        <v>80</v>
      </c>
      <c r="AW501" s="14" t="s">
        <v>31</v>
      </c>
      <c r="AX501" s="14" t="s">
        <v>75</v>
      </c>
      <c r="AY501" s="186" t="s">
        <v>181</v>
      </c>
    </row>
    <row r="502" spans="1:65" s="13" customFormat="1">
      <c r="B502" s="176"/>
      <c r="D502" s="177" t="s">
        <v>189</v>
      </c>
      <c r="E502" s="178" t="s">
        <v>1</v>
      </c>
      <c r="F502" s="179" t="s">
        <v>1269</v>
      </c>
      <c r="H502" s="180">
        <v>3.5999999999999997E-2</v>
      </c>
      <c r="I502" s="181"/>
      <c r="L502" s="176"/>
      <c r="M502" s="182"/>
      <c r="N502" s="183"/>
      <c r="O502" s="183"/>
      <c r="P502" s="183"/>
      <c r="Q502" s="183"/>
      <c r="R502" s="183"/>
      <c r="S502" s="183"/>
      <c r="T502" s="184"/>
      <c r="AT502" s="178" t="s">
        <v>189</v>
      </c>
      <c r="AU502" s="178" t="s">
        <v>85</v>
      </c>
      <c r="AV502" s="13" t="s">
        <v>85</v>
      </c>
      <c r="AW502" s="13" t="s">
        <v>31</v>
      </c>
      <c r="AX502" s="13" t="s">
        <v>75</v>
      </c>
      <c r="AY502" s="178" t="s">
        <v>181</v>
      </c>
    </row>
    <row r="503" spans="1:65" s="14" customFormat="1">
      <c r="B503" s="185"/>
      <c r="D503" s="177" t="s">
        <v>189</v>
      </c>
      <c r="E503" s="186" t="s">
        <v>1</v>
      </c>
      <c r="F503" s="187" t="s">
        <v>1270</v>
      </c>
      <c r="H503" s="186" t="s">
        <v>1</v>
      </c>
      <c r="I503" s="188"/>
      <c r="L503" s="185"/>
      <c r="M503" s="189"/>
      <c r="N503" s="190"/>
      <c r="O503" s="190"/>
      <c r="P503" s="190"/>
      <c r="Q503" s="190"/>
      <c r="R503" s="190"/>
      <c r="S503" s="190"/>
      <c r="T503" s="191"/>
      <c r="AT503" s="186" t="s">
        <v>189</v>
      </c>
      <c r="AU503" s="186" t="s">
        <v>85</v>
      </c>
      <c r="AV503" s="14" t="s">
        <v>80</v>
      </c>
      <c r="AW503" s="14" t="s">
        <v>31</v>
      </c>
      <c r="AX503" s="14" t="s">
        <v>75</v>
      </c>
      <c r="AY503" s="186" t="s">
        <v>181</v>
      </c>
    </row>
    <row r="504" spans="1:65" s="13" customFormat="1">
      <c r="B504" s="176"/>
      <c r="D504" s="177" t="s">
        <v>189</v>
      </c>
      <c r="E504" s="178" t="s">
        <v>1</v>
      </c>
      <c r="F504" s="179" t="s">
        <v>1271</v>
      </c>
      <c r="H504" s="180">
        <v>3.2000000000000001E-2</v>
      </c>
      <c r="I504" s="181"/>
      <c r="L504" s="176"/>
      <c r="M504" s="182"/>
      <c r="N504" s="183"/>
      <c r="O504" s="183"/>
      <c r="P504" s="183"/>
      <c r="Q504" s="183"/>
      <c r="R504" s="183"/>
      <c r="S504" s="183"/>
      <c r="T504" s="184"/>
      <c r="AT504" s="178" t="s">
        <v>189</v>
      </c>
      <c r="AU504" s="178" t="s">
        <v>85</v>
      </c>
      <c r="AV504" s="13" t="s">
        <v>85</v>
      </c>
      <c r="AW504" s="13" t="s">
        <v>31</v>
      </c>
      <c r="AX504" s="13" t="s">
        <v>75</v>
      </c>
      <c r="AY504" s="178" t="s">
        <v>181</v>
      </c>
    </row>
    <row r="505" spans="1:65" s="15" customFormat="1">
      <c r="B505" s="192"/>
      <c r="D505" s="177" t="s">
        <v>189</v>
      </c>
      <c r="E505" s="193" t="s">
        <v>1</v>
      </c>
      <c r="F505" s="194" t="s">
        <v>204</v>
      </c>
      <c r="H505" s="195">
        <v>0.33200000000000002</v>
      </c>
      <c r="I505" s="196"/>
      <c r="L505" s="192"/>
      <c r="M505" s="197"/>
      <c r="N505" s="198"/>
      <c r="O505" s="198"/>
      <c r="P505" s="198"/>
      <c r="Q505" s="198"/>
      <c r="R505" s="198"/>
      <c r="S505" s="198"/>
      <c r="T505" s="199"/>
      <c r="AT505" s="193" t="s">
        <v>189</v>
      </c>
      <c r="AU505" s="193" t="s">
        <v>85</v>
      </c>
      <c r="AV505" s="15" t="s">
        <v>187</v>
      </c>
      <c r="AW505" s="15" t="s">
        <v>31</v>
      </c>
      <c r="AX505" s="15" t="s">
        <v>80</v>
      </c>
      <c r="AY505" s="193" t="s">
        <v>181</v>
      </c>
    </row>
    <row r="506" spans="1:65" s="2" customFormat="1" ht="16.5" customHeight="1">
      <c r="A506" s="32"/>
      <c r="B506" s="161"/>
      <c r="C506" s="200" t="s">
        <v>551</v>
      </c>
      <c r="D506" s="200" t="s">
        <v>513</v>
      </c>
      <c r="E506" s="201" t="s">
        <v>1298</v>
      </c>
      <c r="F506" s="202" t="s">
        <v>1299</v>
      </c>
      <c r="G506" s="203" t="s">
        <v>259</v>
      </c>
      <c r="H506" s="204">
        <v>3.1819999999999999</v>
      </c>
      <c r="I506" s="205"/>
      <c r="J506" s="206">
        <f>ROUND(I506*H506,2)</f>
        <v>0</v>
      </c>
      <c r="K506" s="207"/>
      <c r="L506" s="208"/>
      <c r="M506" s="209" t="s">
        <v>1</v>
      </c>
      <c r="N506" s="210" t="s">
        <v>40</v>
      </c>
      <c r="O506" s="58"/>
      <c r="P506" s="172">
        <f>O506*H506</f>
        <v>0</v>
      </c>
      <c r="Q506" s="172">
        <v>1</v>
      </c>
      <c r="R506" s="172">
        <f>Q506*H506</f>
        <v>3.1819999999999999</v>
      </c>
      <c r="S506" s="172">
        <v>0</v>
      </c>
      <c r="T506" s="173">
        <f>S506*H506</f>
        <v>0</v>
      </c>
      <c r="U506" s="32"/>
      <c r="V506" s="32"/>
      <c r="W506" s="32"/>
      <c r="X506" s="32"/>
      <c r="Y506" s="32"/>
      <c r="Z506" s="32"/>
      <c r="AA506" s="32"/>
      <c r="AB506" s="32"/>
      <c r="AC506" s="32"/>
      <c r="AD506" s="32"/>
      <c r="AE506" s="32"/>
      <c r="AR506" s="174" t="s">
        <v>225</v>
      </c>
      <c r="AT506" s="174" t="s">
        <v>513</v>
      </c>
      <c r="AU506" s="174" t="s">
        <v>85</v>
      </c>
      <c r="AY506" s="17" t="s">
        <v>181</v>
      </c>
      <c r="BE506" s="175">
        <f>IF(N506="základní",J506,0)</f>
        <v>0</v>
      </c>
      <c r="BF506" s="175">
        <f>IF(N506="snížená",J506,0)</f>
        <v>0</v>
      </c>
      <c r="BG506" s="175">
        <f>IF(N506="zákl. přenesená",J506,0)</f>
        <v>0</v>
      </c>
      <c r="BH506" s="175">
        <f>IF(N506="sníž. přenesená",J506,0)</f>
        <v>0</v>
      </c>
      <c r="BI506" s="175">
        <f>IF(N506="nulová",J506,0)</f>
        <v>0</v>
      </c>
      <c r="BJ506" s="17" t="s">
        <v>80</v>
      </c>
      <c r="BK506" s="175">
        <f>ROUND(I506*H506,2)</f>
        <v>0</v>
      </c>
      <c r="BL506" s="17" t="s">
        <v>187</v>
      </c>
      <c r="BM506" s="174" t="s">
        <v>1300</v>
      </c>
    </row>
    <row r="507" spans="1:65" s="14" customFormat="1">
      <c r="B507" s="185"/>
      <c r="D507" s="177" t="s">
        <v>189</v>
      </c>
      <c r="E507" s="186" t="s">
        <v>1</v>
      </c>
      <c r="F507" s="187" t="s">
        <v>1272</v>
      </c>
      <c r="H507" s="186" t="s">
        <v>1</v>
      </c>
      <c r="I507" s="188"/>
      <c r="L507" s="185"/>
      <c r="M507" s="189"/>
      <c r="N507" s="190"/>
      <c r="O507" s="190"/>
      <c r="P507" s="190"/>
      <c r="Q507" s="190"/>
      <c r="R507" s="190"/>
      <c r="S507" s="190"/>
      <c r="T507" s="191"/>
      <c r="AT507" s="186" t="s">
        <v>189</v>
      </c>
      <c r="AU507" s="186" t="s">
        <v>85</v>
      </c>
      <c r="AV507" s="14" t="s">
        <v>80</v>
      </c>
      <c r="AW507" s="14" t="s">
        <v>31</v>
      </c>
      <c r="AX507" s="14" t="s">
        <v>75</v>
      </c>
      <c r="AY507" s="186" t="s">
        <v>181</v>
      </c>
    </row>
    <row r="508" spans="1:65" s="14" customFormat="1">
      <c r="B508" s="185"/>
      <c r="D508" s="177" t="s">
        <v>189</v>
      </c>
      <c r="E508" s="186" t="s">
        <v>1</v>
      </c>
      <c r="F508" s="187" t="s">
        <v>1273</v>
      </c>
      <c r="H508" s="186" t="s">
        <v>1</v>
      </c>
      <c r="I508" s="188"/>
      <c r="L508" s="185"/>
      <c r="M508" s="189"/>
      <c r="N508" s="190"/>
      <c r="O508" s="190"/>
      <c r="P508" s="190"/>
      <c r="Q508" s="190"/>
      <c r="R508" s="190"/>
      <c r="S508" s="190"/>
      <c r="T508" s="191"/>
      <c r="AT508" s="186" t="s">
        <v>189</v>
      </c>
      <c r="AU508" s="186" t="s">
        <v>85</v>
      </c>
      <c r="AV508" s="14" t="s">
        <v>80</v>
      </c>
      <c r="AW508" s="14" t="s">
        <v>31</v>
      </c>
      <c r="AX508" s="14" t="s">
        <v>75</v>
      </c>
      <c r="AY508" s="186" t="s">
        <v>181</v>
      </c>
    </row>
    <row r="509" spans="1:65" s="13" customFormat="1">
      <c r="B509" s="176"/>
      <c r="D509" s="177" t="s">
        <v>189</v>
      </c>
      <c r="E509" s="178" t="s">
        <v>1</v>
      </c>
      <c r="F509" s="179" t="s">
        <v>1274</v>
      </c>
      <c r="H509" s="180">
        <v>0.19600000000000001</v>
      </c>
      <c r="I509" s="181"/>
      <c r="L509" s="176"/>
      <c r="M509" s="182"/>
      <c r="N509" s="183"/>
      <c r="O509" s="183"/>
      <c r="P509" s="183"/>
      <c r="Q509" s="183"/>
      <c r="R509" s="183"/>
      <c r="S509" s="183"/>
      <c r="T509" s="184"/>
      <c r="AT509" s="178" t="s">
        <v>189</v>
      </c>
      <c r="AU509" s="178" t="s">
        <v>85</v>
      </c>
      <c r="AV509" s="13" t="s">
        <v>85</v>
      </c>
      <c r="AW509" s="13" t="s">
        <v>31</v>
      </c>
      <c r="AX509" s="13" t="s">
        <v>75</v>
      </c>
      <c r="AY509" s="178" t="s">
        <v>181</v>
      </c>
    </row>
    <row r="510" spans="1:65" s="14" customFormat="1">
      <c r="B510" s="185"/>
      <c r="D510" s="177" t="s">
        <v>189</v>
      </c>
      <c r="E510" s="186" t="s">
        <v>1</v>
      </c>
      <c r="F510" s="187" t="s">
        <v>1275</v>
      </c>
      <c r="H510" s="186" t="s">
        <v>1</v>
      </c>
      <c r="I510" s="188"/>
      <c r="L510" s="185"/>
      <c r="M510" s="189"/>
      <c r="N510" s="190"/>
      <c r="O510" s="190"/>
      <c r="P510" s="190"/>
      <c r="Q510" s="190"/>
      <c r="R510" s="190"/>
      <c r="S510" s="190"/>
      <c r="T510" s="191"/>
      <c r="AT510" s="186" t="s">
        <v>189</v>
      </c>
      <c r="AU510" s="186" t="s">
        <v>85</v>
      </c>
      <c r="AV510" s="14" t="s">
        <v>80</v>
      </c>
      <c r="AW510" s="14" t="s">
        <v>31</v>
      </c>
      <c r="AX510" s="14" t="s">
        <v>75</v>
      </c>
      <c r="AY510" s="186" t="s">
        <v>181</v>
      </c>
    </row>
    <row r="511" spans="1:65" s="13" customFormat="1">
      <c r="B511" s="176"/>
      <c r="D511" s="177" t="s">
        <v>189</v>
      </c>
      <c r="E511" s="178" t="s">
        <v>1</v>
      </c>
      <c r="F511" s="179" t="s">
        <v>1276</v>
      </c>
      <c r="H511" s="180">
        <v>0.215</v>
      </c>
      <c r="I511" s="181"/>
      <c r="L511" s="176"/>
      <c r="M511" s="182"/>
      <c r="N511" s="183"/>
      <c r="O511" s="183"/>
      <c r="P511" s="183"/>
      <c r="Q511" s="183"/>
      <c r="R511" s="183"/>
      <c r="S511" s="183"/>
      <c r="T511" s="184"/>
      <c r="AT511" s="178" t="s">
        <v>189</v>
      </c>
      <c r="AU511" s="178" t="s">
        <v>85</v>
      </c>
      <c r="AV511" s="13" t="s">
        <v>85</v>
      </c>
      <c r="AW511" s="13" t="s">
        <v>31</v>
      </c>
      <c r="AX511" s="13" t="s">
        <v>75</v>
      </c>
      <c r="AY511" s="178" t="s">
        <v>181</v>
      </c>
    </row>
    <row r="512" spans="1:65" s="14" customFormat="1">
      <c r="B512" s="185"/>
      <c r="D512" s="177" t="s">
        <v>189</v>
      </c>
      <c r="E512" s="186" t="s">
        <v>1</v>
      </c>
      <c r="F512" s="187" t="s">
        <v>1277</v>
      </c>
      <c r="H512" s="186" t="s">
        <v>1</v>
      </c>
      <c r="I512" s="188"/>
      <c r="L512" s="185"/>
      <c r="M512" s="189"/>
      <c r="N512" s="190"/>
      <c r="O512" s="190"/>
      <c r="P512" s="190"/>
      <c r="Q512" s="190"/>
      <c r="R512" s="190"/>
      <c r="S512" s="190"/>
      <c r="T512" s="191"/>
      <c r="AT512" s="186" t="s">
        <v>189</v>
      </c>
      <c r="AU512" s="186" t="s">
        <v>85</v>
      </c>
      <c r="AV512" s="14" t="s">
        <v>80</v>
      </c>
      <c r="AW512" s="14" t="s">
        <v>31</v>
      </c>
      <c r="AX512" s="14" t="s">
        <v>75</v>
      </c>
      <c r="AY512" s="186" t="s">
        <v>181</v>
      </c>
    </row>
    <row r="513" spans="2:51" s="13" customFormat="1">
      <c r="B513" s="176"/>
      <c r="D513" s="177" t="s">
        <v>189</v>
      </c>
      <c r="E513" s="178" t="s">
        <v>1</v>
      </c>
      <c r="F513" s="179" t="s">
        <v>1278</v>
      </c>
      <c r="H513" s="180">
        <v>0.23300000000000001</v>
      </c>
      <c r="I513" s="181"/>
      <c r="L513" s="176"/>
      <c r="M513" s="182"/>
      <c r="N513" s="183"/>
      <c r="O513" s="183"/>
      <c r="P513" s="183"/>
      <c r="Q513" s="183"/>
      <c r="R513" s="183"/>
      <c r="S513" s="183"/>
      <c r="T513" s="184"/>
      <c r="AT513" s="178" t="s">
        <v>189</v>
      </c>
      <c r="AU513" s="178" t="s">
        <v>85</v>
      </c>
      <c r="AV513" s="13" t="s">
        <v>85</v>
      </c>
      <c r="AW513" s="13" t="s">
        <v>31</v>
      </c>
      <c r="AX513" s="13" t="s">
        <v>75</v>
      </c>
      <c r="AY513" s="178" t="s">
        <v>181</v>
      </c>
    </row>
    <row r="514" spans="2:51" s="14" customFormat="1">
      <c r="B514" s="185"/>
      <c r="D514" s="177" t="s">
        <v>189</v>
      </c>
      <c r="E514" s="186" t="s">
        <v>1</v>
      </c>
      <c r="F514" s="187" t="s">
        <v>1279</v>
      </c>
      <c r="H514" s="186" t="s">
        <v>1</v>
      </c>
      <c r="I514" s="188"/>
      <c r="L514" s="185"/>
      <c r="M514" s="189"/>
      <c r="N514" s="190"/>
      <c r="O514" s="190"/>
      <c r="P514" s="190"/>
      <c r="Q514" s="190"/>
      <c r="R514" s="190"/>
      <c r="S514" s="190"/>
      <c r="T514" s="191"/>
      <c r="AT514" s="186" t="s">
        <v>189</v>
      </c>
      <c r="AU514" s="186" t="s">
        <v>85</v>
      </c>
      <c r="AV514" s="14" t="s">
        <v>80</v>
      </c>
      <c r="AW514" s="14" t="s">
        <v>31</v>
      </c>
      <c r="AX514" s="14" t="s">
        <v>75</v>
      </c>
      <c r="AY514" s="186" t="s">
        <v>181</v>
      </c>
    </row>
    <row r="515" spans="2:51" s="13" customFormat="1">
      <c r="B515" s="176"/>
      <c r="D515" s="177" t="s">
        <v>189</v>
      </c>
      <c r="E515" s="178" t="s">
        <v>1</v>
      </c>
      <c r="F515" s="179" t="s">
        <v>1280</v>
      </c>
      <c r="H515" s="180">
        <v>0.245</v>
      </c>
      <c r="I515" s="181"/>
      <c r="L515" s="176"/>
      <c r="M515" s="182"/>
      <c r="N515" s="183"/>
      <c r="O515" s="183"/>
      <c r="P515" s="183"/>
      <c r="Q515" s="183"/>
      <c r="R515" s="183"/>
      <c r="S515" s="183"/>
      <c r="T515" s="184"/>
      <c r="AT515" s="178" t="s">
        <v>189</v>
      </c>
      <c r="AU515" s="178" t="s">
        <v>85</v>
      </c>
      <c r="AV515" s="13" t="s">
        <v>85</v>
      </c>
      <c r="AW515" s="13" t="s">
        <v>31</v>
      </c>
      <c r="AX515" s="13" t="s">
        <v>75</v>
      </c>
      <c r="AY515" s="178" t="s">
        <v>181</v>
      </c>
    </row>
    <row r="516" spans="2:51" s="14" customFormat="1">
      <c r="B516" s="185"/>
      <c r="D516" s="177" t="s">
        <v>189</v>
      </c>
      <c r="E516" s="186" t="s">
        <v>1</v>
      </c>
      <c r="F516" s="187" t="s">
        <v>1281</v>
      </c>
      <c r="H516" s="186" t="s">
        <v>1</v>
      </c>
      <c r="I516" s="188"/>
      <c r="L516" s="185"/>
      <c r="M516" s="189"/>
      <c r="N516" s="190"/>
      <c r="O516" s="190"/>
      <c r="P516" s="190"/>
      <c r="Q516" s="190"/>
      <c r="R516" s="190"/>
      <c r="S516" s="190"/>
      <c r="T516" s="191"/>
      <c r="AT516" s="186" t="s">
        <v>189</v>
      </c>
      <c r="AU516" s="186" t="s">
        <v>85</v>
      </c>
      <c r="AV516" s="14" t="s">
        <v>80</v>
      </c>
      <c r="AW516" s="14" t="s">
        <v>31</v>
      </c>
      <c r="AX516" s="14" t="s">
        <v>75</v>
      </c>
      <c r="AY516" s="186" t="s">
        <v>181</v>
      </c>
    </row>
    <row r="517" spans="2:51" s="13" customFormat="1">
      <c r="B517" s="176"/>
      <c r="D517" s="177" t="s">
        <v>189</v>
      </c>
      <c r="E517" s="178" t="s">
        <v>1</v>
      </c>
      <c r="F517" s="179" t="s">
        <v>1282</v>
      </c>
      <c r="H517" s="180">
        <v>0.251</v>
      </c>
      <c r="I517" s="181"/>
      <c r="L517" s="176"/>
      <c r="M517" s="182"/>
      <c r="N517" s="183"/>
      <c r="O517" s="183"/>
      <c r="P517" s="183"/>
      <c r="Q517" s="183"/>
      <c r="R517" s="183"/>
      <c r="S517" s="183"/>
      <c r="T517" s="184"/>
      <c r="AT517" s="178" t="s">
        <v>189</v>
      </c>
      <c r="AU517" s="178" t="s">
        <v>85</v>
      </c>
      <c r="AV517" s="13" t="s">
        <v>85</v>
      </c>
      <c r="AW517" s="13" t="s">
        <v>31</v>
      </c>
      <c r="AX517" s="13" t="s">
        <v>75</v>
      </c>
      <c r="AY517" s="178" t="s">
        <v>181</v>
      </c>
    </row>
    <row r="518" spans="2:51" s="14" customFormat="1">
      <c r="B518" s="185"/>
      <c r="D518" s="177" t="s">
        <v>189</v>
      </c>
      <c r="E518" s="186" t="s">
        <v>1</v>
      </c>
      <c r="F518" s="187" t="s">
        <v>1283</v>
      </c>
      <c r="H518" s="186" t="s">
        <v>1</v>
      </c>
      <c r="I518" s="188"/>
      <c r="L518" s="185"/>
      <c r="M518" s="189"/>
      <c r="N518" s="190"/>
      <c r="O518" s="190"/>
      <c r="P518" s="190"/>
      <c r="Q518" s="190"/>
      <c r="R518" s="190"/>
      <c r="S518" s="190"/>
      <c r="T518" s="191"/>
      <c r="AT518" s="186" t="s">
        <v>189</v>
      </c>
      <c r="AU518" s="186" t="s">
        <v>85</v>
      </c>
      <c r="AV518" s="14" t="s">
        <v>80</v>
      </c>
      <c r="AW518" s="14" t="s">
        <v>31</v>
      </c>
      <c r="AX518" s="14" t="s">
        <v>75</v>
      </c>
      <c r="AY518" s="186" t="s">
        <v>181</v>
      </c>
    </row>
    <row r="519" spans="2:51" s="13" customFormat="1">
      <c r="B519" s="176"/>
      <c r="D519" s="177" t="s">
        <v>189</v>
      </c>
      <c r="E519" s="178" t="s">
        <v>1</v>
      </c>
      <c r="F519" s="179" t="s">
        <v>1284</v>
      </c>
      <c r="H519" s="180">
        <v>0.25800000000000001</v>
      </c>
      <c r="I519" s="181"/>
      <c r="L519" s="176"/>
      <c r="M519" s="182"/>
      <c r="N519" s="183"/>
      <c r="O519" s="183"/>
      <c r="P519" s="183"/>
      <c r="Q519" s="183"/>
      <c r="R519" s="183"/>
      <c r="S519" s="183"/>
      <c r="T519" s="184"/>
      <c r="AT519" s="178" t="s">
        <v>189</v>
      </c>
      <c r="AU519" s="178" t="s">
        <v>85</v>
      </c>
      <c r="AV519" s="13" t="s">
        <v>85</v>
      </c>
      <c r="AW519" s="13" t="s">
        <v>31</v>
      </c>
      <c r="AX519" s="13" t="s">
        <v>75</v>
      </c>
      <c r="AY519" s="178" t="s">
        <v>181</v>
      </c>
    </row>
    <row r="520" spans="2:51" s="14" customFormat="1">
      <c r="B520" s="185"/>
      <c r="D520" s="177" t="s">
        <v>189</v>
      </c>
      <c r="E520" s="186" t="s">
        <v>1</v>
      </c>
      <c r="F520" s="187" t="s">
        <v>1285</v>
      </c>
      <c r="H520" s="186" t="s">
        <v>1</v>
      </c>
      <c r="I520" s="188"/>
      <c r="L520" s="185"/>
      <c r="M520" s="189"/>
      <c r="N520" s="190"/>
      <c r="O520" s="190"/>
      <c r="P520" s="190"/>
      <c r="Q520" s="190"/>
      <c r="R520" s="190"/>
      <c r="S520" s="190"/>
      <c r="T520" s="191"/>
      <c r="AT520" s="186" t="s">
        <v>189</v>
      </c>
      <c r="AU520" s="186" t="s">
        <v>85</v>
      </c>
      <c r="AV520" s="14" t="s">
        <v>80</v>
      </c>
      <c r="AW520" s="14" t="s">
        <v>31</v>
      </c>
      <c r="AX520" s="14" t="s">
        <v>75</v>
      </c>
      <c r="AY520" s="186" t="s">
        <v>181</v>
      </c>
    </row>
    <row r="521" spans="2:51" s="13" customFormat="1">
      <c r="B521" s="176"/>
      <c r="D521" s="177" t="s">
        <v>189</v>
      </c>
      <c r="E521" s="178" t="s">
        <v>1</v>
      </c>
      <c r="F521" s="179" t="s">
        <v>1286</v>
      </c>
      <c r="H521" s="180">
        <v>0.28799999999999998</v>
      </c>
      <c r="I521" s="181"/>
      <c r="L521" s="176"/>
      <c r="M521" s="182"/>
      <c r="N521" s="183"/>
      <c r="O521" s="183"/>
      <c r="P521" s="183"/>
      <c r="Q521" s="183"/>
      <c r="R521" s="183"/>
      <c r="S521" s="183"/>
      <c r="T521" s="184"/>
      <c r="AT521" s="178" t="s">
        <v>189</v>
      </c>
      <c r="AU521" s="178" t="s">
        <v>85</v>
      </c>
      <c r="AV521" s="13" t="s">
        <v>85</v>
      </c>
      <c r="AW521" s="13" t="s">
        <v>31</v>
      </c>
      <c r="AX521" s="13" t="s">
        <v>75</v>
      </c>
      <c r="AY521" s="178" t="s">
        <v>181</v>
      </c>
    </row>
    <row r="522" spans="2:51" s="14" customFormat="1">
      <c r="B522" s="185"/>
      <c r="D522" s="177" t="s">
        <v>189</v>
      </c>
      <c r="E522" s="186" t="s">
        <v>1</v>
      </c>
      <c r="F522" s="187" t="s">
        <v>1287</v>
      </c>
      <c r="H522" s="186" t="s">
        <v>1</v>
      </c>
      <c r="I522" s="188"/>
      <c r="L522" s="185"/>
      <c r="M522" s="189"/>
      <c r="N522" s="190"/>
      <c r="O522" s="190"/>
      <c r="P522" s="190"/>
      <c r="Q522" s="190"/>
      <c r="R522" s="190"/>
      <c r="S522" s="190"/>
      <c r="T522" s="191"/>
      <c r="AT522" s="186" t="s">
        <v>189</v>
      </c>
      <c r="AU522" s="186" t="s">
        <v>85</v>
      </c>
      <c r="AV522" s="14" t="s">
        <v>80</v>
      </c>
      <c r="AW522" s="14" t="s">
        <v>31</v>
      </c>
      <c r="AX522" s="14" t="s">
        <v>75</v>
      </c>
      <c r="AY522" s="186" t="s">
        <v>181</v>
      </c>
    </row>
    <row r="523" spans="2:51" s="13" customFormat="1">
      <c r="B523" s="176"/>
      <c r="D523" s="177" t="s">
        <v>189</v>
      </c>
      <c r="E523" s="178" t="s">
        <v>1</v>
      </c>
      <c r="F523" s="179" t="s">
        <v>1288</v>
      </c>
      <c r="H523" s="180">
        <v>0.313</v>
      </c>
      <c r="I523" s="181"/>
      <c r="L523" s="176"/>
      <c r="M523" s="182"/>
      <c r="N523" s="183"/>
      <c r="O523" s="183"/>
      <c r="P523" s="183"/>
      <c r="Q523" s="183"/>
      <c r="R523" s="183"/>
      <c r="S523" s="183"/>
      <c r="T523" s="184"/>
      <c r="AT523" s="178" t="s">
        <v>189</v>
      </c>
      <c r="AU523" s="178" t="s">
        <v>85</v>
      </c>
      <c r="AV523" s="13" t="s">
        <v>85</v>
      </c>
      <c r="AW523" s="13" t="s">
        <v>31</v>
      </c>
      <c r="AX523" s="13" t="s">
        <v>75</v>
      </c>
      <c r="AY523" s="178" t="s">
        <v>181</v>
      </c>
    </row>
    <row r="524" spans="2:51" s="14" customFormat="1">
      <c r="B524" s="185"/>
      <c r="D524" s="177" t="s">
        <v>189</v>
      </c>
      <c r="E524" s="186" t="s">
        <v>1</v>
      </c>
      <c r="F524" s="187" t="s">
        <v>1289</v>
      </c>
      <c r="H524" s="186" t="s">
        <v>1</v>
      </c>
      <c r="I524" s="188"/>
      <c r="L524" s="185"/>
      <c r="M524" s="189"/>
      <c r="N524" s="190"/>
      <c r="O524" s="190"/>
      <c r="P524" s="190"/>
      <c r="Q524" s="190"/>
      <c r="R524" s="190"/>
      <c r="S524" s="190"/>
      <c r="T524" s="191"/>
      <c r="AT524" s="186" t="s">
        <v>189</v>
      </c>
      <c r="AU524" s="186" t="s">
        <v>85</v>
      </c>
      <c r="AV524" s="14" t="s">
        <v>80</v>
      </c>
      <c r="AW524" s="14" t="s">
        <v>31</v>
      </c>
      <c r="AX524" s="14" t="s">
        <v>75</v>
      </c>
      <c r="AY524" s="186" t="s">
        <v>181</v>
      </c>
    </row>
    <row r="525" spans="2:51" s="13" customFormat="1">
      <c r="B525" s="176"/>
      <c r="D525" s="177" t="s">
        <v>189</v>
      </c>
      <c r="E525" s="178" t="s">
        <v>1</v>
      </c>
      <c r="F525" s="179" t="s">
        <v>1290</v>
      </c>
      <c r="H525" s="180">
        <v>0.32500000000000001</v>
      </c>
      <c r="I525" s="181"/>
      <c r="L525" s="176"/>
      <c r="M525" s="182"/>
      <c r="N525" s="183"/>
      <c r="O525" s="183"/>
      <c r="P525" s="183"/>
      <c r="Q525" s="183"/>
      <c r="R525" s="183"/>
      <c r="S525" s="183"/>
      <c r="T525" s="184"/>
      <c r="AT525" s="178" t="s">
        <v>189</v>
      </c>
      <c r="AU525" s="178" t="s">
        <v>85</v>
      </c>
      <c r="AV525" s="13" t="s">
        <v>85</v>
      </c>
      <c r="AW525" s="13" t="s">
        <v>31</v>
      </c>
      <c r="AX525" s="13" t="s">
        <v>75</v>
      </c>
      <c r="AY525" s="178" t="s">
        <v>181</v>
      </c>
    </row>
    <row r="526" spans="2:51" s="14" customFormat="1">
      <c r="B526" s="185"/>
      <c r="D526" s="177" t="s">
        <v>189</v>
      </c>
      <c r="E526" s="186" t="s">
        <v>1</v>
      </c>
      <c r="F526" s="187" t="s">
        <v>1291</v>
      </c>
      <c r="H526" s="186" t="s">
        <v>1</v>
      </c>
      <c r="I526" s="188"/>
      <c r="L526" s="185"/>
      <c r="M526" s="189"/>
      <c r="N526" s="190"/>
      <c r="O526" s="190"/>
      <c r="P526" s="190"/>
      <c r="Q526" s="190"/>
      <c r="R526" s="190"/>
      <c r="S526" s="190"/>
      <c r="T526" s="191"/>
      <c r="AT526" s="186" t="s">
        <v>189</v>
      </c>
      <c r="AU526" s="186" t="s">
        <v>85</v>
      </c>
      <c r="AV526" s="14" t="s">
        <v>80</v>
      </c>
      <c r="AW526" s="14" t="s">
        <v>31</v>
      </c>
      <c r="AX526" s="14" t="s">
        <v>75</v>
      </c>
      <c r="AY526" s="186" t="s">
        <v>181</v>
      </c>
    </row>
    <row r="527" spans="2:51" s="13" customFormat="1">
      <c r="B527" s="176"/>
      <c r="D527" s="177" t="s">
        <v>189</v>
      </c>
      <c r="E527" s="178" t="s">
        <v>1</v>
      </c>
      <c r="F527" s="179" t="s">
        <v>1292</v>
      </c>
      <c r="H527" s="180">
        <v>0.36799999999999999</v>
      </c>
      <c r="I527" s="181"/>
      <c r="L527" s="176"/>
      <c r="M527" s="182"/>
      <c r="N527" s="183"/>
      <c r="O527" s="183"/>
      <c r="P527" s="183"/>
      <c r="Q527" s="183"/>
      <c r="R527" s="183"/>
      <c r="S527" s="183"/>
      <c r="T527" s="184"/>
      <c r="AT527" s="178" t="s">
        <v>189</v>
      </c>
      <c r="AU527" s="178" t="s">
        <v>85</v>
      </c>
      <c r="AV527" s="13" t="s">
        <v>85</v>
      </c>
      <c r="AW527" s="13" t="s">
        <v>31</v>
      </c>
      <c r="AX527" s="13" t="s">
        <v>75</v>
      </c>
      <c r="AY527" s="178" t="s">
        <v>181</v>
      </c>
    </row>
    <row r="528" spans="2:51" s="14" customFormat="1">
      <c r="B528" s="185"/>
      <c r="D528" s="177" t="s">
        <v>189</v>
      </c>
      <c r="E528" s="186" t="s">
        <v>1</v>
      </c>
      <c r="F528" s="187" t="s">
        <v>1293</v>
      </c>
      <c r="H528" s="186" t="s">
        <v>1</v>
      </c>
      <c r="I528" s="188"/>
      <c r="L528" s="185"/>
      <c r="M528" s="189"/>
      <c r="N528" s="190"/>
      <c r="O528" s="190"/>
      <c r="P528" s="190"/>
      <c r="Q528" s="190"/>
      <c r="R528" s="190"/>
      <c r="S528" s="190"/>
      <c r="T528" s="191"/>
      <c r="AT528" s="186" t="s">
        <v>189</v>
      </c>
      <c r="AU528" s="186" t="s">
        <v>85</v>
      </c>
      <c r="AV528" s="14" t="s">
        <v>80</v>
      </c>
      <c r="AW528" s="14" t="s">
        <v>31</v>
      </c>
      <c r="AX528" s="14" t="s">
        <v>75</v>
      </c>
      <c r="AY528" s="186" t="s">
        <v>181</v>
      </c>
    </row>
    <row r="529" spans="1:65" s="13" customFormat="1">
      <c r="B529" s="176"/>
      <c r="D529" s="177" t="s">
        <v>189</v>
      </c>
      <c r="E529" s="178" t="s">
        <v>1</v>
      </c>
      <c r="F529" s="179" t="s">
        <v>1294</v>
      </c>
      <c r="H529" s="180">
        <v>0.49</v>
      </c>
      <c r="I529" s="181"/>
      <c r="L529" s="176"/>
      <c r="M529" s="182"/>
      <c r="N529" s="183"/>
      <c r="O529" s="183"/>
      <c r="P529" s="183"/>
      <c r="Q529" s="183"/>
      <c r="R529" s="183"/>
      <c r="S529" s="183"/>
      <c r="T529" s="184"/>
      <c r="AT529" s="178" t="s">
        <v>189</v>
      </c>
      <c r="AU529" s="178" t="s">
        <v>85</v>
      </c>
      <c r="AV529" s="13" t="s">
        <v>85</v>
      </c>
      <c r="AW529" s="13" t="s">
        <v>31</v>
      </c>
      <c r="AX529" s="13" t="s">
        <v>75</v>
      </c>
      <c r="AY529" s="178" t="s">
        <v>181</v>
      </c>
    </row>
    <row r="530" spans="1:65" s="15" customFormat="1">
      <c r="B530" s="192"/>
      <c r="D530" s="177" t="s">
        <v>189</v>
      </c>
      <c r="E530" s="193" t="s">
        <v>1</v>
      </c>
      <c r="F530" s="194" t="s">
        <v>204</v>
      </c>
      <c r="H530" s="195">
        <v>3.1819999999999999</v>
      </c>
      <c r="I530" s="196"/>
      <c r="L530" s="192"/>
      <c r="M530" s="197"/>
      <c r="N530" s="198"/>
      <c r="O530" s="198"/>
      <c r="P530" s="198"/>
      <c r="Q530" s="198"/>
      <c r="R530" s="198"/>
      <c r="S530" s="198"/>
      <c r="T530" s="199"/>
      <c r="AT530" s="193" t="s">
        <v>189</v>
      </c>
      <c r="AU530" s="193" t="s">
        <v>85</v>
      </c>
      <c r="AV530" s="15" t="s">
        <v>187</v>
      </c>
      <c r="AW530" s="15" t="s">
        <v>31</v>
      </c>
      <c r="AX530" s="15" t="s">
        <v>80</v>
      </c>
      <c r="AY530" s="193" t="s">
        <v>181</v>
      </c>
    </row>
    <row r="531" spans="1:65" s="2" customFormat="1" ht="21.75" customHeight="1">
      <c r="A531" s="32"/>
      <c r="B531" s="161"/>
      <c r="C531" s="162" t="s">
        <v>557</v>
      </c>
      <c r="D531" s="162" t="s">
        <v>183</v>
      </c>
      <c r="E531" s="163" t="s">
        <v>1301</v>
      </c>
      <c r="F531" s="164" t="s">
        <v>1302</v>
      </c>
      <c r="G531" s="165" t="s">
        <v>259</v>
      </c>
      <c r="H531" s="166">
        <v>6.4640000000000004</v>
      </c>
      <c r="I531" s="167"/>
      <c r="J531" s="168">
        <f>ROUND(I531*H531,2)</f>
        <v>0</v>
      </c>
      <c r="K531" s="169"/>
      <c r="L531" s="33"/>
      <c r="M531" s="170" t="s">
        <v>1</v>
      </c>
      <c r="N531" s="171" t="s">
        <v>40</v>
      </c>
      <c r="O531" s="58"/>
      <c r="P531" s="172">
        <f>O531*H531</f>
        <v>0</v>
      </c>
      <c r="Q531" s="172">
        <v>1.221E-2</v>
      </c>
      <c r="R531" s="172">
        <f>Q531*H531</f>
        <v>7.8925440000000013E-2</v>
      </c>
      <c r="S531" s="172">
        <v>0</v>
      </c>
      <c r="T531" s="173">
        <f>S531*H531</f>
        <v>0</v>
      </c>
      <c r="U531" s="32"/>
      <c r="V531" s="32"/>
      <c r="W531" s="32"/>
      <c r="X531" s="32"/>
      <c r="Y531" s="32"/>
      <c r="Z531" s="32"/>
      <c r="AA531" s="32"/>
      <c r="AB531" s="32"/>
      <c r="AC531" s="32"/>
      <c r="AD531" s="32"/>
      <c r="AE531" s="32"/>
      <c r="AR531" s="174" t="s">
        <v>187</v>
      </c>
      <c r="AT531" s="174" t="s">
        <v>183</v>
      </c>
      <c r="AU531" s="174" t="s">
        <v>85</v>
      </c>
      <c r="AY531" s="17" t="s">
        <v>181</v>
      </c>
      <c r="BE531" s="175">
        <f>IF(N531="základní",J531,0)</f>
        <v>0</v>
      </c>
      <c r="BF531" s="175">
        <f>IF(N531="snížená",J531,0)</f>
        <v>0</v>
      </c>
      <c r="BG531" s="175">
        <f>IF(N531="zákl. přenesená",J531,0)</f>
        <v>0</v>
      </c>
      <c r="BH531" s="175">
        <f>IF(N531="sníž. přenesená",J531,0)</f>
        <v>0</v>
      </c>
      <c r="BI531" s="175">
        <f>IF(N531="nulová",J531,0)</f>
        <v>0</v>
      </c>
      <c r="BJ531" s="17" t="s">
        <v>80</v>
      </c>
      <c r="BK531" s="175">
        <f>ROUND(I531*H531,2)</f>
        <v>0</v>
      </c>
      <c r="BL531" s="17" t="s">
        <v>187</v>
      </c>
      <c r="BM531" s="174" t="s">
        <v>1303</v>
      </c>
    </row>
    <row r="532" spans="1:65" s="14" customFormat="1">
      <c r="B532" s="185"/>
      <c r="D532" s="177" t="s">
        <v>189</v>
      </c>
      <c r="E532" s="186" t="s">
        <v>1</v>
      </c>
      <c r="F532" s="187" t="s">
        <v>1304</v>
      </c>
      <c r="H532" s="186" t="s">
        <v>1</v>
      </c>
      <c r="I532" s="188"/>
      <c r="L532" s="185"/>
      <c r="M532" s="189"/>
      <c r="N532" s="190"/>
      <c r="O532" s="190"/>
      <c r="P532" s="190"/>
      <c r="Q532" s="190"/>
      <c r="R532" s="190"/>
      <c r="S532" s="190"/>
      <c r="T532" s="191"/>
      <c r="AT532" s="186" t="s">
        <v>189</v>
      </c>
      <c r="AU532" s="186" t="s">
        <v>85</v>
      </c>
      <c r="AV532" s="14" t="s">
        <v>80</v>
      </c>
      <c r="AW532" s="14" t="s">
        <v>31</v>
      </c>
      <c r="AX532" s="14" t="s">
        <v>75</v>
      </c>
      <c r="AY532" s="186" t="s">
        <v>181</v>
      </c>
    </row>
    <row r="533" spans="1:65" s="13" customFormat="1">
      <c r="B533" s="176"/>
      <c r="D533" s="177" t="s">
        <v>189</v>
      </c>
      <c r="E533" s="178" t="s">
        <v>1</v>
      </c>
      <c r="F533" s="179" t="s">
        <v>1305</v>
      </c>
      <c r="H533" s="180">
        <v>3.4409999999999998</v>
      </c>
      <c r="I533" s="181"/>
      <c r="L533" s="176"/>
      <c r="M533" s="182"/>
      <c r="N533" s="183"/>
      <c r="O533" s="183"/>
      <c r="P533" s="183"/>
      <c r="Q533" s="183"/>
      <c r="R533" s="183"/>
      <c r="S533" s="183"/>
      <c r="T533" s="184"/>
      <c r="AT533" s="178" t="s">
        <v>189</v>
      </c>
      <c r="AU533" s="178" t="s">
        <v>85</v>
      </c>
      <c r="AV533" s="13" t="s">
        <v>85</v>
      </c>
      <c r="AW533" s="13" t="s">
        <v>31</v>
      </c>
      <c r="AX533" s="13" t="s">
        <v>75</v>
      </c>
      <c r="AY533" s="178" t="s">
        <v>181</v>
      </c>
    </row>
    <row r="534" spans="1:65" s="14" customFormat="1">
      <c r="B534" s="185"/>
      <c r="D534" s="177" t="s">
        <v>189</v>
      </c>
      <c r="E534" s="186" t="s">
        <v>1</v>
      </c>
      <c r="F534" s="187" t="s">
        <v>1306</v>
      </c>
      <c r="H534" s="186" t="s">
        <v>1</v>
      </c>
      <c r="I534" s="188"/>
      <c r="L534" s="185"/>
      <c r="M534" s="189"/>
      <c r="N534" s="190"/>
      <c r="O534" s="190"/>
      <c r="P534" s="190"/>
      <c r="Q534" s="190"/>
      <c r="R534" s="190"/>
      <c r="S534" s="190"/>
      <c r="T534" s="191"/>
      <c r="AT534" s="186" t="s">
        <v>189</v>
      </c>
      <c r="AU534" s="186" t="s">
        <v>85</v>
      </c>
      <c r="AV534" s="14" t="s">
        <v>80</v>
      </c>
      <c r="AW534" s="14" t="s">
        <v>31</v>
      </c>
      <c r="AX534" s="14" t="s">
        <v>75</v>
      </c>
      <c r="AY534" s="186" t="s">
        <v>181</v>
      </c>
    </row>
    <row r="535" spans="1:65" s="13" customFormat="1">
      <c r="B535" s="176"/>
      <c r="D535" s="177" t="s">
        <v>189</v>
      </c>
      <c r="E535" s="178" t="s">
        <v>1</v>
      </c>
      <c r="F535" s="179" t="s">
        <v>1307</v>
      </c>
      <c r="H535" s="180">
        <v>1.6279999999999999</v>
      </c>
      <c r="I535" s="181"/>
      <c r="L535" s="176"/>
      <c r="M535" s="182"/>
      <c r="N535" s="183"/>
      <c r="O535" s="183"/>
      <c r="P535" s="183"/>
      <c r="Q535" s="183"/>
      <c r="R535" s="183"/>
      <c r="S535" s="183"/>
      <c r="T535" s="184"/>
      <c r="AT535" s="178" t="s">
        <v>189</v>
      </c>
      <c r="AU535" s="178" t="s">
        <v>85</v>
      </c>
      <c r="AV535" s="13" t="s">
        <v>85</v>
      </c>
      <c r="AW535" s="13" t="s">
        <v>31</v>
      </c>
      <c r="AX535" s="13" t="s">
        <v>75</v>
      </c>
      <c r="AY535" s="178" t="s">
        <v>181</v>
      </c>
    </row>
    <row r="536" spans="1:65" s="14" customFormat="1">
      <c r="B536" s="185"/>
      <c r="D536" s="177" t="s">
        <v>189</v>
      </c>
      <c r="E536" s="186" t="s">
        <v>1</v>
      </c>
      <c r="F536" s="187" t="s">
        <v>1308</v>
      </c>
      <c r="H536" s="186" t="s">
        <v>1</v>
      </c>
      <c r="I536" s="188"/>
      <c r="L536" s="185"/>
      <c r="M536" s="189"/>
      <c r="N536" s="190"/>
      <c r="O536" s="190"/>
      <c r="P536" s="190"/>
      <c r="Q536" s="190"/>
      <c r="R536" s="190"/>
      <c r="S536" s="190"/>
      <c r="T536" s="191"/>
      <c r="AT536" s="186" t="s">
        <v>189</v>
      </c>
      <c r="AU536" s="186" t="s">
        <v>85</v>
      </c>
      <c r="AV536" s="14" t="s">
        <v>80</v>
      </c>
      <c r="AW536" s="14" t="s">
        <v>31</v>
      </c>
      <c r="AX536" s="14" t="s">
        <v>75</v>
      </c>
      <c r="AY536" s="186" t="s">
        <v>181</v>
      </c>
    </row>
    <row r="537" spans="1:65" s="13" customFormat="1">
      <c r="B537" s="176"/>
      <c r="D537" s="177" t="s">
        <v>189</v>
      </c>
      <c r="E537" s="178" t="s">
        <v>1</v>
      </c>
      <c r="F537" s="179" t="s">
        <v>1309</v>
      </c>
      <c r="H537" s="180">
        <v>1.395</v>
      </c>
      <c r="I537" s="181"/>
      <c r="L537" s="176"/>
      <c r="M537" s="182"/>
      <c r="N537" s="183"/>
      <c r="O537" s="183"/>
      <c r="P537" s="183"/>
      <c r="Q537" s="183"/>
      <c r="R537" s="183"/>
      <c r="S537" s="183"/>
      <c r="T537" s="184"/>
      <c r="AT537" s="178" t="s">
        <v>189</v>
      </c>
      <c r="AU537" s="178" t="s">
        <v>85</v>
      </c>
      <c r="AV537" s="13" t="s">
        <v>85</v>
      </c>
      <c r="AW537" s="13" t="s">
        <v>31</v>
      </c>
      <c r="AX537" s="13" t="s">
        <v>75</v>
      </c>
      <c r="AY537" s="178" t="s">
        <v>181</v>
      </c>
    </row>
    <row r="538" spans="1:65" s="15" customFormat="1">
      <c r="B538" s="192"/>
      <c r="D538" s="177" t="s">
        <v>189</v>
      </c>
      <c r="E538" s="193" t="s">
        <v>1</v>
      </c>
      <c r="F538" s="194" t="s">
        <v>204</v>
      </c>
      <c r="H538" s="195">
        <v>6.4640000000000004</v>
      </c>
      <c r="I538" s="196"/>
      <c r="L538" s="192"/>
      <c r="M538" s="197"/>
      <c r="N538" s="198"/>
      <c r="O538" s="198"/>
      <c r="P538" s="198"/>
      <c r="Q538" s="198"/>
      <c r="R538" s="198"/>
      <c r="S538" s="198"/>
      <c r="T538" s="199"/>
      <c r="AT538" s="193" t="s">
        <v>189</v>
      </c>
      <c r="AU538" s="193" t="s">
        <v>85</v>
      </c>
      <c r="AV538" s="15" t="s">
        <v>187</v>
      </c>
      <c r="AW538" s="15" t="s">
        <v>31</v>
      </c>
      <c r="AX538" s="15" t="s">
        <v>80</v>
      </c>
      <c r="AY538" s="193" t="s">
        <v>181</v>
      </c>
    </row>
    <row r="539" spans="1:65" s="2" customFormat="1" ht="16.5" customHeight="1">
      <c r="A539" s="32"/>
      <c r="B539" s="161"/>
      <c r="C539" s="200" t="s">
        <v>563</v>
      </c>
      <c r="D539" s="200" t="s">
        <v>513</v>
      </c>
      <c r="E539" s="201" t="s">
        <v>1310</v>
      </c>
      <c r="F539" s="202" t="s">
        <v>1311</v>
      </c>
      <c r="G539" s="203" t="s">
        <v>259</v>
      </c>
      <c r="H539" s="204">
        <v>6.4640000000000004</v>
      </c>
      <c r="I539" s="205"/>
      <c r="J539" s="206">
        <f>ROUND(I539*H539,2)</f>
        <v>0</v>
      </c>
      <c r="K539" s="207"/>
      <c r="L539" s="208"/>
      <c r="M539" s="209" t="s">
        <v>1</v>
      </c>
      <c r="N539" s="210" t="s">
        <v>40</v>
      </c>
      <c r="O539" s="58"/>
      <c r="P539" s="172">
        <f>O539*H539</f>
        <v>0</v>
      </c>
      <c r="Q539" s="172">
        <v>1</v>
      </c>
      <c r="R539" s="172">
        <f>Q539*H539</f>
        <v>6.4640000000000004</v>
      </c>
      <c r="S539" s="172">
        <v>0</v>
      </c>
      <c r="T539" s="173">
        <f>S539*H539</f>
        <v>0</v>
      </c>
      <c r="U539" s="32"/>
      <c r="V539" s="32"/>
      <c r="W539" s="32"/>
      <c r="X539" s="32"/>
      <c r="Y539" s="32"/>
      <c r="Z539" s="32"/>
      <c r="AA539" s="32"/>
      <c r="AB539" s="32"/>
      <c r="AC539" s="32"/>
      <c r="AD539" s="32"/>
      <c r="AE539" s="32"/>
      <c r="AR539" s="174" t="s">
        <v>225</v>
      </c>
      <c r="AT539" s="174" t="s">
        <v>513</v>
      </c>
      <c r="AU539" s="174" t="s">
        <v>85</v>
      </c>
      <c r="AY539" s="17" t="s">
        <v>181</v>
      </c>
      <c r="BE539" s="175">
        <f>IF(N539="základní",J539,0)</f>
        <v>0</v>
      </c>
      <c r="BF539" s="175">
        <f>IF(N539="snížená",J539,0)</f>
        <v>0</v>
      </c>
      <c r="BG539" s="175">
        <f>IF(N539="zákl. přenesená",J539,0)</f>
        <v>0</v>
      </c>
      <c r="BH539" s="175">
        <f>IF(N539="sníž. přenesená",J539,0)</f>
        <v>0</v>
      </c>
      <c r="BI539" s="175">
        <f>IF(N539="nulová",J539,0)</f>
        <v>0</v>
      </c>
      <c r="BJ539" s="17" t="s">
        <v>80</v>
      </c>
      <c r="BK539" s="175">
        <f>ROUND(I539*H539,2)</f>
        <v>0</v>
      </c>
      <c r="BL539" s="17" t="s">
        <v>187</v>
      </c>
      <c r="BM539" s="174" t="s">
        <v>1312</v>
      </c>
    </row>
    <row r="540" spans="1:65" s="2" customFormat="1" ht="16.5" customHeight="1">
      <c r="A540" s="32"/>
      <c r="B540" s="161"/>
      <c r="C540" s="162" t="s">
        <v>571</v>
      </c>
      <c r="D540" s="162" t="s">
        <v>183</v>
      </c>
      <c r="E540" s="163" t="s">
        <v>1313</v>
      </c>
      <c r="F540" s="164" t="s">
        <v>1314</v>
      </c>
      <c r="G540" s="165" t="s">
        <v>214</v>
      </c>
      <c r="H540" s="166">
        <v>38.991999999999997</v>
      </c>
      <c r="I540" s="167"/>
      <c r="J540" s="168">
        <f>ROUND(I540*H540,2)</f>
        <v>0</v>
      </c>
      <c r="K540" s="169"/>
      <c r="L540" s="33"/>
      <c r="M540" s="170" t="s">
        <v>1</v>
      </c>
      <c r="N540" s="171" t="s">
        <v>40</v>
      </c>
      <c r="O540" s="58"/>
      <c r="P540" s="172">
        <f>O540*H540</f>
        <v>0</v>
      </c>
      <c r="Q540" s="172">
        <v>2.4533999999999998</v>
      </c>
      <c r="R540" s="172">
        <f>Q540*H540</f>
        <v>95.662972799999991</v>
      </c>
      <c r="S540" s="172">
        <v>0</v>
      </c>
      <c r="T540" s="173">
        <f>S540*H540</f>
        <v>0</v>
      </c>
      <c r="U540" s="32"/>
      <c r="V540" s="32"/>
      <c r="W540" s="32"/>
      <c r="X540" s="32"/>
      <c r="Y540" s="32"/>
      <c r="Z540" s="32"/>
      <c r="AA540" s="32"/>
      <c r="AB540" s="32"/>
      <c r="AC540" s="32"/>
      <c r="AD540" s="32"/>
      <c r="AE540" s="32"/>
      <c r="AR540" s="174" t="s">
        <v>187</v>
      </c>
      <c r="AT540" s="174" t="s">
        <v>183</v>
      </c>
      <c r="AU540" s="174" t="s">
        <v>85</v>
      </c>
      <c r="AY540" s="17" t="s">
        <v>181</v>
      </c>
      <c r="BE540" s="175">
        <f>IF(N540="základní",J540,0)</f>
        <v>0</v>
      </c>
      <c r="BF540" s="175">
        <f>IF(N540="snížená",J540,0)</f>
        <v>0</v>
      </c>
      <c r="BG540" s="175">
        <f>IF(N540="zákl. přenesená",J540,0)</f>
        <v>0</v>
      </c>
      <c r="BH540" s="175">
        <f>IF(N540="sníž. přenesená",J540,0)</f>
        <v>0</v>
      </c>
      <c r="BI540" s="175">
        <f>IF(N540="nulová",J540,0)</f>
        <v>0</v>
      </c>
      <c r="BJ540" s="17" t="s">
        <v>80</v>
      </c>
      <c r="BK540" s="175">
        <f>ROUND(I540*H540,2)</f>
        <v>0</v>
      </c>
      <c r="BL540" s="17" t="s">
        <v>187</v>
      </c>
      <c r="BM540" s="174" t="s">
        <v>1315</v>
      </c>
    </row>
    <row r="541" spans="1:65" s="14" customFormat="1">
      <c r="B541" s="185"/>
      <c r="D541" s="177" t="s">
        <v>189</v>
      </c>
      <c r="E541" s="186" t="s">
        <v>1</v>
      </c>
      <c r="F541" s="187" t="s">
        <v>1316</v>
      </c>
      <c r="H541" s="186" t="s">
        <v>1</v>
      </c>
      <c r="I541" s="188"/>
      <c r="L541" s="185"/>
      <c r="M541" s="189"/>
      <c r="N541" s="190"/>
      <c r="O541" s="190"/>
      <c r="P541" s="190"/>
      <c r="Q541" s="190"/>
      <c r="R541" s="190"/>
      <c r="S541" s="190"/>
      <c r="T541" s="191"/>
      <c r="AT541" s="186" t="s">
        <v>189</v>
      </c>
      <c r="AU541" s="186" t="s">
        <v>85</v>
      </c>
      <c r="AV541" s="14" t="s">
        <v>80</v>
      </c>
      <c r="AW541" s="14" t="s">
        <v>31</v>
      </c>
      <c r="AX541" s="14" t="s">
        <v>75</v>
      </c>
      <c r="AY541" s="186" t="s">
        <v>181</v>
      </c>
    </row>
    <row r="542" spans="1:65" s="13" customFormat="1">
      <c r="B542" s="176"/>
      <c r="D542" s="177" t="s">
        <v>189</v>
      </c>
      <c r="E542" s="178" t="s">
        <v>1</v>
      </c>
      <c r="F542" s="179" t="s">
        <v>1317</v>
      </c>
      <c r="H542" s="180">
        <v>20.638000000000002</v>
      </c>
      <c r="I542" s="181"/>
      <c r="L542" s="176"/>
      <c r="M542" s="182"/>
      <c r="N542" s="183"/>
      <c r="O542" s="183"/>
      <c r="P542" s="183"/>
      <c r="Q542" s="183"/>
      <c r="R542" s="183"/>
      <c r="S542" s="183"/>
      <c r="T542" s="184"/>
      <c r="AT542" s="178" t="s">
        <v>189</v>
      </c>
      <c r="AU542" s="178" t="s">
        <v>85</v>
      </c>
      <c r="AV542" s="13" t="s">
        <v>85</v>
      </c>
      <c r="AW542" s="13" t="s">
        <v>31</v>
      </c>
      <c r="AX542" s="13" t="s">
        <v>75</v>
      </c>
      <c r="AY542" s="178" t="s">
        <v>181</v>
      </c>
    </row>
    <row r="543" spans="1:65" s="14" customFormat="1">
      <c r="B543" s="185"/>
      <c r="D543" s="177" t="s">
        <v>189</v>
      </c>
      <c r="E543" s="186" t="s">
        <v>1</v>
      </c>
      <c r="F543" s="187" t="s">
        <v>1073</v>
      </c>
      <c r="H543" s="186" t="s">
        <v>1</v>
      </c>
      <c r="I543" s="188"/>
      <c r="L543" s="185"/>
      <c r="M543" s="189"/>
      <c r="N543" s="190"/>
      <c r="O543" s="190"/>
      <c r="P543" s="190"/>
      <c r="Q543" s="190"/>
      <c r="R543" s="190"/>
      <c r="S543" s="190"/>
      <c r="T543" s="191"/>
      <c r="AT543" s="186" t="s">
        <v>189</v>
      </c>
      <c r="AU543" s="186" t="s">
        <v>85</v>
      </c>
      <c r="AV543" s="14" t="s">
        <v>80</v>
      </c>
      <c r="AW543" s="14" t="s">
        <v>31</v>
      </c>
      <c r="AX543" s="14" t="s">
        <v>75</v>
      </c>
      <c r="AY543" s="186" t="s">
        <v>181</v>
      </c>
    </row>
    <row r="544" spans="1:65" s="13" customFormat="1" ht="22.5">
      <c r="B544" s="176"/>
      <c r="D544" s="177" t="s">
        <v>189</v>
      </c>
      <c r="E544" s="178" t="s">
        <v>1</v>
      </c>
      <c r="F544" s="179" t="s">
        <v>1318</v>
      </c>
      <c r="H544" s="180">
        <v>14.377000000000001</v>
      </c>
      <c r="I544" s="181"/>
      <c r="L544" s="176"/>
      <c r="M544" s="182"/>
      <c r="N544" s="183"/>
      <c r="O544" s="183"/>
      <c r="P544" s="183"/>
      <c r="Q544" s="183"/>
      <c r="R544" s="183"/>
      <c r="S544" s="183"/>
      <c r="T544" s="184"/>
      <c r="AT544" s="178" t="s">
        <v>189</v>
      </c>
      <c r="AU544" s="178" t="s">
        <v>85</v>
      </c>
      <c r="AV544" s="13" t="s">
        <v>85</v>
      </c>
      <c r="AW544" s="13" t="s">
        <v>31</v>
      </c>
      <c r="AX544" s="13" t="s">
        <v>75</v>
      </c>
      <c r="AY544" s="178" t="s">
        <v>181</v>
      </c>
    </row>
    <row r="545" spans="1:65" s="14" customFormat="1">
      <c r="B545" s="185"/>
      <c r="D545" s="177" t="s">
        <v>189</v>
      </c>
      <c r="E545" s="186" t="s">
        <v>1</v>
      </c>
      <c r="F545" s="187" t="s">
        <v>1319</v>
      </c>
      <c r="H545" s="186" t="s">
        <v>1</v>
      </c>
      <c r="I545" s="188"/>
      <c r="L545" s="185"/>
      <c r="M545" s="189"/>
      <c r="N545" s="190"/>
      <c r="O545" s="190"/>
      <c r="P545" s="190"/>
      <c r="Q545" s="190"/>
      <c r="R545" s="190"/>
      <c r="S545" s="190"/>
      <c r="T545" s="191"/>
      <c r="AT545" s="186" t="s">
        <v>189</v>
      </c>
      <c r="AU545" s="186" t="s">
        <v>85</v>
      </c>
      <c r="AV545" s="14" t="s">
        <v>80</v>
      </c>
      <c r="AW545" s="14" t="s">
        <v>31</v>
      </c>
      <c r="AX545" s="14" t="s">
        <v>75</v>
      </c>
      <c r="AY545" s="186" t="s">
        <v>181</v>
      </c>
    </row>
    <row r="546" spans="1:65" s="13" customFormat="1">
      <c r="B546" s="176"/>
      <c r="D546" s="177" t="s">
        <v>189</v>
      </c>
      <c r="E546" s="178" t="s">
        <v>1</v>
      </c>
      <c r="F546" s="179" t="s">
        <v>1320</v>
      </c>
      <c r="H546" s="180">
        <v>1.98</v>
      </c>
      <c r="I546" s="181"/>
      <c r="L546" s="176"/>
      <c r="M546" s="182"/>
      <c r="N546" s="183"/>
      <c r="O546" s="183"/>
      <c r="P546" s="183"/>
      <c r="Q546" s="183"/>
      <c r="R546" s="183"/>
      <c r="S546" s="183"/>
      <c r="T546" s="184"/>
      <c r="AT546" s="178" t="s">
        <v>189</v>
      </c>
      <c r="AU546" s="178" t="s">
        <v>85</v>
      </c>
      <c r="AV546" s="13" t="s">
        <v>85</v>
      </c>
      <c r="AW546" s="13" t="s">
        <v>31</v>
      </c>
      <c r="AX546" s="13" t="s">
        <v>75</v>
      </c>
      <c r="AY546" s="178" t="s">
        <v>181</v>
      </c>
    </row>
    <row r="547" spans="1:65" s="14" customFormat="1">
      <c r="B547" s="185"/>
      <c r="D547" s="177" t="s">
        <v>189</v>
      </c>
      <c r="E547" s="186" t="s">
        <v>1</v>
      </c>
      <c r="F547" s="187" t="s">
        <v>1236</v>
      </c>
      <c r="H547" s="186" t="s">
        <v>1</v>
      </c>
      <c r="I547" s="188"/>
      <c r="L547" s="185"/>
      <c r="M547" s="189"/>
      <c r="N547" s="190"/>
      <c r="O547" s="190"/>
      <c r="P547" s="190"/>
      <c r="Q547" s="190"/>
      <c r="R547" s="190"/>
      <c r="S547" s="190"/>
      <c r="T547" s="191"/>
      <c r="AT547" s="186" t="s">
        <v>189</v>
      </c>
      <c r="AU547" s="186" t="s">
        <v>85</v>
      </c>
      <c r="AV547" s="14" t="s">
        <v>80</v>
      </c>
      <c r="AW547" s="14" t="s">
        <v>31</v>
      </c>
      <c r="AX547" s="14" t="s">
        <v>75</v>
      </c>
      <c r="AY547" s="186" t="s">
        <v>181</v>
      </c>
    </row>
    <row r="548" spans="1:65" s="13" customFormat="1">
      <c r="B548" s="176"/>
      <c r="D548" s="177" t="s">
        <v>189</v>
      </c>
      <c r="E548" s="178" t="s">
        <v>1</v>
      </c>
      <c r="F548" s="179" t="s">
        <v>1321</v>
      </c>
      <c r="H548" s="180">
        <v>1.2330000000000001</v>
      </c>
      <c r="I548" s="181"/>
      <c r="L548" s="176"/>
      <c r="M548" s="182"/>
      <c r="N548" s="183"/>
      <c r="O548" s="183"/>
      <c r="P548" s="183"/>
      <c r="Q548" s="183"/>
      <c r="R548" s="183"/>
      <c r="S548" s="183"/>
      <c r="T548" s="184"/>
      <c r="AT548" s="178" t="s">
        <v>189</v>
      </c>
      <c r="AU548" s="178" t="s">
        <v>85</v>
      </c>
      <c r="AV548" s="13" t="s">
        <v>85</v>
      </c>
      <c r="AW548" s="13" t="s">
        <v>31</v>
      </c>
      <c r="AX548" s="13" t="s">
        <v>75</v>
      </c>
      <c r="AY548" s="178" t="s">
        <v>181</v>
      </c>
    </row>
    <row r="549" spans="1:65" s="14" customFormat="1">
      <c r="B549" s="185"/>
      <c r="D549" s="177" t="s">
        <v>189</v>
      </c>
      <c r="E549" s="186" t="s">
        <v>1</v>
      </c>
      <c r="F549" s="187" t="s">
        <v>1322</v>
      </c>
      <c r="H549" s="186" t="s">
        <v>1</v>
      </c>
      <c r="I549" s="188"/>
      <c r="L549" s="185"/>
      <c r="M549" s="189"/>
      <c r="N549" s="190"/>
      <c r="O549" s="190"/>
      <c r="P549" s="190"/>
      <c r="Q549" s="190"/>
      <c r="R549" s="190"/>
      <c r="S549" s="190"/>
      <c r="T549" s="191"/>
      <c r="AT549" s="186" t="s">
        <v>189</v>
      </c>
      <c r="AU549" s="186" t="s">
        <v>85</v>
      </c>
      <c r="AV549" s="14" t="s">
        <v>80</v>
      </c>
      <c r="AW549" s="14" t="s">
        <v>31</v>
      </c>
      <c r="AX549" s="14" t="s">
        <v>75</v>
      </c>
      <c r="AY549" s="186" t="s">
        <v>181</v>
      </c>
    </row>
    <row r="550" spans="1:65" s="13" customFormat="1">
      <c r="B550" s="176"/>
      <c r="D550" s="177" t="s">
        <v>189</v>
      </c>
      <c r="E550" s="178" t="s">
        <v>1</v>
      </c>
      <c r="F550" s="179" t="s">
        <v>1323</v>
      </c>
      <c r="H550" s="180">
        <v>0.76400000000000001</v>
      </c>
      <c r="I550" s="181"/>
      <c r="L550" s="176"/>
      <c r="M550" s="182"/>
      <c r="N550" s="183"/>
      <c r="O550" s="183"/>
      <c r="P550" s="183"/>
      <c r="Q550" s="183"/>
      <c r="R550" s="183"/>
      <c r="S550" s="183"/>
      <c r="T550" s="184"/>
      <c r="AT550" s="178" t="s">
        <v>189</v>
      </c>
      <c r="AU550" s="178" t="s">
        <v>85</v>
      </c>
      <c r="AV550" s="13" t="s">
        <v>85</v>
      </c>
      <c r="AW550" s="13" t="s">
        <v>31</v>
      </c>
      <c r="AX550" s="13" t="s">
        <v>75</v>
      </c>
      <c r="AY550" s="178" t="s">
        <v>181</v>
      </c>
    </row>
    <row r="551" spans="1:65" s="15" customFormat="1">
      <c r="B551" s="192"/>
      <c r="D551" s="177" t="s">
        <v>189</v>
      </c>
      <c r="E551" s="193" t="s">
        <v>1</v>
      </c>
      <c r="F551" s="194" t="s">
        <v>204</v>
      </c>
      <c r="H551" s="195">
        <v>38.991999999999997</v>
      </c>
      <c r="I551" s="196"/>
      <c r="L551" s="192"/>
      <c r="M551" s="197"/>
      <c r="N551" s="198"/>
      <c r="O551" s="198"/>
      <c r="P551" s="198"/>
      <c r="Q551" s="198"/>
      <c r="R551" s="198"/>
      <c r="S551" s="198"/>
      <c r="T551" s="199"/>
      <c r="AT551" s="193" t="s">
        <v>189</v>
      </c>
      <c r="AU551" s="193" t="s">
        <v>85</v>
      </c>
      <c r="AV551" s="15" t="s">
        <v>187</v>
      </c>
      <c r="AW551" s="15" t="s">
        <v>31</v>
      </c>
      <c r="AX551" s="15" t="s">
        <v>80</v>
      </c>
      <c r="AY551" s="193" t="s">
        <v>181</v>
      </c>
    </row>
    <row r="552" spans="1:65" s="2" customFormat="1" ht="16.5" customHeight="1">
      <c r="A552" s="32"/>
      <c r="B552" s="161"/>
      <c r="C552" s="162" t="s">
        <v>577</v>
      </c>
      <c r="D552" s="162" t="s">
        <v>183</v>
      </c>
      <c r="E552" s="163" t="s">
        <v>1324</v>
      </c>
      <c r="F552" s="164" t="s">
        <v>1325</v>
      </c>
      <c r="G552" s="165" t="s">
        <v>200</v>
      </c>
      <c r="H552" s="166">
        <v>206.68799999999999</v>
      </c>
      <c r="I552" s="167"/>
      <c r="J552" s="168">
        <f>ROUND(I552*H552,2)</f>
        <v>0</v>
      </c>
      <c r="K552" s="169"/>
      <c r="L552" s="33"/>
      <c r="M552" s="170" t="s">
        <v>1</v>
      </c>
      <c r="N552" s="171" t="s">
        <v>40</v>
      </c>
      <c r="O552" s="58"/>
      <c r="P552" s="172">
        <f>O552*H552</f>
        <v>0</v>
      </c>
      <c r="Q552" s="172">
        <v>5.7600000000000004E-3</v>
      </c>
      <c r="R552" s="172">
        <f>Q552*H552</f>
        <v>1.1905228800000001</v>
      </c>
      <c r="S552" s="172">
        <v>0</v>
      </c>
      <c r="T552" s="173">
        <f>S552*H552</f>
        <v>0</v>
      </c>
      <c r="U552" s="32"/>
      <c r="V552" s="32"/>
      <c r="W552" s="32"/>
      <c r="X552" s="32"/>
      <c r="Y552" s="32"/>
      <c r="Z552" s="32"/>
      <c r="AA552" s="32"/>
      <c r="AB552" s="32"/>
      <c r="AC552" s="32"/>
      <c r="AD552" s="32"/>
      <c r="AE552" s="32"/>
      <c r="AR552" s="174" t="s">
        <v>187</v>
      </c>
      <c r="AT552" s="174" t="s">
        <v>183</v>
      </c>
      <c r="AU552" s="174" t="s">
        <v>85</v>
      </c>
      <c r="AY552" s="17" t="s">
        <v>181</v>
      </c>
      <c r="BE552" s="175">
        <f>IF(N552="základní",J552,0)</f>
        <v>0</v>
      </c>
      <c r="BF552" s="175">
        <f>IF(N552="snížená",J552,0)</f>
        <v>0</v>
      </c>
      <c r="BG552" s="175">
        <f>IF(N552="zákl. přenesená",J552,0)</f>
        <v>0</v>
      </c>
      <c r="BH552" s="175">
        <f>IF(N552="sníž. přenesená",J552,0)</f>
        <v>0</v>
      </c>
      <c r="BI552" s="175">
        <f>IF(N552="nulová",J552,0)</f>
        <v>0</v>
      </c>
      <c r="BJ552" s="17" t="s">
        <v>80</v>
      </c>
      <c r="BK552" s="175">
        <f>ROUND(I552*H552,2)</f>
        <v>0</v>
      </c>
      <c r="BL552" s="17" t="s">
        <v>187</v>
      </c>
      <c r="BM552" s="174" t="s">
        <v>1326</v>
      </c>
    </row>
    <row r="553" spans="1:65" s="14" customFormat="1">
      <c r="B553" s="185"/>
      <c r="D553" s="177" t="s">
        <v>189</v>
      </c>
      <c r="E553" s="186" t="s">
        <v>1</v>
      </c>
      <c r="F553" s="187" t="s">
        <v>1316</v>
      </c>
      <c r="H553" s="186" t="s">
        <v>1</v>
      </c>
      <c r="I553" s="188"/>
      <c r="L553" s="185"/>
      <c r="M553" s="189"/>
      <c r="N553" s="190"/>
      <c r="O553" s="190"/>
      <c r="P553" s="190"/>
      <c r="Q553" s="190"/>
      <c r="R553" s="190"/>
      <c r="S553" s="190"/>
      <c r="T553" s="191"/>
      <c r="AT553" s="186" t="s">
        <v>189</v>
      </c>
      <c r="AU553" s="186" t="s">
        <v>85</v>
      </c>
      <c r="AV553" s="14" t="s">
        <v>80</v>
      </c>
      <c r="AW553" s="14" t="s">
        <v>31</v>
      </c>
      <c r="AX553" s="14" t="s">
        <v>75</v>
      </c>
      <c r="AY553" s="186" t="s">
        <v>181</v>
      </c>
    </row>
    <row r="554" spans="1:65" s="13" customFormat="1">
      <c r="B554" s="176"/>
      <c r="D554" s="177" t="s">
        <v>189</v>
      </c>
      <c r="E554" s="178" t="s">
        <v>1</v>
      </c>
      <c r="F554" s="179" t="s">
        <v>1327</v>
      </c>
      <c r="H554" s="180">
        <v>91.722999999999999</v>
      </c>
      <c r="I554" s="181"/>
      <c r="L554" s="176"/>
      <c r="M554" s="182"/>
      <c r="N554" s="183"/>
      <c r="O554" s="183"/>
      <c r="P554" s="183"/>
      <c r="Q554" s="183"/>
      <c r="R554" s="183"/>
      <c r="S554" s="183"/>
      <c r="T554" s="184"/>
      <c r="AT554" s="178" t="s">
        <v>189</v>
      </c>
      <c r="AU554" s="178" t="s">
        <v>85</v>
      </c>
      <c r="AV554" s="13" t="s">
        <v>85</v>
      </c>
      <c r="AW554" s="13" t="s">
        <v>31</v>
      </c>
      <c r="AX554" s="13" t="s">
        <v>75</v>
      </c>
      <c r="AY554" s="178" t="s">
        <v>181</v>
      </c>
    </row>
    <row r="555" spans="1:65" s="14" customFormat="1">
      <c r="B555" s="185"/>
      <c r="D555" s="177" t="s">
        <v>189</v>
      </c>
      <c r="E555" s="186" t="s">
        <v>1</v>
      </c>
      <c r="F555" s="187" t="s">
        <v>1073</v>
      </c>
      <c r="H555" s="186" t="s">
        <v>1</v>
      </c>
      <c r="I555" s="188"/>
      <c r="L555" s="185"/>
      <c r="M555" s="189"/>
      <c r="N555" s="190"/>
      <c r="O555" s="190"/>
      <c r="P555" s="190"/>
      <c r="Q555" s="190"/>
      <c r="R555" s="190"/>
      <c r="S555" s="190"/>
      <c r="T555" s="191"/>
      <c r="AT555" s="186" t="s">
        <v>189</v>
      </c>
      <c r="AU555" s="186" t="s">
        <v>85</v>
      </c>
      <c r="AV555" s="14" t="s">
        <v>80</v>
      </c>
      <c r="AW555" s="14" t="s">
        <v>31</v>
      </c>
      <c r="AX555" s="14" t="s">
        <v>75</v>
      </c>
      <c r="AY555" s="186" t="s">
        <v>181</v>
      </c>
    </row>
    <row r="556" spans="1:65" s="13" customFormat="1">
      <c r="B556" s="176"/>
      <c r="D556" s="177" t="s">
        <v>189</v>
      </c>
      <c r="E556" s="178" t="s">
        <v>1</v>
      </c>
      <c r="F556" s="179" t="s">
        <v>1328</v>
      </c>
      <c r="H556" s="180">
        <v>95.847999999999999</v>
      </c>
      <c r="I556" s="181"/>
      <c r="L556" s="176"/>
      <c r="M556" s="182"/>
      <c r="N556" s="183"/>
      <c r="O556" s="183"/>
      <c r="P556" s="183"/>
      <c r="Q556" s="183"/>
      <c r="R556" s="183"/>
      <c r="S556" s="183"/>
      <c r="T556" s="184"/>
      <c r="AT556" s="178" t="s">
        <v>189</v>
      </c>
      <c r="AU556" s="178" t="s">
        <v>85</v>
      </c>
      <c r="AV556" s="13" t="s">
        <v>85</v>
      </c>
      <c r="AW556" s="13" t="s">
        <v>31</v>
      </c>
      <c r="AX556" s="13" t="s">
        <v>75</v>
      </c>
      <c r="AY556" s="178" t="s">
        <v>181</v>
      </c>
    </row>
    <row r="557" spans="1:65" s="14" customFormat="1">
      <c r="B557" s="185"/>
      <c r="D557" s="177" t="s">
        <v>189</v>
      </c>
      <c r="E557" s="186" t="s">
        <v>1</v>
      </c>
      <c r="F557" s="187" t="s">
        <v>1319</v>
      </c>
      <c r="H557" s="186" t="s">
        <v>1</v>
      </c>
      <c r="I557" s="188"/>
      <c r="L557" s="185"/>
      <c r="M557" s="189"/>
      <c r="N557" s="190"/>
      <c r="O557" s="190"/>
      <c r="P557" s="190"/>
      <c r="Q557" s="190"/>
      <c r="R557" s="190"/>
      <c r="S557" s="190"/>
      <c r="T557" s="191"/>
      <c r="AT557" s="186" t="s">
        <v>189</v>
      </c>
      <c r="AU557" s="186" t="s">
        <v>85</v>
      </c>
      <c r="AV557" s="14" t="s">
        <v>80</v>
      </c>
      <c r="AW557" s="14" t="s">
        <v>31</v>
      </c>
      <c r="AX557" s="14" t="s">
        <v>75</v>
      </c>
      <c r="AY557" s="186" t="s">
        <v>181</v>
      </c>
    </row>
    <row r="558" spans="1:65" s="13" customFormat="1">
      <c r="B558" s="176"/>
      <c r="D558" s="177" t="s">
        <v>189</v>
      </c>
      <c r="E558" s="178" t="s">
        <v>1</v>
      </c>
      <c r="F558" s="179" t="s">
        <v>1329</v>
      </c>
      <c r="H558" s="180">
        <v>13.2</v>
      </c>
      <c r="I558" s="181"/>
      <c r="L558" s="176"/>
      <c r="M558" s="182"/>
      <c r="N558" s="183"/>
      <c r="O558" s="183"/>
      <c r="P558" s="183"/>
      <c r="Q558" s="183"/>
      <c r="R558" s="183"/>
      <c r="S558" s="183"/>
      <c r="T558" s="184"/>
      <c r="AT558" s="178" t="s">
        <v>189</v>
      </c>
      <c r="AU558" s="178" t="s">
        <v>85</v>
      </c>
      <c r="AV558" s="13" t="s">
        <v>85</v>
      </c>
      <c r="AW558" s="13" t="s">
        <v>31</v>
      </c>
      <c r="AX558" s="13" t="s">
        <v>75</v>
      </c>
      <c r="AY558" s="178" t="s">
        <v>181</v>
      </c>
    </row>
    <row r="559" spans="1:65" s="14" customFormat="1">
      <c r="B559" s="185"/>
      <c r="D559" s="177" t="s">
        <v>189</v>
      </c>
      <c r="E559" s="186" t="s">
        <v>1</v>
      </c>
      <c r="F559" s="187" t="s">
        <v>1236</v>
      </c>
      <c r="H559" s="186" t="s">
        <v>1</v>
      </c>
      <c r="I559" s="188"/>
      <c r="L559" s="185"/>
      <c r="M559" s="189"/>
      <c r="N559" s="190"/>
      <c r="O559" s="190"/>
      <c r="P559" s="190"/>
      <c r="Q559" s="190"/>
      <c r="R559" s="190"/>
      <c r="S559" s="190"/>
      <c r="T559" s="191"/>
      <c r="AT559" s="186" t="s">
        <v>189</v>
      </c>
      <c r="AU559" s="186" t="s">
        <v>85</v>
      </c>
      <c r="AV559" s="14" t="s">
        <v>80</v>
      </c>
      <c r="AW559" s="14" t="s">
        <v>31</v>
      </c>
      <c r="AX559" s="14" t="s">
        <v>75</v>
      </c>
      <c r="AY559" s="186" t="s">
        <v>181</v>
      </c>
    </row>
    <row r="560" spans="1:65" s="13" customFormat="1">
      <c r="B560" s="176"/>
      <c r="D560" s="177" t="s">
        <v>189</v>
      </c>
      <c r="E560" s="178" t="s">
        <v>1</v>
      </c>
      <c r="F560" s="179" t="s">
        <v>1330</v>
      </c>
      <c r="H560" s="180">
        <v>0.82199999999999995</v>
      </c>
      <c r="I560" s="181"/>
      <c r="L560" s="176"/>
      <c r="M560" s="182"/>
      <c r="N560" s="183"/>
      <c r="O560" s="183"/>
      <c r="P560" s="183"/>
      <c r="Q560" s="183"/>
      <c r="R560" s="183"/>
      <c r="S560" s="183"/>
      <c r="T560" s="184"/>
      <c r="AT560" s="178" t="s">
        <v>189</v>
      </c>
      <c r="AU560" s="178" t="s">
        <v>85</v>
      </c>
      <c r="AV560" s="13" t="s">
        <v>85</v>
      </c>
      <c r="AW560" s="13" t="s">
        <v>31</v>
      </c>
      <c r="AX560" s="13" t="s">
        <v>75</v>
      </c>
      <c r="AY560" s="178" t="s">
        <v>181</v>
      </c>
    </row>
    <row r="561" spans="1:65" s="14" customFormat="1">
      <c r="B561" s="185"/>
      <c r="D561" s="177" t="s">
        <v>189</v>
      </c>
      <c r="E561" s="186" t="s">
        <v>1</v>
      </c>
      <c r="F561" s="187" t="s">
        <v>1322</v>
      </c>
      <c r="H561" s="186" t="s">
        <v>1</v>
      </c>
      <c r="I561" s="188"/>
      <c r="L561" s="185"/>
      <c r="M561" s="189"/>
      <c r="N561" s="190"/>
      <c r="O561" s="190"/>
      <c r="P561" s="190"/>
      <c r="Q561" s="190"/>
      <c r="R561" s="190"/>
      <c r="S561" s="190"/>
      <c r="T561" s="191"/>
      <c r="AT561" s="186" t="s">
        <v>189</v>
      </c>
      <c r="AU561" s="186" t="s">
        <v>85</v>
      </c>
      <c r="AV561" s="14" t="s">
        <v>80</v>
      </c>
      <c r="AW561" s="14" t="s">
        <v>31</v>
      </c>
      <c r="AX561" s="14" t="s">
        <v>75</v>
      </c>
      <c r="AY561" s="186" t="s">
        <v>181</v>
      </c>
    </row>
    <row r="562" spans="1:65" s="13" customFormat="1">
      <c r="B562" s="176"/>
      <c r="D562" s="177" t="s">
        <v>189</v>
      </c>
      <c r="E562" s="178" t="s">
        <v>1</v>
      </c>
      <c r="F562" s="179" t="s">
        <v>1331</v>
      </c>
      <c r="H562" s="180">
        <v>5.0949999999999998</v>
      </c>
      <c r="I562" s="181"/>
      <c r="L562" s="176"/>
      <c r="M562" s="182"/>
      <c r="N562" s="183"/>
      <c r="O562" s="183"/>
      <c r="P562" s="183"/>
      <c r="Q562" s="183"/>
      <c r="R562" s="183"/>
      <c r="S562" s="183"/>
      <c r="T562" s="184"/>
      <c r="AT562" s="178" t="s">
        <v>189</v>
      </c>
      <c r="AU562" s="178" t="s">
        <v>85</v>
      </c>
      <c r="AV562" s="13" t="s">
        <v>85</v>
      </c>
      <c r="AW562" s="13" t="s">
        <v>31</v>
      </c>
      <c r="AX562" s="13" t="s">
        <v>75</v>
      </c>
      <c r="AY562" s="178" t="s">
        <v>181</v>
      </c>
    </row>
    <row r="563" spans="1:65" s="15" customFormat="1">
      <c r="B563" s="192"/>
      <c r="D563" s="177" t="s">
        <v>189</v>
      </c>
      <c r="E563" s="193" t="s">
        <v>1</v>
      </c>
      <c r="F563" s="194" t="s">
        <v>204</v>
      </c>
      <c r="H563" s="195">
        <v>206.68799999999999</v>
      </c>
      <c r="I563" s="196"/>
      <c r="L563" s="192"/>
      <c r="M563" s="197"/>
      <c r="N563" s="198"/>
      <c r="O563" s="198"/>
      <c r="P563" s="198"/>
      <c r="Q563" s="198"/>
      <c r="R563" s="198"/>
      <c r="S563" s="198"/>
      <c r="T563" s="199"/>
      <c r="AT563" s="193" t="s">
        <v>189</v>
      </c>
      <c r="AU563" s="193" t="s">
        <v>85</v>
      </c>
      <c r="AV563" s="15" t="s">
        <v>187</v>
      </c>
      <c r="AW563" s="15" t="s">
        <v>31</v>
      </c>
      <c r="AX563" s="15" t="s">
        <v>80</v>
      </c>
      <c r="AY563" s="193" t="s">
        <v>181</v>
      </c>
    </row>
    <row r="564" spans="1:65" s="2" customFormat="1" ht="16.5" customHeight="1">
      <c r="A564" s="32"/>
      <c r="B564" s="161"/>
      <c r="C564" s="162" t="s">
        <v>582</v>
      </c>
      <c r="D564" s="162" t="s">
        <v>183</v>
      </c>
      <c r="E564" s="163" t="s">
        <v>1332</v>
      </c>
      <c r="F564" s="164" t="s">
        <v>1333</v>
      </c>
      <c r="G564" s="165" t="s">
        <v>200</v>
      </c>
      <c r="H564" s="166">
        <v>206.68799999999999</v>
      </c>
      <c r="I564" s="167"/>
      <c r="J564" s="168">
        <f>ROUND(I564*H564,2)</f>
        <v>0</v>
      </c>
      <c r="K564" s="169"/>
      <c r="L564" s="33"/>
      <c r="M564" s="170" t="s">
        <v>1</v>
      </c>
      <c r="N564" s="171" t="s">
        <v>40</v>
      </c>
      <c r="O564" s="58"/>
      <c r="P564" s="172">
        <f>O564*H564</f>
        <v>0</v>
      </c>
      <c r="Q564" s="172">
        <v>0</v>
      </c>
      <c r="R564" s="172">
        <f>Q564*H564</f>
        <v>0</v>
      </c>
      <c r="S564" s="172">
        <v>0</v>
      </c>
      <c r="T564" s="173">
        <f>S564*H564</f>
        <v>0</v>
      </c>
      <c r="U564" s="32"/>
      <c r="V564" s="32"/>
      <c r="W564" s="32"/>
      <c r="X564" s="32"/>
      <c r="Y564" s="32"/>
      <c r="Z564" s="32"/>
      <c r="AA564" s="32"/>
      <c r="AB564" s="32"/>
      <c r="AC564" s="32"/>
      <c r="AD564" s="32"/>
      <c r="AE564" s="32"/>
      <c r="AR564" s="174" t="s">
        <v>187</v>
      </c>
      <c r="AT564" s="174" t="s">
        <v>183</v>
      </c>
      <c r="AU564" s="174" t="s">
        <v>85</v>
      </c>
      <c r="AY564" s="17" t="s">
        <v>181</v>
      </c>
      <c r="BE564" s="175">
        <f>IF(N564="základní",J564,0)</f>
        <v>0</v>
      </c>
      <c r="BF564" s="175">
        <f>IF(N564="snížená",J564,0)</f>
        <v>0</v>
      </c>
      <c r="BG564" s="175">
        <f>IF(N564="zákl. přenesená",J564,0)</f>
        <v>0</v>
      </c>
      <c r="BH564" s="175">
        <f>IF(N564="sníž. přenesená",J564,0)</f>
        <v>0</v>
      </c>
      <c r="BI564" s="175">
        <f>IF(N564="nulová",J564,0)</f>
        <v>0</v>
      </c>
      <c r="BJ564" s="17" t="s">
        <v>80</v>
      </c>
      <c r="BK564" s="175">
        <f>ROUND(I564*H564,2)</f>
        <v>0</v>
      </c>
      <c r="BL564" s="17" t="s">
        <v>187</v>
      </c>
      <c r="BM564" s="174" t="s">
        <v>1334</v>
      </c>
    </row>
    <row r="565" spans="1:65" s="14" customFormat="1">
      <c r="B565" s="185"/>
      <c r="D565" s="177" t="s">
        <v>189</v>
      </c>
      <c r="E565" s="186" t="s">
        <v>1</v>
      </c>
      <c r="F565" s="187" t="s">
        <v>1316</v>
      </c>
      <c r="H565" s="186" t="s">
        <v>1</v>
      </c>
      <c r="I565" s="188"/>
      <c r="L565" s="185"/>
      <c r="M565" s="189"/>
      <c r="N565" s="190"/>
      <c r="O565" s="190"/>
      <c r="P565" s="190"/>
      <c r="Q565" s="190"/>
      <c r="R565" s="190"/>
      <c r="S565" s="190"/>
      <c r="T565" s="191"/>
      <c r="AT565" s="186" t="s">
        <v>189</v>
      </c>
      <c r="AU565" s="186" t="s">
        <v>85</v>
      </c>
      <c r="AV565" s="14" t="s">
        <v>80</v>
      </c>
      <c r="AW565" s="14" t="s">
        <v>31</v>
      </c>
      <c r="AX565" s="14" t="s">
        <v>75</v>
      </c>
      <c r="AY565" s="186" t="s">
        <v>181</v>
      </c>
    </row>
    <row r="566" spans="1:65" s="13" customFormat="1">
      <c r="B566" s="176"/>
      <c r="D566" s="177" t="s">
        <v>189</v>
      </c>
      <c r="E566" s="178" t="s">
        <v>1</v>
      </c>
      <c r="F566" s="179" t="s">
        <v>1327</v>
      </c>
      <c r="H566" s="180">
        <v>91.722999999999999</v>
      </c>
      <c r="I566" s="181"/>
      <c r="L566" s="176"/>
      <c r="M566" s="182"/>
      <c r="N566" s="183"/>
      <c r="O566" s="183"/>
      <c r="P566" s="183"/>
      <c r="Q566" s="183"/>
      <c r="R566" s="183"/>
      <c r="S566" s="183"/>
      <c r="T566" s="184"/>
      <c r="AT566" s="178" t="s">
        <v>189</v>
      </c>
      <c r="AU566" s="178" t="s">
        <v>85</v>
      </c>
      <c r="AV566" s="13" t="s">
        <v>85</v>
      </c>
      <c r="AW566" s="13" t="s">
        <v>31</v>
      </c>
      <c r="AX566" s="13" t="s">
        <v>75</v>
      </c>
      <c r="AY566" s="178" t="s">
        <v>181</v>
      </c>
    </row>
    <row r="567" spans="1:65" s="14" customFormat="1">
      <c r="B567" s="185"/>
      <c r="D567" s="177" t="s">
        <v>189</v>
      </c>
      <c r="E567" s="186" t="s">
        <v>1</v>
      </c>
      <c r="F567" s="187" t="s">
        <v>1073</v>
      </c>
      <c r="H567" s="186" t="s">
        <v>1</v>
      </c>
      <c r="I567" s="188"/>
      <c r="L567" s="185"/>
      <c r="M567" s="189"/>
      <c r="N567" s="190"/>
      <c r="O567" s="190"/>
      <c r="P567" s="190"/>
      <c r="Q567" s="190"/>
      <c r="R567" s="190"/>
      <c r="S567" s="190"/>
      <c r="T567" s="191"/>
      <c r="AT567" s="186" t="s">
        <v>189</v>
      </c>
      <c r="AU567" s="186" t="s">
        <v>85</v>
      </c>
      <c r="AV567" s="14" t="s">
        <v>80</v>
      </c>
      <c r="AW567" s="14" t="s">
        <v>31</v>
      </c>
      <c r="AX567" s="14" t="s">
        <v>75</v>
      </c>
      <c r="AY567" s="186" t="s">
        <v>181</v>
      </c>
    </row>
    <row r="568" spans="1:65" s="13" customFormat="1">
      <c r="B568" s="176"/>
      <c r="D568" s="177" t="s">
        <v>189</v>
      </c>
      <c r="E568" s="178" t="s">
        <v>1</v>
      </c>
      <c r="F568" s="179" t="s">
        <v>1328</v>
      </c>
      <c r="H568" s="180">
        <v>95.847999999999999</v>
      </c>
      <c r="I568" s="181"/>
      <c r="L568" s="176"/>
      <c r="M568" s="182"/>
      <c r="N568" s="183"/>
      <c r="O568" s="183"/>
      <c r="P568" s="183"/>
      <c r="Q568" s="183"/>
      <c r="R568" s="183"/>
      <c r="S568" s="183"/>
      <c r="T568" s="184"/>
      <c r="AT568" s="178" t="s">
        <v>189</v>
      </c>
      <c r="AU568" s="178" t="s">
        <v>85</v>
      </c>
      <c r="AV568" s="13" t="s">
        <v>85</v>
      </c>
      <c r="AW568" s="13" t="s">
        <v>31</v>
      </c>
      <c r="AX568" s="13" t="s">
        <v>75</v>
      </c>
      <c r="AY568" s="178" t="s">
        <v>181</v>
      </c>
    </row>
    <row r="569" spans="1:65" s="14" customFormat="1">
      <c r="B569" s="185"/>
      <c r="D569" s="177" t="s">
        <v>189</v>
      </c>
      <c r="E569" s="186" t="s">
        <v>1</v>
      </c>
      <c r="F569" s="187" t="s">
        <v>1319</v>
      </c>
      <c r="H569" s="186" t="s">
        <v>1</v>
      </c>
      <c r="I569" s="188"/>
      <c r="L569" s="185"/>
      <c r="M569" s="189"/>
      <c r="N569" s="190"/>
      <c r="O569" s="190"/>
      <c r="P569" s="190"/>
      <c r="Q569" s="190"/>
      <c r="R569" s="190"/>
      <c r="S569" s="190"/>
      <c r="T569" s="191"/>
      <c r="AT569" s="186" t="s">
        <v>189</v>
      </c>
      <c r="AU569" s="186" t="s">
        <v>85</v>
      </c>
      <c r="AV569" s="14" t="s">
        <v>80</v>
      </c>
      <c r="AW569" s="14" t="s">
        <v>31</v>
      </c>
      <c r="AX569" s="14" t="s">
        <v>75</v>
      </c>
      <c r="AY569" s="186" t="s">
        <v>181</v>
      </c>
    </row>
    <row r="570" spans="1:65" s="13" customFormat="1">
      <c r="B570" s="176"/>
      <c r="D570" s="177" t="s">
        <v>189</v>
      </c>
      <c r="E570" s="178" t="s">
        <v>1</v>
      </c>
      <c r="F570" s="179" t="s">
        <v>1329</v>
      </c>
      <c r="H570" s="180">
        <v>13.2</v>
      </c>
      <c r="I570" s="181"/>
      <c r="L570" s="176"/>
      <c r="M570" s="182"/>
      <c r="N570" s="183"/>
      <c r="O570" s="183"/>
      <c r="P570" s="183"/>
      <c r="Q570" s="183"/>
      <c r="R570" s="183"/>
      <c r="S570" s="183"/>
      <c r="T570" s="184"/>
      <c r="AT570" s="178" t="s">
        <v>189</v>
      </c>
      <c r="AU570" s="178" t="s">
        <v>85</v>
      </c>
      <c r="AV570" s="13" t="s">
        <v>85</v>
      </c>
      <c r="AW570" s="13" t="s">
        <v>31</v>
      </c>
      <c r="AX570" s="13" t="s">
        <v>75</v>
      </c>
      <c r="AY570" s="178" t="s">
        <v>181</v>
      </c>
    </row>
    <row r="571" spans="1:65" s="14" customFormat="1">
      <c r="B571" s="185"/>
      <c r="D571" s="177" t="s">
        <v>189</v>
      </c>
      <c r="E571" s="186" t="s">
        <v>1</v>
      </c>
      <c r="F571" s="187" t="s">
        <v>1236</v>
      </c>
      <c r="H571" s="186" t="s">
        <v>1</v>
      </c>
      <c r="I571" s="188"/>
      <c r="L571" s="185"/>
      <c r="M571" s="189"/>
      <c r="N571" s="190"/>
      <c r="O571" s="190"/>
      <c r="P571" s="190"/>
      <c r="Q571" s="190"/>
      <c r="R571" s="190"/>
      <c r="S571" s="190"/>
      <c r="T571" s="191"/>
      <c r="AT571" s="186" t="s">
        <v>189</v>
      </c>
      <c r="AU571" s="186" t="s">
        <v>85</v>
      </c>
      <c r="AV571" s="14" t="s">
        <v>80</v>
      </c>
      <c r="AW571" s="14" t="s">
        <v>31</v>
      </c>
      <c r="AX571" s="14" t="s">
        <v>75</v>
      </c>
      <c r="AY571" s="186" t="s">
        <v>181</v>
      </c>
    </row>
    <row r="572" spans="1:65" s="13" customFormat="1">
      <c r="B572" s="176"/>
      <c r="D572" s="177" t="s">
        <v>189</v>
      </c>
      <c r="E572" s="178" t="s">
        <v>1</v>
      </c>
      <c r="F572" s="179" t="s">
        <v>1330</v>
      </c>
      <c r="H572" s="180">
        <v>0.82199999999999995</v>
      </c>
      <c r="I572" s="181"/>
      <c r="L572" s="176"/>
      <c r="M572" s="182"/>
      <c r="N572" s="183"/>
      <c r="O572" s="183"/>
      <c r="P572" s="183"/>
      <c r="Q572" s="183"/>
      <c r="R572" s="183"/>
      <c r="S572" s="183"/>
      <c r="T572" s="184"/>
      <c r="AT572" s="178" t="s">
        <v>189</v>
      </c>
      <c r="AU572" s="178" t="s">
        <v>85</v>
      </c>
      <c r="AV572" s="13" t="s">
        <v>85</v>
      </c>
      <c r="AW572" s="13" t="s">
        <v>31</v>
      </c>
      <c r="AX572" s="13" t="s">
        <v>75</v>
      </c>
      <c r="AY572" s="178" t="s">
        <v>181</v>
      </c>
    </row>
    <row r="573" spans="1:65" s="14" customFormat="1">
      <c r="B573" s="185"/>
      <c r="D573" s="177" t="s">
        <v>189</v>
      </c>
      <c r="E573" s="186" t="s">
        <v>1</v>
      </c>
      <c r="F573" s="187" t="s">
        <v>1322</v>
      </c>
      <c r="H573" s="186" t="s">
        <v>1</v>
      </c>
      <c r="I573" s="188"/>
      <c r="L573" s="185"/>
      <c r="M573" s="189"/>
      <c r="N573" s="190"/>
      <c r="O573" s="190"/>
      <c r="P573" s="190"/>
      <c r="Q573" s="190"/>
      <c r="R573" s="190"/>
      <c r="S573" s="190"/>
      <c r="T573" s="191"/>
      <c r="AT573" s="186" t="s">
        <v>189</v>
      </c>
      <c r="AU573" s="186" t="s">
        <v>85</v>
      </c>
      <c r="AV573" s="14" t="s">
        <v>80</v>
      </c>
      <c r="AW573" s="14" t="s">
        <v>31</v>
      </c>
      <c r="AX573" s="14" t="s">
        <v>75</v>
      </c>
      <c r="AY573" s="186" t="s">
        <v>181</v>
      </c>
    </row>
    <row r="574" spans="1:65" s="13" customFormat="1">
      <c r="B574" s="176"/>
      <c r="D574" s="177" t="s">
        <v>189</v>
      </c>
      <c r="E574" s="178" t="s">
        <v>1</v>
      </c>
      <c r="F574" s="179" t="s">
        <v>1331</v>
      </c>
      <c r="H574" s="180">
        <v>5.0949999999999998</v>
      </c>
      <c r="I574" s="181"/>
      <c r="L574" s="176"/>
      <c r="M574" s="182"/>
      <c r="N574" s="183"/>
      <c r="O574" s="183"/>
      <c r="P574" s="183"/>
      <c r="Q574" s="183"/>
      <c r="R574" s="183"/>
      <c r="S574" s="183"/>
      <c r="T574" s="184"/>
      <c r="AT574" s="178" t="s">
        <v>189</v>
      </c>
      <c r="AU574" s="178" t="s">
        <v>85</v>
      </c>
      <c r="AV574" s="13" t="s">
        <v>85</v>
      </c>
      <c r="AW574" s="13" t="s">
        <v>31</v>
      </c>
      <c r="AX574" s="13" t="s">
        <v>75</v>
      </c>
      <c r="AY574" s="178" t="s">
        <v>181</v>
      </c>
    </row>
    <row r="575" spans="1:65" s="15" customFormat="1">
      <c r="B575" s="192"/>
      <c r="D575" s="177" t="s">
        <v>189</v>
      </c>
      <c r="E575" s="193" t="s">
        <v>1</v>
      </c>
      <c r="F575" s="194" t="s">
        <v>204</v>
      </c>
      <c r="H575" s="195">
        <v>206.68799999999999</v>
      </c>
      <c r="I575" s="196"/>
      <c r="L575" s="192"/>
      <c r="M575" s="197"/>
      <c r="N575" s="198"/>
      <c r="O575" s="198"/>
      <c r="P575" s="198"/>
      <c r="Q575" s="198"/>
      <c r="R575" s="198"/>
      <c r="S575" s="198"/>
      <c r="T575" s="199"/>
      <c r="AT575" s="193" t="s">
        <v>189</v>
      </c>
      <c r="AU575" s="193" t="s">
        <v>85</v>
      </c>
      <c r="AV575" s="15" t="s">
        <v>187</v>
      </c>
      <c r="AW575" s="15" t="s">
        <v>31</v>
      </c>
      <c r="AX575" s="15" t="s">
        <v>80</v>
      </c>
      <c r="AY575" s="193" t="s">
        <v>181</v>
      </c>
    </row>
    <row r="576" spans="1:65" s="2" customFormat="1" ht="21.75" customHeight="1">
      <c r="A576" s="32"/>
      <c r="B576" s="161"/>
      <c r="C576" s="162" t="s">
        <v>586</v>
      </c>
      <c r="D576" s="162" t="s">
        <v>183</v>
      </c>
      <c r="E576" s="163" t="s">
        <v>1335</v>
      </c>
      <c r="F576" s="164" t="s">
        <v>1336</v>
      </c>
      <c r="G576" s="165" t="s">
        <v>259</v>
      </c>
      <c r="H576" s="166">
        <v>4.0430000000000001</v>
      </c>
      <c r="I576" s="167"/>
      <c r="J576" s="168">
        <f>ROUND(I576*H576,2)</f>
        <v>0</v>
      </c>
      <c r="K576" s="169"/>
      <c r="L576" s="33"/>
      <c r="M576" s="170" t="s">
        <v>1</v>
      </c>
      <c r="N576" s="171" t="s">
        <v>40</v>
      </c>
      <c r="O576" s="58"/>
      <c r="P576" s="172">
        <f>O576*H576</f>
        <v>0</v>
      </c>
      <c r="Q576" s="172">
        <v>1.0525599999999999</v>
      </c>
      <c r="R576" s="172">
        <f>Q576*H576</f>
        <v>4.25550008</v>
      </c>
      <c r="S576" s="172">
        <v>0</v>
      </c>
      <c r="T576" s="173">
        <f>S576*H576</f>
        <v>0</v>
      </c>
      <c r="U576" s="32"/>
      <c r="V576" s="32"/>
      <c r="W576" s="32"/>
      <c r="X576" s="32"/>
      <c r="Y576" s="32"/>
      <c r="Z576" s="32"/>
      <c r="AA576" s="32"/>
      <c r="AB576" s="32"/>
      <c r="AC576" s="32"/>
      <c r="AD576" s="32"/>
      <c r="AE576" s="32"/>
      <c r="AR576" s="174" t="s">
        <v>187</v>
      </c>
      <c r="AT576" s="174" t="s">
        <v>183</v>
      </c>
      <c r="AU576" s="174" t="s">
        <v>85</v>
      </c>
      <c r="AY576" s="17" t="s">
        <v>181</v>
      </c>
      <c r="BE576" s="175">
        <f>IF(N576="základní",J576,0)</f>
        <v>0</v>
      </c>
      <c r="BF576" s="175">
        <f>IF(N576="snížená",J576,0)</f>
        <v>0</v>
      </c>
      <c r="BG576" s="175">
        <f>IF(N576="zákl. přenesená",J576,0)</f>
        <v>0</v>
      </c>
      <c r="BH576" s="175">
        <f>IF(N576="sníž. přenesená",J576,0)</f>
        <v>0</v>
      </c>
      <c r="BI576" s="175">
        <f>IF(N576="nulová",J576,0)</f>
        <v>0</v>
      </c>
      <c r="BJ576" s="17" t="s">
        <v>80</v>
      </c>
      <c r="BK576" s="175">
        <f>ROUND(I576*H576,2)</f>
        <v>0</v>
      </c>
      <c r="BL576" s="17" t="s">
        <v>187</v>
      </c>
      <c r="BM576" s="174" t="s">
        <v>1337</v>
      </c>
    </row>
    <row r="577" spans="2:51" s="14" customFormat="1">
      <c r="B577" s="185"/>
      <c r="D577" s="177" t="s">
        <v>189</v>
      </c>
      <c r="E577" s="186" t="s">
        <v>1</v>
      </c>
      <c r="F577" s="187" t="s">
        <v>1316</v>
      </c>
      <c r="H577" s="186" t="s">
        <v>1</v>
      </c>
      <c r="I577" s="188"/>
      <c r="L577" s="185"/>
      <c r="M577" s="189"/>
      <c r="N577" s="190"/>
      <c r="O577" s="190"/>
      <c r="P577" s="190"/>
      <c r="Q577" s="190"/>
      <c r="R577" s="190"/>
      <c r="S577" s="190"/>
      <c r="T577" s="191"/>
      <c r="AT577" s="186" t="s">
        <v>189</v>
      </c>
      <c r="AU577" s="186" t="s">
        <v>85</v>
      </c>
      <c r="AV577" s="14" t="s">
        <v>80</v>
      </c>
      <c r="AW577" s="14" t="s">
        <v>31</v>
      </c>
      <c r="AX577" s="14" t="s">
        <v>75</v>
      </c>
      <c r="AY577" s="186" t="s">
        <v>181</v>
      </c>
    </row>
    <row r="578" spans="2:51" s="13" customFormat="1" ht="22.5">
      <c r="B578" s="176"/>
      <c r="D578" s="177" t="s">
        <v>189</v>
      </c>
      <c r="E578" s="178" t="s">
        <v>1</v>
      </c>
      <c r="F578" s="179" t="s">
        <v>1338</v>
      </c>
      <c r="H578" s="180">
        <v>1.585</v>
      </c>
      <c r="I578" s="181"/>
      <c r="L578" s="176"/>
      <c r="M578" s="182"/>
      <c r="N578" s="183"/>
      <c r="O578" s="183"/>
      <c r="P578" s="183"/>
      <c r="Q578" s="183"/>
      <c r="R578" s="183"/>
      <c r="S578" s="183"/>
      <c r="T578" s="184"/>
      <c r="AT578" s="178" t="s">
        <v>189</v>
      </c>
      <c r="AU578" s="178" t="s">
        <v>85</v>
      </c>
      <c r="AV578" s="13" t="s">
        <v>85</v>
      </c>
      <c r="AW578" s="13" t="s">
        <v>31</v>
      </c>
      <c r="AX578" s="13" t="s">
        <v>75</v>
      </c>
      <c r="AY578" s="178" t="s">
        <v>181</v>
      </c>
    </row>
    <row r="579" spans="2:51" s="14" customFormat="1">
      <c r="B579" s="185"/>
      <c r="D579" s="177" t="s">
        <v>189</v>
      </c>
      <c r="E579" s="186" t="s">
        <v>1</v>
      </c>
      <c r="F579" s="187" t="s">
        <v>1339</v>
      </c>
      <c r="H579" s="186" t="s">
        <v>1</v>
      </c>
      <c r="I579" s="188"/>
      <c r="L579" s="185"/>
      <c r="M579" s="189"/>
      <c r="N579" s="190"/>
      <c r="O579" s="190"/>
      <c r="P579" s="190"/>
      <c r="Q579" s="190"/>
      <c r="R579" s="190"/>
      <c r="S579" s="190"/>
      <c r="T579" s="191"/>
      <c r="AT579" s="186" t="s">
        <v>189</v>
      </c>
      <c r="AU579" s="186" t="s">
        <v>85</v>
      </c>
      <c r="AV579" s="14" t="s">
        <v>80</v>
      </c>
      <c r="AW579" s="14" t="s">
        <v>31</v>
      </c>
      <c r="AX579" s="14" t="s">
        <v>75</v>
      </c>
      <c r="AY579" s="186" t="s">
        <v>181</v>
      </c>
    </row>
    <row r="580" spans="2:51" s="13" customFormat="1" ht="22.5">
      <c r="B580" s="176"/>
      <c r="D580" s="177" t="s">
        <v>189</v>
      </c>
      <c r="E580" s="178" t="s">
        <v>1</v>
      </c>
      <c r="F580" s="179" t="s">
        <v>1340</v>
      </c>
      <c r="H580" s="180">
        <v>0.29299999999999998</v>
      </c>
      <c r="I580" s="181"/>
      <c r="L580" s="176"/>
      <c r="M580" s="182"/>
      <c r="N580" s="183"/>
      <c r="O580" s="183"/>
      <c r="P580" s="183"/>
      <c r="Q580" s="183"/>
      <c r="R580" s="183"/>
      <c r="S580" s="183"/>
      <c r="T580" s="184"/>
      <c r="AT580" s="178" t="s">
        <v>189</v>
      </c>
      <c r="AU580" s="178" t="s">
        <v>85</v>
      </c>
      <c r="AV580" s="13" t="s">
        <v>85</v>
      </c>
      <c r="AW580" s="13" t="s">
        <v>31</v>
      </c>
      <c r="AX580" s="13" t="s">
        <v>75</v>
      </c>
      <c r="AY580" s="178" t="s">
        <v>181</v>
      </c>
    </row>
    <row r="581" spans="2:51" s="14" customFormat="1">
      <c r="B581" s="185"/>
      <c r="D581" s="177" t="s">
        <v>189</v>
      </c>
      <c r="E581" s="186" t="s">
        <v>1</v>
      </c>
      <c r="F581" s="187" t="s">
        <v>1073</v>
      </c>
      <c r="H581" s="186" t="s">
        <v>1</v>
      </c>
      <c r="I581" s="188"/>
      <c r="L581" s="185"/>
      <c r="M581" s="189"/>
      <c r="N581" s="190"/>
      <c r="O581" s="190"/>
      <c r="P581" s="190"/>
      <c r="Q581" s="190"/>
      <c r="R581" s="190"/>
      <c r="S581" s="190"/>
      <c r="T581" s="191"/>
      <c r="AT581" s="186" t="s">
        <v>189</v>
      </c>
      <c r="AU581" s="186" t="s">
        <v>85</v>
      </c>
      <c r="AV581" s="14" t="s">
        <v>80</v>
      </c>
      <c r="AW581" s="14" t="s">
        <v>31</v>
      </c>
      <c r="AX581" s="14" t="s">
        <v>75</v>
      </c>
      <c r="AY581" s="186" t="s">
        <v>181</v>
      </c>
    </row>
    <row r="582" spans="2:51" s="13" customFormat="1" ht="22.5">
      <c r="B582" s="176"/>
      <c r="D582" s="177" t="s">
        <v>189</v>
      </c>
      <c r="E582" s="178" t="s">
        <v>1</v>
      </c>
      <c r="F582" s="179" t="s">
        <v>1341</v>
      </c>
      <c r="H582" s="180">
        <v>1.242</v>
      </c>
      <c r="I582" s="181"/>
      <c r="L582" s="176"/>
      <c r="M582" s="182"/>
      <c r="N582" s="183"/>
      <c r="O582" s="183"/>
      <c r="P582" s="183"/>
      <c r="Q582" s="183"/>
      <c r="R582" s="183"/>
      <c r="S582" s="183"/>
      <c r="T582" s="184"/>
      <c r="AT582" s="178" t="s">
        <v>189</v>
      </c>
      <c r="AU582" s="178" t="s">
        <v>85</v>
      </c>
      <c r="AV582" s="13" t="s">
        <v>85</v>
      </c>
      <c r="AW582" s="13" t="s">
        <v>31</v>
      </c>
      <c r="AX582" s="13" t="s">
        <v>75</v>
      </c>
      <c r="AY582" s="178" t="s">
        <v>181</v>
      </c>
    </row>
    <row r="583" spans="2:51" s="14" customFormat="1">
      <c r="B583" s="185"/>
      <c r="D583" s="177" t="s">
        <v>189</v>
      </c>
      <c r="E583" s="186" t="s">
        <v>1</v>
      </c>
      <c r="F583" s="187" t="s">
        <v>1339</v>
      </c>
      <c r="H583" s="186" t="s">
        <v>1</v>
      </c>
      <c r="I583" s="188"/>
      <c r="L583" s="185"/>
      <c r="M583" s="189"/>
      <c r="N583" s="190"/>
      <c r="O583" s="190"/>
      <c r="P583" s="190"/>
      <c r="Q583" s="190"/>
      <c r="R583" s="190"/>
      <c r="S583" s="190"/>
      <c r="T583" s="191"/>
      <c r="AT583" s="186" t="s">
        <v>189</v>
      </c>
      <c r="AU583" s="186" t="s">
        <v>85</v>
      </c>
      <c r="AV583" s="14" t="s">
        <v>80</v>
      </c>
      <c r="AW583" s="14" t="s">
        <v>31</v>
      </c>
      <c r="AX583" s="14" t="s">
        <v>75</v>
      </c>
      <c r="AY583" s="186" t="s">
        <v>181</v>
      </c>
    </row>
    <row r="584" spans="2:51" s="13" customFormat="1" ht="22.5">
      <c r="B584" s="176"/>
      <c r="D584" s="177" t="s">
        <v>189</v>
      </c>
      <c r="E584" s="178" t="s">
        <v>1</v>
      </c>
      <c r="F584" s="179" t="s">
        <v>1342</v>
      </c>
      <c r="H584" s="180">
        <v>0.255</v>
      </c>
      <c r="I584" s="181"/>
      <c r="L584" s="176"/>
      <c r="M584" s="182"/>
      <c r="N584" s="183"/>
      <c r="O584" s="183"/>
      <c r="P584" s="183"/>
      <c r="Q584" s="183"/>
      <c r="R584" s="183"/>
      <c r="S584" s="183"/>
      <c r="T584" s="184"/>
      <c r="AT584" s="178" t="s">
        <v>189</v>
      </c>
      <c r="AU584" s="178" t="s">
        <v>85</v>
      </c>
      <c r="AV584" s="13" t="s">
        <v>85</v>
      </c>
      <c r="AW584" s="13" t="s">
        <v>31</v>
      </c>
      <c r="AX584" s="13" t="s">
        <v>75</v>
      </c>
      <c r="AY584" s="178" t="s">
        <v>181</v>
      </c>
    </row>
    <row r="585" spans="2:51" s="14" customFormat="1">
      <c r="B585" s="185"/>
      <c r="D585" s="177" t="s">
        <v>189</v>
      </c>
      <c r="E585" s="186" t="s">
        <v>1</v>
      </c>
      <c r="F585" s="187" t="s">
        <v>1319</v>
      </c>
      <c r="H585" s="186" t="s">
        <v>1</v>
      </c>
      <c r="I585" s="188"/>
      <c r="L585" s="185"/>
      <c r="M585" s="189"/>
      <c r="N585" s="190"/>
      <c r="O585" s="190"/>
      <c r="P585" s="190"/>
      <c r="Q585" s="190"/>
      <c r="R585" s="190"/>
      <c r="S585" s="190"/>
      <c r="T585" s="191"/>
      <c r="AT585" s="186" t="s">
        <v>189</v>
      </c>
      <c r="AU585" s="186" t="s">
        <v>85</v>
      </c>
      <c r="AV585" s="14" t="s">
        <v>80</v>
      </c>
      <c r="AW585" s="14" t="s">
        <v>31</v>
      </c>
      <c r="AX585" s="14" t="s">
        <v>75</v>
      </c>
      <c r="AY585" s="186" t="s">
        <v>181</v>
      </c>
    </row>
    <row r="586" spans="2:51" s="13" customFormat="1">
      <c r="B586" s="176"/>
      <c r="D586" s="177" t="s">
        <v>189</v>
      </c>
      <c r="E586" s="178" t="s">
        <v>1</v>
      </c>
      <c r="F586" s="179" t="s">
        <v>1343</v>
      </c>
      <c r="H586" s="180">
        <v>0.17100000000000001</v>
      </c>
      <c r="I586" s="181"/>
      <c r="L586" s="176"/>
      <c r="M586" s="182"/>
      <c r="N586" s="183"/>
      <c r="O586" s="183"/>
      <c r="P586" s="183"/>
      <c r="Q586" s="183"/>
      <c r="R586" s="183"/>
      <c r="S586" s="183"/>
      <c r="T586" s="184"/>
      <c r="AT586" s="178" t="s">
        <v>189</v>
      </c>
      <c r="AU586" s="178" t="s">
        <v>85</v>
      </c>
      <c r="AV586" s="13" t="s">
        <v>85</v>
      </c>
      <c r="AW586" s="13" t="s">
        <v>31</v>
      </c>
      <c r="AX586" s="13" t="s">
        <v>75</v>
      </c>
      <c r="AY586" s="178" t="s">
        <v>181</v>
      </c>
    </row>
    <row r="587" spans="2:51" s="14" customFormat="1">
      <c r="B587" s="185"/>
      <c r="D587" s="177" t="s">
        <v>189</v>
      </c>
      <c r="E587" s="186" t="s">
        <v>1</v>
      </c>
      <c r="F587" s="187" t="s">
        <v>1339</v>
      </c>
      <c r="H587" s="186" t="s">
        <v>1</v>
      </c>
      <c r="I587" s="188"/>
      <c r="L587" s="185"/>
      <c r="M587" s="189"/>
      <c r="N587" s="190"/>
      <c r="O587" s="190"/>
      <c r="P587" s="190"/>
      <c r="Q587" s="190"/>
      <c r="R587" s="190"/>
      <c r="S587" s="190"/>
      <c r="T587" s="191"/>
      <c r="AT587" s="186" t="s">
        <v>189</v>
      </c>
      <c r="AU587" s="186" t="s">
        <v>85</v>
      </c>
      <c r="AV587" s="14" t="s">
        <v>80</v>
      </c>
      <c r="AW587" s="14" t="s">
        <v>31</v>
      </c>
      <c r="AX587" s="14" t="s">
        <v>75</v>
      </c>
      <c r="AY587" s="186" t="s">
        <v>181</v>
      </c>
    </row>
    <row r="588" spans="2:51" s="13" customFormat="1">
      <c r="B588" s="176"/>
      <c r="D588" s="177" t="s">
        <v>189</v>
      </c>
      <c r="E588" s="178" t="s">
        <v>1</v>
      </c>
      <c r="F588" s="179" t="s">
        <v>1344</v>
      </c>
      <c r="H588" s="180">
        <v>0.158</v>
      </c>
      <c r="I588" s="181"/>
      <c r="L588" s="176"/>
      <c r="M588" s="182"/>
      <c r="N588" s="183"/>
      <c r="O588" s="183"/>
      <c r="P588" s="183"/>
      <c r="Q588" s="183"/>
      <c r="R588" s="183"/>
      <c r="S588" s="183"/>
      <c r="T588" s="184"/>
      <c r="AT588" s="178" t="s">
        <v>189</v>
      </c>
      <c r="AU588" s="178" t="s">
        <v>85</v>
      </c>
      <c r="AV588" s="13" t="s">
        <v>85</v>
      </c>
      <c r="AW588" s="13" t="s">
        <v>31</v>
      </c>
      <c r="AX588" s="13" t="s">
        <v>75</v>
      </c>
      <c r="AY588" s="178" t="s">
        <v>181</v>
      </c>
    </row>
    <row r="589" spans="2:51" s="14" customFormat="1">
      <c r="B589" s="185"/>
      <c r="D589" s="177" t="s">
        <v>189</v>
      </c>
      <c r="E589" s="186" t="s">
        <v>1</v>
      </c>
      <c r="F589" s="187" t="s">
        <v>1236</v>
      </c>
      <c r="H589" s="186" t="s">
        <v>1</v>
      </c>
      <c r="I589" s="188"/>
      <c r="L589" s="185"/>
      <c r="M589" s="189"/>
      <c r="N589" s="190"/>
      <c r="O589" s="190"/>
      <c r="P589" s="190"/>
      <c r="Q589" s="190"/>
      <c r="R589" s="190"/>
      <c r="S589" s="190"/>
      <c r="T589" s="191"/>
      <c r="AT589" s="186" t="s">
        <v>189</v>
      </c>
      <c r="AU589" s="186" t="s">
        <v>85</v>
      </c>
      <c r="AV589" s="14" t="s">
        <v>80</v>
      </c>
      <c r="AW589" s="14" t="s">
        <v>31</v>
      </c>
      <c r="AX589" s="14" t="s">
        <v>75</v>
      </c>
      <c r="AY589" s="186" t="s">
        <v>181</v>
      </c>
    </row>
    <row r="590" spans="2:51" s="13" customFormat="1">
      <c r="B590" s="176"/>
      <c r="D590" s="177" t="s">
        <v>189</v>
      </c>
      <c r="E590" s="178" t="s">
        <v>1</v>
      </c>
      <c r="F590" s="179" t="s">
        <v>1345</v>
      </c>
      <c r="H590" s="180">
        <v>0.107</v>
      </c>
      <c r="I590" s="181"/>
      <c r="L590" s="176"/>
      <c r="M590" s="182"/>
      <c r="N590" s="183"/>
      <c r="O590" s="183"/>
      <c r="P590" s="183"/>
      <c r="Q590" s="183"/>
      <c r="R590" s="183"/>
      <c r="S590" s="183"/>
      <c r="T590" s="184"/>
      <c r="AT590" s="178" t="s">
        <v>189</v>
      </c>
      <c r="AU590" s="178" t="s">
        <v>85</v>
      </c>
      <c r="AV590" s="13" t="s">
        <v>85</v>
      </c>
      <c r="AW590" s="13" t="s">
        <v>31</v>
      </c>
      <c r="AX590" s="13" t="s">
        <v>75</v>
      </c>
      <c r="AY590" s="178" t="s">
        <v>181</v>
      </c>
    </row>
    <row r="591" spans="2:51" s="14" customFormat="1">
      <c r="B591" s="185"/>
      <c r="D591" s="177" t="s">
        <v>189</v>
      </c>
      <c r="E591" s="186" t="s">
        <v>1</v>
      </c>
      <c r="F591" s="187" t="s">
        <v>1339</v>
      </c>
      <c r="H591" s="186" t="s">
        <v>1</v>
      </c>
      <c r="I591" s="188"/>
      <c r="L591" s="185"/>
      <c r="M591" s="189"/>
      <c r="N591" s="190"/>
      <c r="O591" s="190"/>
      <c r="P591" s="190"/>
      <c r="Q591" s="190"/>
      <c r="R591" s="190"/>
      <c r="S591" s="190"/>
      <c r="T591" s="191"/>
      <c r="AT591" s="186" t="s">
        <v>189</v>
      </c>
      <c r="AU591" s="186" t="s">
        <v>85</v>
      </c>
      <c r="AV591" s="14" t="s">
        <v>80</v>
      </c>
      <c r="AW591" s="14" t="s">
        <v>31</v>
      </c>
      <c r="AX591" s="14" t="s">
        <v>75</v>
      </c>
      <c r="AY591" s="186" t="s">
        <v>181</v>
      </c>
    </row>
    <row r="592" spans="2:51" s="13" customFormat="1" ht="22.5">
      <c r="B592" s="176"/>
      <c r="D592" s="177" t="s">
        <v>189</v>
      </c>
      <c r="E592" s="178" t="s">
        <v>1</v>
      </c>
      <c r="F592" s="179" t="s">
        <v>1346</v>
      </c>
      <c r="H592" s="180">
        <v>9.9000000000000005E-2</v>
      </c>
      <c r="I592" s="181"/>
      <c r="L592" s="176"/>
      <c r="M592" s="182"/>
      <c r="N592" s="183"/>
      <c r="O592" s="183"/>
      <c r="P592" s="183"/>
      <c r="Q592" s="183"/>
      <c r="R592" s="183"/>
      <c r="S592" s="183"/>
      <c r="T592" s="184"/>
      <c r="AT592" s="178" t="s">
        <v>189</v>
      </c>
      <c r="AU592" s="178" t="s">
        <v>85</v>
      </c>
      <c r="AV592" s="13" t="s">
        <v>85</v>
      </c>
      <c r="AW592" s="13" t="s">
        <v>31</v>
      </c>
      <c r="AX592" s="13" t="s">
        <v>75</v>
      </c>
      <c r="AY592" s="178" t="s">
        <v>181</v>
      </c>
    </row>
    <row r="593" spans="1:65" s="14" customFormat="1">
      <c r="B593" s="185"/>
      <c r="D593" s="177" t="s">
        <v>189</v>
      </c>
      <c r="E593" s="186" t="s">
        <v>1</v>
      </c>
      <c r="F593" s="187" t="s">
        <v>1322</v>
      </c>
      <c r="H593" s="186" t="s">
        <v>1</v>
      </c>
      <c r="I593" s="188"/>
      <c r="L593" s="185"/>
      <c r="M593" s="189"/>
      <c r="N593" s="190"/>
      <c r="O593" s="190"/>
      <c r="P593" s="190"/>
      <c r="Q593" s="190"/>
      <c r="R593" s="190"/>
      <c r="S593" s="190"/>
      <c r="T593" s="191"/>
      <c r="AT593" s="186" t="s">
        <v>189</v>
      </c>
      <c r="AU593" s="186" t="s">
        <v>85</v>
      </c>
      <c r="AV593" s="14" t="s">
        <v>80</v>
      </c>
      <c r="AW593" s="14" t="s">
        <v>31</v>
      </c>
      <c r="AX593" s="14" t="s">
        <v>75</v>
      </c>
      <c r="AY593" s="186" t="s">
        <v>181</v>
      </c>
    </row>
    <row r="594" spans="1:65" s="13" customFormat="1">
      <c r="B594" s="176"/>
      <c r="D594" s="177" t="s">
        <v>189</v>
      </c>
      <c r="E594" s="178" t="s">
        <v>1</v>
      </c>
      <c r="F594" s="179" t="s">
        <v>1347</v>
      </c>
      <c r="H594" s="180">
        <v>6.6000000000000003E-2</v>
      </c>
      <c r="I594" s="181"/>
      <c r="L594" s="176"/>
      <c r="M594" s="182"/>
      <c r="N594" s="183"/>
      <c r="O594" s="183"/>
      <c r="P594" s="183"/>
      <c r="Q594" s="183"/>
      <c r="R594" s="183"/>
      <c r="S594" s="183"/>
      <c r="T594" s="184"/>
      <c r="AT594" s="178" t="s">
        <v>189</v>
      </c>
      <c r="AU594" s="178" t="s">
        <v>85</v>
      </c>
      <c r="AV594" s="13" t="s">
        <v>85</v>
      </c>
      <c r="AW594" s="13" t="s">
        <v>31</v>
      </c>
      <c r="AX594" s="13" t="s">
        <v>75</v>
      </c>
      <c r="AY594" s="178" t="s">
        <v>181</v>
      </c>
    </row>
    <row r="595" spans="1:65" s="14" customFormat="1">
      <c r="B595" s="185"/>
      <c r="D595" s="177" t="s">
        <v>189</v>
      </c>
      <c r="E595" s="186" t="s">
        <v>1</v>
      </c>
      <c r="F595" s="187" t="s">
        <v>1339</v>
      </c>
      <c r="H595" s="186" t="s">
        <v>1</v>
      </c>
      <c r="I595" s="188"/>
      <c r="L595" s="185"/>
      <c r="M595" s="189"/>
      <c r="N595" s="190"/>
      <c r="O595" s="190"/>
      <c r="P595" s="190"/>
      <c r="Q595" s="190"/>
      <c r="R595" s="190"/>
      <c r="S595" s="190"/>
      <c r="T595" s="191"/>
      <c r="AT595" s="186" t="s">
        <v>189</v>
      </c>
      <c r="AU595" s="186" t="s">
        <v>85</v>
      </c>
      <c r="AV595" s="14" t="s">
        <v>80</v>
      </c>
      <c r="AW595" s="14" t="s">
        <v>31</v>
      </c>
      <c r="AX595" s="14" t="s">
        <v>75</v>
      </c>
      <c r="AY595" s="186" t="s">
        <v>181</v>
      </c>
    </row>
    <row r="596" spans="1:65" s="14" customFormat="1">
      <c r="B596" s="185"/>
      <c r="D596" s="177" t="s">
        <v>189</v>
      </c>
      <c r="E596" s="186" t="s">
        <v>1</v>
      </c>
      <c r="F596" s="187" t="s">
        <v>1322</v>
      </c>
      <c r="H596" s="186" t="s">
        <v>1</v>
      </c>
      <c r="I596" s="188"/>
      <c r="L596" s="185"/>
      <c r="M596" s="189"/>
      <c r="N596" s="190"/>
      <c r="O596" s="190"/>
      <c r="P596" s="190"/>
      <c r="Q596" s="190"/>
      <c r="R596" s="190"/>
      <c r="S596" s="190"/>
      <c r="T596" s="191"/>
      <c r="AT596" s="186" t="s">
        <v>189</v>
      </c>
      <c r="AU596" s="186" t="s">
        <v>85</v>
      </c>
      <c r="AV596" s="14" t="s">
        <v>80</v>
      </c>
      <c r="AW596" s="14" t="s">
        <v>31</v>
      </c>
      <c r="AX596" s="14" t="s">
        <v>75</v>
      </c>
      <c r="AY596" s="186" t="s">
        <v>181</v>
      </c>
    </row>
    <row r="597" spans="1:65" s="13" customFormat="1" ht="22.5">
      <c r="B597" s="176"/>
      <c r="D597" s="177" t="s">
        <v>189</v>
      </c>
      <c r="E597" s="178" t="s">
        <v>1</v>
      </c>
      <c r="F597" s="179" t="s">
        <v>1348</v>
      </c>
      <c r="H597" s="180">
        <v>6.7000000000000004E-2</v>
      </c>
      <c r="I597" s="181"/>
      <c r="L597" s="176"/>
      <c r="M597" s="182"/>
      <c r="N597" s="183"/>
      <c r="O597" s="183"/>
      <c r="P597" s="183"/>
      <c r="Q597" s="183"/>
      <c r="R597" s="183"/>
      <c r="S597" s="183"/>
      <c r="T597" s="184"/>
      <c r="AT597" s="178" t="s">
        <v>189</v>
      </c>
      <c r="AU597" s="178" t="s">
        <v>85</v>
      </c>
      <c r="AV597" s="13" t="s">
        <v>85</v>
      </c>
      <c r="AW597" s="13" t="s">
        <v>31</v>
      </c>
      <c r="AX597" s="13" t="s">
        <v>75</v>
      </c>
      <c r="AY597" s="178" t="s">
        <v>181</v>
      </c>
    </row>
    <row r="598" spans="1:65" s="15" customFormat="1">
      <c r="B598" s="192"/>
      <c r="D598" s="177" t="s">
        <v>189</v>
      </c>
      <c r="E598" s="193" t="s">
        <v>1</v>
      </c>
      <c r="F598" s="194" t="s">
        <v>204</v>
      </c>
      <c r="H598" s="195">
        <v>4.0430000000000001</v>
      </c>
      <c r="I598" s="196"/>
      <c r="L598" s="192"/>
      <c r="M598" s="197"/>
      <c r="N598" s="198"/>
      <c r="O598" s="198"/>
      <c r="P598" s="198"/>
      <c r="Q598" s="198"/>
      <c r="R598" s="198"/>
      <c r="S598" s="198"/>
      <c r="T598" s="199"/>
      <c r="AT598" s="193" t="s">
        <v>189</v>
      </c>
      <c r="AU598" s="193" t="s">
        <v>85</v>
      </c>
      <c r="AV598" s="15" t="s">
        <v>187</v>
      </c>
      <c r="AW598" s="15" t="s">
        <v>31</v>
      </c>
      <c r="AX598" s="15" t="s">
        <v>80</v>
      </c>
      <c r="AY598" s="193" t="s">
        <v>181</v>
      </c>
    </row>
    <row r="599" spans="1:65" s="2" customFormat="1" ht="16.5" customHeight="1">
      <c r="A599" s="32"/>
      <c r="B599" s="161"/>
      <c r="C599" s="162" t="s">
        <v>593</v>
      </c>
      <c r="D599" s="162" t="s">
        <v>183</v>
      </c>
      <c r="E599" s="163" t="s">
        <v>1349</v>
      </c>
      <c r="F599" s="164" t="s">
        <v>1350</v>
      </c>
      <c r="G599" s="165" t="s">
        <v>214</v>
      </c>
      <c r="H599" s="166">
        <v>12.558999999999999</v>
      </c>
      <c r="I599" s="167"/>
      <c r="J599" s="168">
        <f>ROUND(I599*H599,2)</f>
        <v>0</v>
      </c>
      <c r="K599" s="169"/>
      <c r="L599" s="33"/>
      <c r="M599" s="170" t="s">
        <v>1</v>
      </c>
      <c r="N599" s="171" t="s">
        <v>40</v>
      </c>
      <c r="O599" s="58"/>
      <c r="P599" s="172">
        <f>O599*H599</f>
        <v>0</v>
      </c>
      <c r="Q599" s="172">
        <v>2.4533700000000001</v>
      </c>
      <c r="R599" s="172">
        <f>Q599*H599</f>
        <v>30.81187383</v>
      </c>
      <c r="S599" s="172">
        <v>0</v>
      </c>
      <c r="T599" s="173">
        <f>S599*H599</f>
        <v>0</v>
      </c>
      <c r="U599" s="32"/>
      <c r="V599" s="32"/>
      <c r="W599" s="32"/>
      <c r="X599" s="32"/>
      <c r="Y599" s="32"/>
      <c r="Z599" s="32"/>
      <c r="AA599" s="32"/>
      <c r="AB599" s="32"/>
      <c r="AC599" s="32"/>
      <c r="AD599" s="32"/>
      <c r="AE599" s="32"/>
      <c r="AR599" s="174" t="s">
        <v>187</v>
      </c>
      <c r="AT599" s="174" t="s">
        <v>183</v>
      </c>
      <c r="AU599" s="174" t="s">
        <v>85</v>
      </c>
      <c r="AY599" s="17" t="s">
        <v>181</v>
      </c>
      <c r="BE599" s="175">
        <f>IF(N599="základní",J599,0)</f>
        <v>0</v>
      </c>
      <c r="BF599" s="175">
        <f>IF(N599="snížená",J599,0)</f>
        <v>0</v>
      </c>
      <c r="BG599" s="175">
        <f>IF(N599="zákl. přenesená",J599,0)</f>
        <v>0</v>
      </c>
      <c r="BH599" s="175">
        <f>IF(N599="sníž. přenesená",J599,0)</f>
        <v>0</v>
      </c>
      <c r="BI599" s="175">
        <f>IF(N599="nulová",J599,0)</f>
        <v>0</v>
      </c>
      <c r="BJ599" s="17" t="s">
        <v>80</v>
      </c>
      <c r="BK599" s="175">
        <f>ROUND(I599*H599,2)</f>
        <v>0</v>
      </c>
      <c r="BL599" s="17" t="s">
        <v>187</v>
      </c>
      <c r="BM599" s="174" t="s">
        <v>1351</v>
      </c>
    </row>
    <row r="600" spans="1:65" s="14" customFormat="1">
      <c r="B600" s="185"/>
      <c r="D600" s="177" t="s">
        <v>189</v>
      </c>
      <c r="E600" s="186" t="s">
        <v>1</v>
      </c>
      <c r="F600" s="187" t="s">
        <v>1352</v>
      </c>
      <c r="H600" s="186" t="s">
        <v>1</v>
      </c>
      <c r="I600" s="188"/>
      <c r="L600" s="185"/>
      <c r="M600" s="189"/>
      <c r="N600" s="190"/>
      <c r="O600" s="190"/>
      <c r="P600" s="190"/>
      <c r="Q600" s="190"/>
      <c r="R600" s="190"/>
      <c r="S600" s="190"/>
      <c r="T600" s="191"/>
      <c r="AT600" s="186" t="s">
        <v>189</v>
      </c>
      <c r="AU600" s="186" t="s">
        <v>85</v>
      </c>
      <c r="AV600" s="14" t="s">
        <v>80</v>
      </c>
      <c r="AW600" s="14" t="s">
        <v>31</v>
      </c>
      <c r="AX600" s="14" t="s">
        <v>75</v>
      </c>
      <c r="AY600" s="186" t="s">
        <v>181</v>
      </c>
    </row>
    <row r="601" spans="1:65" s="13" customFormat="1">
      <c r="B601" s="176"/>
      <c r="D601" s="177" t="s">
        <v>189</v>
      </c>
      <c r="E601" s="178" t="s">
        <v>1</v>
      </c>
      <c r="F601" s="179" t="s">
        <v>1353</v>
      </c>
      <c r="H601" s="180">
        <v>1.8240000000000001</v>
      </c>
      <c r="I601" s="181"/>
      <c r="L601" s="176"/>
      <c r="M601" s="182"/>
      <c r="N601" s="183"/>
      <c r="O601" s="183"/>
      <c r="P601" s="183"/>
      <c r="Q601" s="183"/>
      <c r="R601" s="183"/>
      <c r="S601" s="183"/>
      <c r="T601" s="184"/>
      <c r="AT601" s="178" t="s">
        <v>189</v>
      </c>
      <c r="AU601" s="178" t="s">
        <v>85</v>
      </c>
      <c r="AV601" s="13" t="s">
        <v>85</v>
      </c>
      <c r="AW601" s="13" t="s">
        <v>31</v>
      </c>
      <c r="AX601" s="13" t="s">
        <v>75</v>
      </c>
      <c r="AY601" s="178" t="s">
        <v>181</v>
      </c>
    </row>
    <row r="602" spans="1:65" s="14" customFormat="1">
      <c r="B602" s="185"/>
      <c r="D602" s="177" t="s">
        <v>189</v>
      </c>
      <c r="E602" s="186" t="s">
        <v>1</v>
      </c>
      <c r="F602" s="187" t="s">
        <v>1354</v>
      </c>
      <c r="H602" s="186" t="s">
        <v>1</v>
      </c>
      <c r="I602" s="188"/>
      <c r="L602" s="185"/>
      <c r="M602" s="189"/>
      <c r="N602" s="190"/>
      <c r="O602" s="190"/>
      <c r="P602" s="190"/>
      <c r="Q602" s="190"/>
      <c r="R602" s="190"/>
      <c r="S602" s="190"/>
      <c r="T602" s="191"/>
      <c r="AT602" s="186" t="s">
        <v>189</v>
      </c>
      <c r="AU602" s="186" t="s">
        <v>85</v>
      </c>
      <c r="AV602" s="14" t="s">
        <v>80</v>
      </c>
      <c r="AW602" s="14" t="s">
        <v>31</v>
      </c>
      <c r="AX602" s="14" t="s">
        <v>75</v>
      </c>
      <c r="AY602" s="186" t="s">
        <v>181</v>
      </c>
    </row>
    <row r="603" spans="1:65" s="13" customFormat="1">
      <c r="B603" s="176"/>
      <c r="D603" s="177" t="s">
        <v>189</v>
      </c>
      <c r="E603" s="178" t="s">
        <v>1</v>
      </c>
      <c r="F603" s="179" t="s">
        <v>1355</v>
      </c>
      <c r="H603" s="180">
        <v>0.71799999999999997</v>
      </c>
      <c r="I603" s="181"/>
      <c r="L603" s="176"/>
      <c r="M603" s="182"/>
      <c r="N603" s="183"/>
      <c r="O603" s="183"/>
      <c r="P603" s="183"/>
      <c r="Q603" s="183"/>
      <c r="R603" s="183"/>
      <c r="S603" s="183"/>
      <c r="T603" s="184"/>
      <c r="AT603" s="178" t="s">
        <v>189</v>
      </c>
      <c r="AU603" s="178" t="s">
        <v>85</v>
      </c>
      <c r="AV603" s="13" t="s">
        <v>85</v>
      </c>
      <c r="AW603" s="13" t="s">
        <v>31</v>
      </c>
      <c r="AX603" s="13" t="s">
        <v>75</v>
      </c>
      <c r="AY603" s="178" t="s">
        <v>181</v>
      </c>
    </row>
    <row r="604" spans="1:65" s="14" customFormat="1">
      <c r="B604" s="185"/>
      <c r="D604" s="177" t="s">
        <v>189</v>
      </c>
      <c r="E604" s="186" t="s">
        <v>1</v>
      </c>
      <c r="F604" s="187" t="s">
        <v>1356</v>
      </c>
      <c r="H604" s="186" t="s">
        <v>1</v>
      </c>
      <c r="I604" s="188"/>
      <c r="L604" s="185"/>
      <c r="M604" s="189"/>
      <c r="N604" s="190"/>
      <c r="O604" s="190"/>
      <c r="P604" s="190"/>
      <c r="Q604" s="190"/>
      <c r="R604" s="190"/>
      <c r="S604" s="190"/>
      <c r="T604" s="191"/>
      <c r="AT604" s="186" t="s">
        <v>189</v>
      </c>
      <c r="AU604" s="186" t="s">
        <v>85</v>
      </c>
      <c r="AV604" s="14" t="s">
        <v>80</v>
      </c>
      <c r="AW604" s="14" t="s">
        <v>31</v>
      </c>
      <c r="AX604" s="14" t="s">
        <v>75</v>
      </c>
      <c r="AY604" s="186" t="s">
        <v>181</v>
      </c>
    </row>
    <row r="605" spans="1:65" s="13" customFormat="1">
      <c r="B605" s="176"/>
      <c r="D605" s="177" t="s">
        <v>189</v>
      </c>
      <c r="E605" s="178" t="s">
        <v>1</v>
      </c>
      <c r="F605" s="179" t="s">
        <v>1357</v>
      </c>
      <c r="H605" s="180">
        <v>0.16700000000000001</v>
      </c>
      <c r="I605" s="181"/>
      <c r="L605" s="176"/>
      <c r="M605" s="182"/>
      <c r="N605" s="183"/>
      <c r="O605" s="183"/>
      <c r="P605" s="183"/>
      <c r="Q605" s="183"/>
      <c r="R605" s="183"/>
      <c r="S605" s="183"/>
      <c r="T605" s="184"/>
      <c r="AT605" s="178" t="s">
        <v>189</v>
      </c>
      <c r="AU605" s="178" t="s">
        <v>85</v>
      </c>
      <c r="AV605" s="13" t="s">
        <v>85</v>
      </c>
      <c r="AW605" s="13" t="s">
        <v>31</v>
      </c>
      <c r="AX605" s="13" t="s">
        <v>75</v>
      </c>
      <c r="AY605" s="178" t="s">
        <v>181</v>
      </c>
    </row>
    <row r="606" spans="1:65" s="13" customFormat="1">
      <c r="B606" s="176"/>
      <c r="D606" s="177" t="s">
        <v>189</v>
      </c>
      <c r="E606" s="178" t="s">
        <v>1</v>
      </c>
      <c r="F606" s="179" t="s">
        <v>1358</v>
      </c>
      <c r="H606" s="180">
        <v>0.43099999999999999</v>
      </c>
      <c r="I606" s="181"/>
      <c r="L606" s="176"/>
      <c r="M606" s="182"/>
      <c r="N606" s="183"/>
      <c r="O606" s="183"/>
      <c r="P606" s="183"/>
      <c r="Q606" s="183"/>
      <c r="R606" s="183"/>
      <c r="S606" s="183"/>
      <c r="T606" s="184"/>
      <c r="AT606" s="178" t="s">
        <v>189</v>
      </c>
      <c r="AU606" s="178" t="s">
        <v>85</v>
      </c>
      <c r="AV606" s="13" t="s">
        <v>85</v>
      </c>
      <c r="AW606" s="13" t="s">
        <v>31</v>
      </c>
      <c r="AX606" s="13" t="s">
        <v>75</v>
      </c>
      <c r="AY606" s="178" t="s">
        <v>181</v>
      </c>
    </row>
    <row r="607" spans="1:65" s="14" customFormat="1">
      <c r="B607" s="185"/>
      <c r="D607" s="177" t="s">
        <v>189</v>
      </c>
      <c r="E607" s="186" t="s">
        <v>1</v>
      </c>
      <c r="F607" s="187" t="s">
        <v>1359</v>
      </c>
      <c r="H607" s="186" t="s">
        <v>1</v>
      </c>
      <c r="I607" s="188"/>
      <c r="L607" s="185"/>
      <c r="M607" s="189"/>
      <c r="N607" s="190"/>
      <c r="O607" s="190"/>
      <c r="P607" s="190"/>
      <c r="Q607" s="190"/>
      <c r="R607" s="190"/>
      <c r="S607" s="190"/>
      <c r="T607" s="191"/>
      <c r="AT607" s="186" t="s">
        <v>189</v>
      </c>
      <c r="AU607" s="186" t="s">
        <v>85</v>
      </c>
      <c r="AV607" s="14" t="s">
        <v>80</v>
      </c>
      <c r="AW607" s="14" t="s">
        <v>31</v>
      </c>
      <c r="AX607" s="14" t="s">
        <v>75</v>
      </c>
      <c r="AY607" s="186" t="s">
        <v>181</v>
      </c>
    </row>
    <row r="608" spans="1:65" s="13" customFormat="1">
      <c r="B608" s="176"/>
      <c r="D608" s="177" t="s">
        <v>189</v>
      </c>
      <c r="E608" s="178" t="s">
        <v>1</v>
      </c>
      <c r="F608" s="179" t="s">
        <v>1360</v>
      </c>
      <c r="H608" s="180">
        <v>0.16700000000000001</v>
      </c>
      <c r="I608" s="181"/>
      <c r="L608" s="176"/>
      <c r="M608" s="182"/>
      <c r="N608" s="183"/>
      <c r="O608" s="183"/>
      <c r="P608" s="183"/>
      <c r="Q608" s="183"/>
      <c r="R608" s="183"/>
      <c r="S608" s="183"/>
      <c r="T608" s="184"/>
      <c r="AT608" s="178" t="s">
        <v>189</v>
      </c>
      <c r="AU608" s="178" t="s">
        <v>85</v>
      </c>
      <c r="AV608" s="13" t="s">
        <v>85</v>
      </c>
      <c r="AW608" s="13" t="s">
        <v>31</v>
      </c>
      <c r="AX608" s="13" t="s">
        <v>75</v>
      </c>
      <c r="AY608" s="178" t="s">
        <v>181</v>
      </c>
    </row>
    <row r="609" spans="2:51" s="13" customFormat="1">
      <c r="B609" s="176"/>
      <c r="D609" s="177" t="s">
        <v>189</v>
      </c>
      <c r="E609" s="178" t="s">
        <v>1</v>
      </c>
      <c r="F609" s="179" t="s">
        <v>1361</v>
      </c>
      <c r="H609" s="180">
        <v>0.44600000000000001</v>
      </c>
      <c r="I609" s="181"/>
      <c r="L609" s="176"/>
      <c r="M609" s="182"/>
      <c r="N609" s="183"/>
      <c r="O609" s="183"/>
      <c r="P609" s="183"/>
      <c r="Q609" s="183"/>
      <c r="R609" s="183"/>
      <c r="S609" s="183"/>
      <c r="T609" s="184"/>
      <c r="AT609" s="178" t="s">
        <v>189</v>
      </c>
      <c r="AU609" s="178" t="s">
        <v>85</v>
      </c>
      <c r="AV609" s="13" t="s">
        <v>85</v>
      </c>
      <c r="AW609" s="13" t="s">
        <v>31</v>
      </c>
      <c r="AX609" s="13" t="s">
        <v>75</v>
      </c>
      <c r="AY609" s="178" t="s">
        <v>181</v>
      </c>
    </row>
    <row r="610" spans="2:51" s="13" customFormat="1">
      <c r="B610" s="176"/>
      <c r="D610" s="177" t="s">
        <v>189</v>
      </c>
      <c r="E610" s="178" t="s">
        <v>1</v>
      </c>
      <c r="F610" s="179" t="s">
        <v>1362</v>
      </c>
      <c r="H610" s="180">
        <v>0.73499999999999999</v>
      </c>
      <c r="I610" s="181"/>
      <c r="L610" s="176"/>
      <c r="M610" s="182"/>
      <c r="N610" s="183"/>
      <c r="O610" s="183"/>
      <c r="P610" s="183"/>
      <c r="Q610" s="183"/>
      <c r="R610" s="183"/>
      <c r="S610" s="183"/>
      <c r="T610" s="184"/>
      <c r="AT610" s="178" t="s">
        <v>189</v>
      </c>
      <c r="AU610" s="178" t="s">
        <v>85</v>
      </c>
      <c r="AV610" s="13" t="s">
        <v>85</v>
      </c>
      <c r="AW610" s="13" t="s">
        <v>31</v>
      </c>
      <c r="AX610" s="13" t="s">
        <v>75</v>
      </c>
      <c r="AY610" s="178" t="s">
        <v>181</v>
      </c>
    </row>
    <row r="611" spans="2:51" s="14" customFormat="1">
      <c r="B611" s="185"/>
      <c r="D611" s="177" t="s">
        <v>189</v>
      </c>
      <c r="E611" s="186" t="s">
        <v>1</v>
      </c>
      <c r="F611" s="187" t="s">
        <v>1363</v>
      </c>
      <c r="H611" s="186" t="s">
        <v>1</v>
      </c>
      <c r="I611" s="188"/>
      <c r="L611" s="185"/>
      <c r="M611" s="189"/>
      <c r="N611" s="190"/>
      <c r="O611" s="190"/>
      <c r="P611" s="190"/>
      <c r="Q611" s="190"/>
      <c r="R611" s="190"/>
      <c r="S611" s="190"/>
      <c r="T611" s="191"/>
      <c r="AT611" s="186" t="s">
        <v>189</v>
      </c>
      <c r="AU611" s="186" t="s">
        <v>85</v>
      </c>
      <c r="AV611" s="14" t="s">
        <v>80</v>
      </c>
      <c r="AW611" s="14" t="s">
        <v>31</v>
      </c>
      <c r="AX611" s="14" t="s">
        <v>75</v>
      </c>
      <c r="AY611" s="186" t="s">
        <v>181</v>
      </c>
    </row>
    <row r="612" spans="2:51" s="13" customFormat="1">
      <c r="B612" s="176"/>
      <c r="D612" s="177" t="s">
        <v>189</v>
      </c>
      <c r="E612" s="178" t="s">
        <v>1</v>
      </c>
      <c r="F612" s="179" t="s">
        <v>1360</v>
      </c>
      <c r="H612" s="180">
        <v>0.16700000000000001</v>
      </c>
      <c r="I612" s="181"/>
      <c r="L612" s="176"/>
      <c r="M612" s="182"/>
      <c r="N612" s="183"/>
      <c r="O612" s="183"/>
      <c r="P612" s="183"/>
      <c r="Q612" s="183"/>
      <c r="R612" s="183"/>
      <c r="S612" s="183"/>
      <c r="T612" s="184"/>
      <c r="AT612" s="178" t="s">
        <v>189</v>
      </c>
      <c r="AU612" s="178" t="s">
        <v>85</v>
      </c>
      <c r="AV612" s="13" t="s">
        <v>85</v>
      </c>
      <c r="AW612" s="13" t="s">
        <v>31</v>
      </c>
      <c r="AX612" s="13" t="s">
        <v>75</v>
      </c>
      <c r="AY612" s="178" t="s">
        <v>181</v>
      </c>
    </row>
    <row r="613" spans="2:51" s="13" customFormat="1">
      <c r="B613" s="176"/>
      <c r="D613" s="177" t="s">
        <v>189</v>
      </c>
      <c r="E613" s="178" t="s">
        <v>1</v>
      </c>
      <c r="F613" s="179" t="s">
        <v>1361</v>
      </c>
      <c r="H613" s="180">
        <v>0.44600000000000001</v>
      </c>
      <c r="I613" s="181"/>
      <c r="L613" s="176"/>
      <c r="M613" s="182"/>
      <c r="N613" s="183"/>
      <c r="O613" s="183"/>
      <c r="P613" s="183"/>
      <c r="Q613" s="183"/>
      <c r="R613" s="183"/>
      <c r="S613" s="183"/>
      <c r="T613" s="184"/>
      <c r="AT613" s="178" t="s">
        <v>189</v>
      </c>
      <c r="AU613" s="178" t="s">
        <v>85</v>
      </c>
      <c r="AV613" s="13" t="s">
        <v>85</v>
      </c>
      <c r="AW613" s="13" t="s">
        <v>31</v>
      </c>
      <c r="AX613" s="13" t="s">
        <v>75</v>
      </c>
      <c r="AY613" s="178" t="s">
        <v>181</v>
      </c>
    </row>
    <row r="614" spans="2:51" s="13" customFormat="1">
      <c r="B614" s="176"/>
      <c r="D614" s="177" t="s">
        <v>189</v>
      </c>
      <c r="E614" s="178" t="s">
        <v>1</v>
      </c>
      <c r="F614" s="179" t="s">
        <v>1362</v>
      </c>
      <c r="H614" s="180">
        <v>0.73499999999999999</v>
      </c>
      <c r="I614" s="181"/>
      <c r="L614" s="176"/>
      <c r="M614" s="182"/>
      <c r="N614" s="183"/>
      <c r="O614" s="183"/>
      <c r="P614" s="183"/>
      <c r="Q614" s="183"/>
      <c r="R614" s="183"/>
      <c r="S614" s="183"/>
      <c r="T614" s="184"/>
      <c r="AT614" s="178" t="s">
        <v>189</v>
      </c>
      <c r="AU614" s="178" t="s">
        <v>85</v>
      </c>
      <c r="AV614" s="13" t="s">
        <v>85</v>
      </c>
      <c r="AW614" s="13" t="s">
        <v>31</v>
      </c>
      <c r="AX614" s="13" t="s">
        <v>75</v>
      </c>
      <c r="AY614" s="178" t="s">
        <v>181</v>
      </c>
    </row>
    <row r="615" spans="2:51" s="14" customFormat="1">
      <c r="B615" s="185"/>
      <c r="D615" s="177" t="s">
        <v>189</v>
      </c>
      <c r="E615" s="186" t="s">
        <v>1</v>
      </c>
      <c r="F615" s="187" t="s">
        <v>1364</v>
      </c>
      <c r="H615" s="186" t="s">
        <v>1</v>
      </c>
      <c r="I615" s="188"/>
      <c r="L615" s="185"/>
      <c r="M615" s="189"/>
      <c r="N615" s="190"/>
      <c r="O615" s="190"/>
      <c r="P615" s="190"/>
      <c r="Q615" s="190"/>
      <c r="R615" s="190"/>
      <c r="S615" s="190"/>
      <c r="T615" s="191"/>
      <c r="AT615" s="186" t="s">
        <v>189</v>
      </c>
      <c r="AU615" s="186" t="s">
        <v>85</v>
      </c>
      <c r="AV615" s="14" t="s">
        <v>80</v>
      </c>
      <c r="AW615" s="14" t="s">
        <v>31</v>
      </c>
      <c r="AX615" s="14" t="s">
        <v>75</v>
      </c>
      <c r="AY615" s="186" t="s">
        <v>181</v>
      </c>
    </row>
    <row r="616" spans="2:51" s="13" customFormat="1">
      <c r="B616" s="176"/>
      <c r="D616" s="177" t="s">
        <v>189</v>
      </c>
      <c r="E616" s="178" t="s">
        <v>1</v>
      </c>
      <c r="F616" s="179" t="s">
        <v>1360</v>
      </c>
      <c r="H616" s="180">
        <v>0.16700000000000001</v>
      </c>
      <c r="I616" s="181"/>
      <c r="L616" s="176"/>
      <c r="M616" s="182"/>
      <c r="N616" s="183"/>
      <c r="O616" s="183"/>
      <c r="P616" s="183"/>
      <c r="Q616" s="183"/>
      <c r="R616" s="183"/>
      <c r="S616" s="183"/>
      <c r="T616" s="184"/>
      <c r="AT616" s="178" t="s">
        <v>189</v>
      </c>
      <c r="AU616" s="178" t="s">
        <v>85</v>
      </c>
      <c r="AV616" s="13" t="s">
        <v>85</v>
      </c>
      <c r="AW616" s="13" t="s">
        <v>31</v>
      </c>
      <c r="AX616" s="13" t="s">
        <v>75</v>
      </c>
      <c r="AY616" s="178" t="s">
        <v>181</v>
      </c>
    </row>
    <row r="617" spans="2:51" s="13" customFormat="1">
      <c r="B617" s="176"/>
      <c r="D617" s="177" t="s">
        <v>189</v>
      </c>
      <c r="E617" s="178" t="s">
        <v>1</v>
      </c>
      <c r="F617" s="179" t="s">
        <v>1361</v>
      </c>
      <c r="H617" s="180">
        <v>0.44600000000000001</v>
      </c>
      <c r="I617" s="181"/>
      <c r="L617" s="176"/>
      <c r="M617" s="182"/>
      <c r="N617" s="183"/>
      <c r="O617" s="183"/>
      <c r="P617" s="183"/>
      <c r="Q617" s="183"/>
      <c r="R617" s="183"/>
      <c r="S617" s="183"/>
      <c r="T617" s="184"/>
      <c r="AT617" s="178" t="s">
        <v>189</v>
      </c>
      <c r="AU617" s="178" t="s">
        <v>85</v>
      </c>
      <c r="AV617" s="13" t="s">
        <v>85</v>
      </c>
      <c r="AW617" s="13" t="s">
        <v>31</v>
      </c>
      <c r="AX617" s="13" t="s">
        <v>75</v>
      </c>
      <c r="AY617" s="178" t="s">
        <v>181</v>
      </c>
    </row>
    <row r="618" spans="2:51" s="13" customFormat="1">
      <c r="B618" s="176"/>
      <c r="D618" s="177" t="s">
        <v>189</v>
      </c>
      <c r="E618" s="178" t="s">
        <v>1</v>
      </c>
      <c r="F618" s="179" t="s">
        <v>1362</v>
      </c>
      <c r="H618" s="180">
        <v>0.73499999999999999</v>
      </c>
      <c r="I618" s="181"/>
      <c r="L618" s="176"/>
      <c r="M618" s="182"/>
      <c r="N618" s="183"/>
      <c r="O618" s="183"/>
      <c r="P618" s="183"/>
      <c r="Q618" s="183"/>
      <c r="R618" s="183"/>
      <c r="S618" s="183"/>
      <c r="T618" s="184"/>
      <c r="AT618" s="178" t="s">
        <v>189</v>
      </c>
      <c r="AU618" s="178" t="s">
        <v>85</v>
      </c>
      <c r="AV618" s="13" t="s">
        <v>85</v>
      </c>
      <c r="AW618" s="13" t="s">
        <v>31</v>
      </c>
      <c r="AX618" s="13" t="s">
        <v>75</v>
      </c>
      <c r="AY618" s="178" t="s">
        <v>181</v>
      </c>
    </row>
    <row r="619" spans="2:51" s="14" customFormat="1">
      <c r="B619" s="185"/>
      <c r="D619" s="177" t="s">
        <v>189</v>
      </c>
      <c r="E619" s="186" t="s">
        <v>1</v>
      </c>
      <c r="F619" s="187" t="s">
        <v>1365</v>
      </c>
      <c r="H619" s="186" t="s">
        <v>1</v>
      </c>
      <c r="I619" s="188"/>
      <c r="L619" s="185"/>
      <c r="M619" s="189"/>
      <c r="N619" s="190"/>
      <c r="O619" s="190"/>
      <c r="P619" s="190"/>
      <c r="Q619" s="190"/>
      <c r="R619" s="190"/>
      <c r="S619" s="190"/>
      <c r="T619" s="191"/>
      <c r="AT619" s="186" t="s">
        <v>189</v>
      </c>
      <c r="AU619" s="186" t="s">
        <v>85</v>
      </c>
      <c r="AV619" s="14" t="s">
        <v>80</v>
      </c>
      <c r="AW619" s="14" t="s">
        <v>31</v>
      </c>
      <c r="AX619" s="14" t="s">
        <v>75</v>
      </c>
      <c r="AY619" s="186" t="s">
        <v>181</v>
      </c>
    </row>
    <row r="620" spans="2:51" s="13" customFormat="1">
      <c r="B620" s="176"/>
      <c r="D620" s="177" t="s">
        <v>189</v>
      </c>
      <c r="E620" s="178" t="s">
        <v>1</v>
      </c>
      <c r="F620" s="179" t="s">
        <v>85</v>
      </c>
      <c r="H620" s="180">
        <v>2</v>
      </c>
      <c r="I620" s="181"/>
      <c r="L620" s="176"/>
      <c r="M620" s="182"/>
      <c r="N620" s="183"/>
      <c r="O620" s="183"/>
      <c r="P620" s="183"/>
      <c r="Q620" s="183"/>
      <c r="R620" s="183"/>
      <c r="S620" s="183"/>
      <c r="T620" s="184"/>
      <c r="AT620" s="178" t="s">
        <v>189</v>
      </c>
      <c r="AU620" s="178" t="s">
        <v>85</v>
      </c>
      <c r="AV620" s="13" t="s">
        <v>85</v>
      </c>
      <c r="AW620" s="13" t="s">
        <v>31</v>
      </c>
      <c r="AX620" s="13" t="s">
        <v>75</v>
      </c>
      <c r="AY620" s="178" t="s">
        <v>181</v>
      </c>
    </row>
    <row r="621" spans="2:51" s="14" customFormat="1">
      <c r="B621" s="185"/>
      <c r="D621" s="177" t="s">
        <v>189</v>
      </c>
      <c r="E621" s="186" t="s">
        <v>1</v>
      </c>
      <c r="F621" s="187" t="s">
        <v>1366</v>
      </c>
      <c r="H621" s="186" t="s">
        <v>1</v>
      </c>
      <c r="I621" s="188"/>
      <c r="L621" s="185"/>
      <c r="M621" s="189"/>
      <c r="N621" s="190"/>
      <c r="O621" s="190"/>
      <c r="P621" s="190"/>
      <c r="Q621" s="190"/>
      <c r="R621" s="190"/>
      <c r="S621" s="190"/>
      <c r="T621" s="191"/>
      <c r="AT621" s="186" t="s">
        <v>189</v>
      </c>
      <c r="AU621" s="186" t="s">
        <v>85</v>
      </c>
      <c r="AV621" s="14" t="s">
        <v>80</v>
      </c>
      <c r="AW621" s="14" t="s">
        <v>31</v>
      </c>
      <c r="AX621" s="14" t="s">
        <v>75</v>
      </c>
      <c r="AY621" s="186" t="s">
        <v>181</v>
      </c>
    </row>
    <row r="622" spans="2:51" s="13" customFormat="1">
      <c r="B622" s="176"/>
      <c r="D622" s="177" t="s">
        <v>189</v>
      </c>
      <c r="E622" s="178" t="s">
        <v>1</v>
      </c>
      <c r="F622" s="179" t="s">
        <v>1367</v>
      </c>
      <c r="H622" s="180">
        <v>2.57</v>
      </c>
      <c r="I622" s="181"/>
      <c r="L622" s="176"/>
      <c r="M622" s="182"/>
      <c r="N622" s="183"/>
      <c r="O622" s="183"/>
      <c r="P622" s="183"/>
      <c r="Q622" s="183"/>
      <c r="R622" s="183"/>
      <c r="S622" s="183"/>
      <c r="T622" s="184"/>
      <c r="AT622" s="178" t="s">
        <v>189</v>
      </c>
      <c r="AU622" s="178" t="s">
        <v>85</v>
      </c>
      <c r="AV622" s="13" t="s">
        <v>85</v>
      </c>
      <c r="AW622" s="13" t="s">
        <v>31</v>
      </c>
      <c r="AX622" s="13" t="s">
        <v>75</v>
      </c>
      <c r="AY622" s="178" t="s">
        <v>181</v>
      </c>
    </row>
    <row r="623" spans="2:51" s="14" customFormat="1">
      <c r="B623" s="185"/>
      <c r="D623" s="177" t="s">
        <v>189</v>
      </c>
      <c r="E623" s="186" t="s">
        <v>1</v>
      </c>
      <c r="F623" s="187" t="s">
        <v>1354</v>
      </c>
      <c r="H623" s="186" t="s">
        <v>1</v>
      </c>
      <c r="I623" s="188"/>
      <c r="L623" s="185"/>
      <c r="M623" s="189"/>
      <c r="N623" s="190"/>
      <c r="O623" s="190"/>
      <c r="P623" s="190"/>
      <c r="Q623" s="190"/>
      <c r="R623" s="190"/>
      <c r="S623" s="190"/>
      <c r="T623" s="191"/>
      <c r="AT623" s="186" t="s">
        <v>189</v>
      </c>
      <c r="AU623" s="186" t="s">
        <v>85</v>
      </c>
      <c r="AV623" s="14" t="s">
        <v>80</v>
      </c>
      <c r="AW623" s="14" t="s">
        <v>31</v>
      </c>
      <c r="AX623" s="14" t="s">
        <v>75</v>
      </c>
      <c r="AY623" s="186" t="s">
        <v>181</v>
      </c>
    </row>
    <row r="624" spans="2:51" s="13" customFormat="1">
      <c r="B624" s="176"/>
      <c r="D624" s="177" t="s">
        <v>189</v>
      </c>
      <c r="E624" s="178" t="s">
        <v>1</v>
      </c>
      <c r="F624" s="179" t="s">
        <v>1368</v>
      </c>
      <c r="H624" s="180">
        <v>0.80500000000000005</v>
      </c>
      <c r="I624" s="181"/>
      <c r="L624" s="176"/>
      <c r="M624" s="182"/>
      <c r="N624" s="183"/>
      <c r="O624" s="183"/>
      <c r="P624" s="183"/>
      <c r="Q624" s="183"/>
      <c r="R624" s="183"/>
      <c r="S624" s="183"/>
      <c r="T624" s="184"/>
      <c r="AT624" s="178" t="s">
        <v>189</v>
      </c>
      <c r="AU624" s="178" t="s">
        <v>85</v>
      </c>
      <c r="AV624" s="13" t="s">
        <v>85</v>
      </c>
      <c r="AW624" s="13" t="s">
        <v>31</v>
      </c>
      <c r="AX624" s="13" t="s">
        <v>75</v>
      </c>
      <c r="AY624" s="178" t="s">
        <v>181</v>
      </c>
    </row>
    <row r="625" spans="1:65" s="15" customFormat="1">
      <c r="B625" s="192"/>
      <c r="D625" s="177" t="s">
        <v>189</v>
      </c>
      <c r="E625" s="193" t="s">
        <v>1</v>
      </c>
      <c r="F625" s="194" t="s">
        <v>204</v>
      </c>
      <c r="H625" s="195">
        <v>12.558999999999999</v>
      </c>
      <c r="I625" s="196"/>
      <c r="L625" s="192"/>
      <c r="M625" s="197"/>
      <c r="N625" s="198"/>
      <c r="O625" s="198"/>
      <c r="P625" s="198"/>
      <c r="Q625" s="198"/>
      <c r="R625" s="198"/>
      <c r="S625" s="198"/>
      <c r="T625" s="199"/>
      <c r="AT625" s="193" t="s">
        <v>189</v>
      </c>
      <c r="AU625" s="193" t="s">
        <v>85</v>
      </c>
      <c r="AV625" s="15" t="s">
        <v>187</v>
      </c>
      <c r="AW625" s="15" t="s">
        <v>31</v>
      </c>
      <c r="AX625" s="15" t="s">
        <v>80</v>
      </c>
      <c r="AY625" s="193" t="s">
        <v>181</v>
      </c>
    </row>
    <row r="626" spans="1:65" s="2" customFormat="1" ht="21.75" customHeight="1">
      <c r="A626" s="32"/>
      <c r="B626" s="161"/>
      <c r="C626" s="162" t="s">
        <v>601</v>
      </c>
      <c r="D626" s="162" t="s">
        <v>183</v>
      </c>
      <c r="E626" s="163" t="s">
        <v>1369</v>
      </c>
      <c r="F626" s="164" t="s">
        <v>1370</v>
      </c>
      <c r="G626" s="165" t="s">
        <v>259</v>
      </c>
      <c r="H626" s="166">
        <v>2.5099999999999998</v>
      </c>
      <c r="I626" s="167"/>
      <c r="J626" s="168">
        <f>ROUND(I626*H626,2)</f>
        <v>0</v>
      </c>
      <c r="K626" s="169"/>
      <c r="L626" s="33"/>
      <c r="M626" s="170" t="s">
        <v>1</v>
      </c>
      <c r="N626" s="171" t="s">
        <v>40</v>
      </c>
      <c r="O626" s="58"/>
      <c r="P626" s="172">
        <f>O626*H626</f>
        <v>0</v>
      </c>
      <c r="Q626" s="172">
        <v>1.04887</v>
      </c>
      <c r="R626" s="172">
        <f>Q626*H626</f>
        <v>2.6326636999999997</v>
      </c>
      <c r="S626" s="172">
        <v>0</v>
      </c>
      <c r="T626" s="173">
        <f>S626*H626</f>
        <v>0</v>
      </c>
      <c r="U626" s="32"/>
      <c r="V626" s="32"/>
      <c r="W626" s="32"/>
      <c r="X626" s="32"/>
      <c r="Y626" s="32"/>
      <c r="Z626" s="32"/>
      <c r="AA626" s="32"/>
      <c r="AB626" s="32"/>
      <c r="AC626" s="32"/>
      <c r="AD626" s="32"/>
      <c r="AE626" s="32"/>
      <c r="AR626" s="174" t="s">
        <v>187</v>
      </c>
      <c r="AT626" s="174" t="s">
        <v>183</v>
      </c>
      <c r="AU626" s="174" t="s">
        <v>85</v>
      </c>
      <c r="AY626" s="17" t="s">
        <v>181</v>
      </c>
      <c r="BE626" s="175">
        <f>IF(N626="základní",J626,0)</f>
        <v>0</v>
      </c>
      <c r="BF626" s="175">
        <f>IF(N626="snížená",J626,0)</f>
        <v>0</v>
      </c>
      <c r="BG626" s="175">
        <f>IF(N626="zákl. přenesená",J626,0)</f>
        <v>0</v>
      </c>
      <c r="BH626" s="175">
        <f>IF(N626="sníž. přenesená",J626,0)</f>
        <v>0</v>
      </c>
      <c r="BI626" s="175">
        <f>IF(N626="nulová",J626,0)</f>
        <v>0</v>
      </c>
      <c r="BJ626" s="17" t="s">
        <v>80</v>
      </c>
      <c r="BK626" s="175">
        <f>ROUND(I626*H626,2)</f>
        <v>0</v>
      </c>
      <c r="BL626" s="17" t="s">
        <v>187</v>
      </c>
      <c r="BM626" s="174" t="s">
        <v>1371</v>
      </c>
    </row>
    <row r="627" spans="1:65" s="14" customFormat="1">
      <c r="B627" s="185"/>
      <c r="D627" s="177" t="s">
        <v>189</v>
      </c>
      <c r="E627" s="186" t="s">
        <v>1</v>
      </c>
      <c r="F627" s="187" t="s">
        <v>1352</v>
      </c>
      <c r="H627" s="186" t="s">
        <v>1</v>
      </c>
      <c r="I627" s="188"/>
      <c r="L627" s="185"/>
      <c r="M627" s="189"/>
      <c r="N627" s="190"/>
      <c r="O627" s="190"/>
      <c r="P627" s="190"/>
      <c r="Q627" s="190"/>
      <c r="R627" s="190"/>
      <c r="S627" s="190"/>
      <c r="T627" s="191"/>
      <c r="AT627" s="186" t="s">
        <v>189</v>
      </c>
      <c r="AU627" s="186" t="s">
        <v>85</v>
      </c>
      <c r="AV627" s="14" t="s">
        <v>80</v>
      </c>
      <c r="AW627" s="14" t="s">
        <v>31</v>
      </c>
      <c r="AX627" s="14" t="s">
        <v>75</v>
      </c>
      <c r="AY627" s="186" t="s">
        <v>181</v>
      </c>
    </row>
    <row r="628" spans="1:65" s="13" customFormat="1">
      <c r="B628" s="176"/>
      <c r="D628" s="177" t="s">
        <v>189</v>
      </c>
      <c r="E628" s="178" t="s">
        <v>1</v>
      </c>
      <c r="F628" s="179" t="s">
        <v>1372</v>
      </c>
      <c r="H628" s="180">
        <v>0.36499999999999999</v>
      </c>
      <c r="I628" s="181"/>
      <c r="L628" s="176"/>
      <c r="M628" s="182"/>
      <c r="N628" s="183"/>
      <c r="O628" s="183"/>
      <c r="P628" s="183"/>
      <c r="Q628" s="183"/>
      <c r="R628" s="183"/>
      <c r="S628" s="183"/>
      <c r="T628" s="184"/>
      <c r="AT628" s="178" t="s">
        <v>189</v>
      </c>
      <c r="AU628" s="178" t="s">
        <v>85</v>
      </c>
      <c r="AV628" s="13" t="s">
        <v>85</v>
      </c>
      <c r="AW628" s="13" t="s">
        <v>31</v>
      </c>
      <c r="AX628" s="13" t="s">
        <v>75</v>
      </c>
      <c r="AY628" s="178" t="s">
        <v>181</v>
      </c>
    </row>
    <row r="629" spans="1:65" s="14" customFormat="1">
      <c r="B629" s="185"/>
      <c r="D629" s="177" t="s">
        <v>189</v>
      </c>
      <c r="E629" s="186" t="s">
        <v>1</v>
      </c>
      <c r="F629" s="187" t="s">
        <v>1354</v>
      </c>
      <c r="H629" s="186" t="s">
        <v>1</v>
      </c>
      <c r="I629" s="188"/>
      <c r="L629" s="185"/>
      <c r="M629" s="189"/>
      <c r="N629" s="190"/>
      <c r="O629" s="190"/>
      <c r="P629" s="190"/>
      <c r="Q629" s="190"/>
      <c r="R629" s="190"/>
      <c r="S629" s="190"/>
      <c r="T629" s="191"/>
      <c r="AT629" s="186" t="s">
        <v>189</v>
      </c>
      <c r="AU629" s="186" t="s">
        <v>85</v>
      </c>
      <c r="AV629" s="14" t="s">
        <v>80</v>
      </c>
      <c r="AW629" s="14" t="s">
        <v>31</v>
      </c>
      <c r="AX629" s="14" t="s">
        <v>75</v>
      </c>
      <c r="AY629" s="186" t="s">
        <v>181</v>
      </c>
    </row>
    <row r="630" spans="1:65" s="13" customFormat="1">
      <c r="B630" s="176"/>
      <c r="D630" s="177" t="s">
        <v>189</v>
      </c>
      <c r="E630" s="178" t="s">
        <v>1</v>
      </c>
      <c r="F630" s="179" t="s">
        <v>1373</v>
      </c>
      <c r="H630" s="180">
        <v>0.14399999999999999</v>
      </c>
      <c r="I630" s="181"/>
      <c r="L630" s="176"/>
      <c r="M630" s="182"/>
      <c r="N630" s="183"/>
      <c r="O630" s="183"/>
      <c r="P630" s="183"/>
      <c r="Q630" s="183"/>
      <c r="R630" s="183"/>
      <c r="S630" s="183"/>
      <c r="T630" s="184"/>
      <c r="AT630" s="178" t="s">
        <v>189</v>
      </c>
      <c r="AU630" s="178" t="s">
        <v>85</v>
      </c>
      <c r="AV630" s="13" t="s">
        <v>85</v>
      </c>
      <c r="AW630" s="13" t="s">
        <v>31</v>
      </c>
      <c r="AX630" s="13" t="s">
        <v>75</v>
      </c>
      <c r="AY630" s="178" t="s">
        <v>181</v>
      </c>
    </row>
    <row r="631" spans="1:65" s="14" customFormat="1">
      <c r="B631" s="185"/>
      <c r="D631" s="177" t="s">
        <v>189</v>
      </c>
      <c r="E631" s="186" t="s">
        <v>1</v>
      </c>
      <c r="F631" s="187" t="s">
        <v>1356</v>
      </c>
      <c r="H631" s="186" t="s">
        <v>1</v>
      </c>
      <c r="I631" s="188"/>
      <c r="L631" s="185"/>
      <c r="M631" s="189"/>
      <c r="N631" s="190"/>
      <c r="O631" s="190"/>
      <c r="P631" s="190"/>
      <c r="Q631" s="190"/>
      <c r="R631" s="190"/>
      <c r="S631" s="190"/>
      <c r="T631" s="191"/>
      <c r="AT631" s="186" t="s">
        <v>189</v>
      </c>
      <c r="AU631" s="186" t="s">
        <v>85</v>
      </c>
      <c r="AV631" s="14" t="s">
        <v>80</v>
      </c>
      <c r="AW631" s="14" t="s">
        <v>31</v>
      </c>
      <c r="AX631" s="14" t="s">
        <v>75</v>
      </c>
      <c r="AY631" s="186" t="s">
        <v>181</v>
      </c>
    </row>
    <row r="632" spans="1:65" s="13" customFormat="1">
      <c r="B632" s="176"/>
      <c r="D632" s="177" t="s">
        <v>189</v>
      </c>
      <c r="E632" s="178" t="s">
        <v>1</v>
      </c>
      <c r="F632" s="179" t="s">
        <v>1374</v>
      </c>
      <c r="H632" s="180">
        <v>3.3000000000000002E-2</v>
      </c>
      <c r="I632" s="181"/>
      <c r="L632" s="176"/>
      <c r="M632" s="182"/>
      <c r="N632" s="183"/>
      <c r="O632" s="183"/>
      <c r="P632" s="183"/>
      <c r="Q632" s="183"/>
      <c r="R632" s="183"/>
      <c r="S632" s="183"/>
      <c r="T632" s="184"/>
      <c r="AT632" s="178" t="s">
        <v>189</v>
      </c>
      <c r="AU632" s="178" t="s">
        <v>85</v>
      </c>
      <c r="AV632" s="13" t="s">
        <v>85</v>
      </c>
      <c r="AW632" s="13" t="s">
        <v>31</v>
      </c>
      <c r="AX632" s="13" t="s">
        <v>75</v>
      </c>
      <c r="AY632" s="178" t="s">
        <v>181</v>
      </c>
    </row>
    <row r="633" spans="1:65" s="13" customFormat="1">
      <c r="B633" s="176"/>
      <c r="D633" s="177" t="s">
        <v>189</v>
      </c>
      <c r="E633" s="178" t="s">
        <v>1</v>
      </c>
      <c r="F633" s="179" t="s">
        <v>1375</v>
      </c>
      <c r="H633" s="180">
        <v>8.5999999999999993E-2</v>
      </c>
      <c r="I633" s="181"/>
      <c r="L633" s="176"/>
      <c r="M633" s="182"/>
      <c r="N633" s="183"/>
      <c r="O633" s="183"/>
      <c r="P633" s="183"/>
      <c r="Q633" s="183"/>
      <c r="R633" s="183"/>
      <c r="S633" s="183"/>
      <c r="T633" s="184"/>
      <c r="AT633" s="178" t="s">
        <v>189</v>
      </c>
      <c r="AU633" s="178" t="s">
        <v>85</v>
      </c>
      <c r="AV633" s="13" t="s">
        <v>85</v>
      </c>
      <c r="AW633" s="13" t="s">
        <v>31</v>
      </c>
      <c r="AX633" s="13" t="s">
        <v>75</v>
      </c>
      <c r="AY633" s="178" t="s">
        <v>181</v>
      </c>
    </row>
    <row r="634" spans="1:65" s="14" customFormat="1">
      <c r="B634" s="185"/>
      <c r="D634" s="177" t="s">
        <v>189</v>
      </c>
      <c r="E634" s="186" t="s">
        <v>1</v>
      </c>
      <c r="F634" s="187" t="s">
        <v>1359</v>
      </c>
      <c r="H634" s="186" t="s">
        <v>1</v>
      </c>
      <c r="I634" s="188"/>
      <c r="L634" s="185"/>
      <c r="M634" s="189"/>
      <c r="N634" s="190"/>
      <c r="O634" s="190"/>
      <c r="P634" s="190"/>
      <c r="Q634" s="190"/>
      <c r="R634" s="190"/>
      <c r="S634" s="190"/>
      <c r="T634" s="191"/>
      <c r="AT634" s="186" t="s">
        <v>189</v>
      </c>
      <c r="AU634" s="186" t="s">
        <v>85</v>
      </c>
      <c r="AV634" s="14" t="s">
        <v>80</v>
      </c>
      <c r="AW634" s="14" t="s">
        <v>31</v>
      </c>
      <c r="AX634" s="14" t="s">
        <v>75</v>
      </c>
      <c r="AY634" s="186" t="s">
        <v>181</v>
      </c>
    </row>
    <row r="635" spans="1:65" s="13" customFormat="1">
      <c r="B635" s="176"/>
      <c r="D635" s="177" t="s">
        <v>189</v>
      </c>
      <c r="E635" s="178" t="s">
        <v>1</v>
      </c>
      <c r="F635" s="179" t="s">
        <v>1376</v>
      </c>
      <c r="H635" s="180">
        <v>3.3000000000000002E-2</v>
      </c>
      <c r="I635" s="181"/>
      <c r="L635" s="176"/>
      <c r="M635" s="182"/>
      <c r="N635" s="183"/>
      <c r="O635" s="183"/>
      <c r="P635" s="183"/>
      <c r="Q635" s="183"/>
      <c r="R635" s="183"/>
      <c r="S635" s="183"/>
      <c r="T635" s="184"/>
      <c r="AT635" s="178" t="s">
        <v>189</v>
      </c>
      <c r="AU635" s="178" t="s">
        <v>85</v>
      </c>
      <c r="AV635" s="13" t="s">
        <v>85</v>
      </c>
      <c r="AW635" s="13" t="s">
        <v>31</v>
      </c>
      <c r="AX635" s="13" t="s">
        <v>75</v>
      </c>
      <c r="AY635" s="178" t="s">
        <v>181</v>
      </c>
    </row>
    <row r="636" spans="1:65" s="13" customFormat="1">
      <c r="B636" s="176"/>
      <c r="D636" s="177" t="s">
        <v>189</v>
      </c>
      <c r="E636" s="178" t="s">
        <v>1</v>
      </c>
      <c r="F636" s="179" t="s">
        <v>1377</v>
      </c>
      <c r="H636" s="180">
        <v>8.8999999999999996E-2</v>
      </c>
      <c r="I636" s="181"/>
      <c r="L636" s="176"/>
      <c r="M636" s="182"/>
      <c r="N636" s="183"/>
      <c r="O636" s="183"/>
      <c r="P636" s="183"/>
      <c r="Q636" s="183"/>
      <c r="R636" s="183"/>
      <c r="S636" s="183"/>
      <c r="T636" s="184"/>
      <c r="AT636" s="178" t="s">
        <v>189</v>
      </c>
      <c r="AU636" s="178" t="s">
        <v>85</v>
      </c>
      <c r="AV636" s="13" t="s">
        <v>85</v>
      </c>
      <c r="AW636" s="13" t="s">
        <v>31</v>
      </c>
      <c r="AX636" s="13" t="s">
        <v>75</v>
      </c>
      <c r="AY636" s="178" t="s">
        <v>181</v>
      </c>
    </row>
    <row r="637" spans="1:65" s="13" customFormat="1">
      <c r="B637" s="176"/>
      <c r="D637" s="177" t="s">
        <v>189</v>
      </c>
      <c r="E637" s="178" t="s">
        <v>1</v>
      </c>
      <c r="F637" s="179" t="s">
        <v>1378</v>
      </c>
      <c r="H637" s="180">
        <v>0.14699999999999999</v>
      </c>
      <c r="I637" s="181"/>
      <c r="L637" s="176"/>
      <c r="M637" s="182"/>
      <c r="N637" s="183"/>
      <c r="O637" s="183"/>
      <c r="P637" s="183"/>
      <c r="Q637" s="183"/>
      <c r="R637" s="183"/>
      <c r="S637" s="183"/>
      <c r="T637" s="184"/>
      <c r="AT637" s="178" t="s">
        <v>189</v>
      </c>
      <c r="AU637" s="178" t="s">
        <v>85</v>
      </c>
      <c r="AV637" s="13" t="s">
        <v>85</v>
      </c>
      <c r="AW637" s="13" t="s">
        <v>31</v>
      </c>
      <c r="AX637" s="13" t="s">
        <v>75</v>
      </c>
      <c r="AY637" s="178" t="s">
        <v>181</v>
      </c>
    </row>
    <row r="638" spans="1:65" s="14" customFormat="1">
      <c r="B638" s="185"/>
      <c r="D638" s="177" t="s">
        <v>189</v>
      </c>
      <c r="E638" s="186" t="s">
        <v>1</v>
      </c>
      <c r="F638" s="187" t="s">
        <v>1363</v>
      </c>
      <c r="H638" s="186" t="s">
        <v>1</v>
      </c>
      <c r="I638" s="188"/>
      <c r="L638" s="185"/>
      <c r="M638" s="189"/>
      <c r="N638" s="190"/>
      <c r="O638" s="190"/>
      <c r="P638" s="190"/>
      <c r="Q638" s="190"/>
      <c r="R638" s="190"/>
      <c r="S638" s="190"/>
      <c r="T638" s="191"/>
      <c r="AT638" s="186" t="s">
        <v>189</v>
      </c>
      <c r="AU638" s="186" t="s">
        <v>85</v>
      </c>
      <c r="AV638" s="14" t="s">
        <v>80</v>
      </c>
      <c r="AW638" s="14" t="s">
        <v>31</v>
      </c>
      <c r="AX638" s="14" t="s">
        <v>75</v>
      </c>
      <c r="AY638" s="186" t="s">
        <v>181</v>
      </c>
    </row>
    <row r="639" spans="1:65" s="13" customFormat="1">
      <c r="B639" s="176"/>
      <c r="D639" s="177" t="s">
        <v>189</v>
      </c>
      <c r="E639" s="178" t="s">
        <v>1</v>
      </c>
      <c r="F639" s="179" t="s">
        <v>1376</v>
      </c>
      <c r="H639" s="180">
        <v>3.3000000000000002E-2</v>
      </c>
      <c r="I639" s="181"/>
      <c r="L639" s="176"/>
      <c r="M639" s="182"/>
      <c r="N639" s="183"/>
      <c r="O639" s="183"/>
      <c r="P639" s="183"/>
      <c r="Q639" s="183"/>
      <c r="R639" s="183"/>
      <c r="S639" s="183"/>
      <c r="T639" s="184"/>
      <c r="AT639" s="178" t="s">
        <v>189</v>
      </c>
      <c r="AU639" s="178" t="s">
        <v>85</v>
      </c>
      <c r="AV639" s="13" t="s">
        <v>85</v>
      </c>
      <c r="AW639" s="13" t="s">
        <v>31</v>
      </c>
      <c r="AX639" s="13" t="s">
        <v>75</v>
      </c>
      <c r="AY639" s="178" t="s">
        <v>181</v>
      </c>
    </row>
    <row r="640" spans="1:65" s="13" customFormat="1">
      <c r="B640" s="176"/>
      <c r="D640" s="177" t="s">
        <v>189</v>
      </c>
      <c r="E640" s="178" t="s">
        <v>1</v>
      </c>
      <c r="F640" s="179" t="s">
        <v>1377</v>
      </c>
      <c r="H640" s="180">
        <v>8.8999999999999996E-2</v>
      </c>
      <c r="I640" s="181"/>
      <c r="L640" s="176"/>
      <c r="M640" s="182"/>
      <c r="N640" s="183"/>
      <c r="O640" s="183"/>
      <c r="P640" s="183"/>
      <c r="Q640" s="183"/>
      <c r="R640" s="183"/>
      <c r="S640" s="183"/>
      <c r="T640" s="184"/>
      <c r="AT640" s="178" t="s">
        <v>189</v>
      </c>
      <c r="AU640" s="178" t="s">
        <v>85</v>
      </c>
      <c r="AV640" s="13" t="s">
        <v>85</v>
      </c>
      <c r="AW640" s="13" t="s">
        <v>31</v>
      </c>
      <c r="AX640" s="13" t="s">
        <v>75</v>
      </c>
      <c r="AY640" s="178" t="s">
        <v>181</v>
      </c>
    </row>
    <row r="641" spans="1:65" s="13" customFormat="1">
      <c r="B641" s="176"/>
      <c r="D641" s="177" t="s">
        <v>189</v>
      </c>
      <c r="E641" s="178" t="s">
        <v>1</v>
      </c>
      <c r="F641" s="179" t="s">
        <v>1378</v>
      </c>
      <c r="H641" s="180">
        <v>0.14699999999999999</v>
      </c>
      <c r="I641" s="181"/>
      <c r="L641" s="176"/>
      <c r="M641" s="182"/>
      <c r="N641" s="183"/>
      <c r="O641" s="183"/>
      <c r="P641" s="183"/>
      <c r="Q641" s="183"/>
      <c r="R641" s="183"/>
      <c r="S641" s="183"/>
      <c r="T641" s="184"/>
      <c r="AT641" s="178" t="s">
        <v>189</v>
      </c>
      <c r="AU641" s="178" t="s">
        <v>85</v>
      </c>
      <c r="AV641" s="13" t="s">
        <v>85</v>
      </c>
      <c r="AW641" s="13" t="s">
        <v>31</v>
      </c>
      <c r="AX641" s="13" t="s">
        <v>75</v>
      </c>
      <c r="AY641" s="178" t="s">
        <v>181</v>
      </c>
    </row>
    <row r="642" spans="1:65" s="14" customFormat="1">
      <c r="B642" s="185"/>
      <c r="D642" s="177" t="s">
        <v>189</v>
      </c>
      <c r="E642" s="186" t="s">
        <v>1</v>
      </c>
      <c r="F642" s="187" t="s">
        <v>1364</v>
      </c>
      <c r="H642" s="186" t="s">
        <v>1</v>
      </c>
      <c r="I642" s="188"/>
      <c r="L642" s="185"/>
      <c r="M642" s="189"/>
      <c r="N642" s="190"/>
      <c r="O642" s="190"/>
      <c r="P642" s="190"/>
      <c r="Q642" s="190"/>
      <c r="R642" s="190"/>
      <c r="S642" s="190"/>
      <c r="T642" s="191"/>
      <c r="AT642" s="186" t="s">
        <v>189</v>
      </c>
      <c r="AU642" s="186" t="s">
        <v>85</v>
      </c>
      <c r="AV642" s="14" t="s">
        <v>80</v>
      </c>
      <c r="AW642" s="14" t="s">
        <v>31</v>
      </c>
      <c r="AX642" s="14" t="s">
        <v>75</v>
      </c>
      <c r="AY642" s="186" t="s">
        <v>181</v>
      </c>
    </row>
    <row r="643" spans="1:65" s="13" customFormat="1">
      <c r="B643" s="176"/>
      <c r="D643" s="177" t="s">
        <v>189</v>
      </c>
      <c r="E643" s="178" t="s">
        <v>1</v>
      </c>
      <c r="F643" s="179" t="s">
        <v>1376</v>
      </c>
      <c r="H643" s="180">
        <v>3.3000000000000002E-2</v>
      </c>
      <c r="I643" s="181"/>
      <c r="L643" s="176"/>
      <c r="M643" s="182"/>
      <c r="N643" s="183"/>
      <c r="O643" s="183"/>
      <c r="P643" s="183"/>
      <c r="Q643" s="183"/>
      <c r="R643" s="183"/>
      <c r="S643" s="183"/>
      <c r="T643" s="184"/>
      <c r="AT643" s="178" t="s">
        <v>189</v>
      </c>
      <c r="AU643" s="178" t="s">
        <v>85</v>
      </c>
      <c r="AV643" s="13" t="s">
        <v>85</v>
      </c>
      <c r="AW643" s="13" t="s">
        <v>31</v>
      </c>
      <c r="AX643" s="13" t="s">
        <v>75</v>
      </c>
      <c r="AY643" s="178" t="s">
        <v>181</v>
      </c>
    </row>
    <row r="644" spans="1:65" s="13" customFormat="1">
      <c r="B644" s="176"/>
      <c r="D644" s="177" t="s">
        <v>189</v>
      </c>
      <c r="E644" s="178" t="s">
        <v>1</v>
      </c>
      <c r="F644" s="179" t="s">
        <v>1377</v>
      </c>
      <c r="H644" s="180">
        <v>8.8999999999999996E-2</v>
      </c>
      <c r="I644" s="181"/>
      <c r="L644" s="176"/>
      <c r="M644" s="182"/>
      <c r="N644" s="183"/>
      <c r="O644" s="183"/>
      <c r="P644" s="183"/>
      <c r="Q644" s="183"/>
      <c r="R644" s="183"/>
      <c r="S644" s="183"/>
      <c r="T644" s="184"/>
      <c r="AT644" s="178" t="s">
        <v>189</v>
      </c>
      <c r="AU644" s="178" t="s">
        <v>85</v>
      </c>
      <c r="AV644" s="13" t="s">
        <v>85</v>
      </c>
      <c r="AW644" s="13" t="s">
        <v>31</v>
      </c>
      <c r="AX644" s="13" t="s">
        <v>75</v>
      </c>
      <c r="AY644" s="178" t="s">
        <v>181</v>
      </c>
    </row>
    <row r="645" spans="1:65" s="13" customFormat="1">
      <c r="B645" s="176"/>
      <c r="D645" s="177" t="s">
        <v>189</v>
      </c>
      <c r="E645" s="178" t="s">
        <v>1</v>
      </c>
      <c r="F645" s="179" t="s">
        <v>1378</v>
      </c>
      <c r="H645" s="180">
        <v>0.14699999999999999</v>
      </c>
      <c r="I645" s="181"/>
      <c r="L645" s="176"/>
      <c r="M645" s="182"/>
      <c r="N645" s="183"/>
      <c r="O645" s="183"/>
      <c r="P645" s="183"/>
      <c r="Q645" s="183"/>
      <c r="R645" s="183"/>
      <c r="S645" s="183"/>
      <c r="T645" s="184"/>
      <c r="AT645" s="178" t="s">
        <v>189</v>
      </c>
      <c r="AU645" s="178" t="s">
        <v>85</v>
      </c>
      <c r="AV645" s="13" t="s">
        <v>85</v>
      </c>
      <c r="AW645" s="13" t="s">
        <v>31</v>
      </c>
      <c r="AX645" s="13" t="s">
        <v>75</v>
      </c>
      <c r="AY645" s="178" t="s">
        <v>181</v>
      </c>
    </row>
    <row r="646" spans="1:65" s="14" customFormat="1">
      <c r="B646" s="185"/>
      <c r="D646" s="177" t="s">
        <v>189</v>
      </c>
      <c r="E646" s="186" t="s">
        <v>1</v>
      </c>
      <c r="F646" s="187" t="s">
        <v>1365</v>
      </c>
      <c r="H646" s="186" t="s">
        <v>1</v>
      </c>
      <c r="I646" s="188"/>
      <c r="L646" s="185"/>
      <c r="M646" s="189"/>
      <c r="N646" s="190"/>
      <c r="O646" s="190"/>
      <c r="P646" s="190"/>
      <c r="Q646" s="190"/>
      <c r="R646" s="190"/>
      <c r="S646" s="190"/>
      <c r="T646" s="191"/>
      <c r="AT646" s="186" t="s">
        <v>189</v>
      </c>
      <c r="AU646" s="186" t="s">
        <v>85</v>
      </c>
      <c r="AV646" s="14" t="s">
        <v>80</v>
      </c>
      <c r="AW646" s="14" t="s">
        <v>31</v>
      </c>
      <c r="AX646" s="14" t="s">
        <v>75</v>
      </c>
      <c r="AY646" s="186" t="s">
        <v>181</v>
      </c>
    </row>
    <row r="647" spans="1:65" s="13" customFormat="1">
      <c r="B647" s="176"/>
      <c r="D647" s="177" t="s">
        <v>189</v>
      </c>
      <c r="E647" s="178" t="s">
        <v>1</v>
      </c>
      <c r="F647" s="179" t="s">
        <v>1379</v>
      </c>
      <c r="H647" s="180">
        <v>0.4</v>
      </c>
      <c r="I647" s="181"/>
      <c r="L647" s="176"/>
      <c r="M647" s="182"/>
      <c r="N647" s="183"/>
      <c r="O647" s="183"/>
      <c r="P647" s="183"/>
      <c r="Q647" s="183"/>
      <c r="R647" s="183"/>
      <c r="S647" s="183"/>
      <c r="T647" s="184"/>
      <c r="AT647" s="178" t="s">
        <v>189</v>
      </c>
      <c r="AU647" s="178" t="s">
        <v>85</v>
      </c>
      <c r="AV647" s="13" t="s">
        <v>85</v>
      </c>
      <c r="AW647" s="13" t="s">
        <v>31</v>
      </c>
      <c r="AX647" s="13" t="s">
        <v>75</v>
      </c>
      <c r="AY647" s="178" t="s">
        <v>181</v>
      </c>
    </row>
    <row r="648" spans="1:65" s="14" customFormat="1">
      <c r="B648" s="185"/>
      <c r="D648" s="177" t="s">
        <v>189</v>
      </c>
      <c r="E648" s="186" t="s">
        <v>1</v>
      </c>
      <c r="F648" s="187" t="s">
        <v>1366</v>
      </c>
      <c r="H648" s="186" t="s">
        <v>1</v>
      </c>
      <c r="I648" s="188"/>
      <c r="L648" s="185"/>
      <c r="M648" s="189"/>
      <c r="N648" s="190"/>
      <c r="O648" s="190"/>
      <c r="P648" s="190"/>
      <c r="Q648" s="190"/>
      <c r="R648" s="190"/>
      <c r="S648" s="190"/>
      <c r="T648" s="191"/>
      <c r="AT648" s="186" t="s">
        <v>189</v>
      </c>
      <c r="AU648" s="186" t="s">
        <v>85</v>
      </c>
      <c r="AV648" s="14" t="s">
        <v>80</v>
      </c>
      <c r="AW648" s="14" t="s">
        <v>31</v>
      </c>
      <c r="AX648" s="14" t="s">
        <v>75</v>
      </c>
      <c r="AY648" s="186" t="s">
        <v>181</v>
      </c>
    </row>
    <row r="649" spans="1:65" s="13" customFormat="1">
      <c r="B649" s="176"/>
      <c r="D649" s="177" t="s">
        <v>189</v>
      </c>
      <c r="E649" s="178" t="s">
        <v>1</v>
      </c>
      <c r="F649" s="179" t="s">
        <v>1380</v>
      </c>
      <c r="H649" s="180">
        <v>0.51400000000000001</v>
      </c>
      <c r="I649" s="181"/>
      <c r="L649" s="176"/>
      <c r="M649" s="182"/>
      <c r="N649" s="183"/>
      <c r="O649" s="183"/>
      <c r="P649" s="183"/>
      <c r="Q649" s="183"/>
      <c r="R649" s="183"/>
      <c r="S649" s="183"/>
      <c r="T649" s="184"/>
      <c r="AT649" s="178" t="s">
        <v>189</v>
      </c>
      <c r="AU649" s="178" t="s">
        <v>85</v>
      </c>
      <c r="AV649" s="13" t="s">
        <v>85</v>
      </c>
      <c r="AW649" s="13" t="s">
        <v>31</v>
      </c>
      <c r="AX649" s="13" t="s">
        <v>75</v>
      </c>
      <c r="AY649" s="178" t="s">
        <v>181</v>
      </c>
    </row>
    <row r="650" spans="1:65" s="14" customFormat="1">
      <c r="B650" s="185"/>
      <c r="D650" s="177" t="s">
        <v>189</v>
      </c>
      <c r="E650" s="186" t="s">
        <v>1</v>
      </c>
      <c r="F650" s="187" t="s">
        <v>1354</v>
      </c>
      <c r="H650" s="186" t="s">
        <v>1</v>
      </c>
      <c r="I650" s="188"/>
      <c r="L650" s="185"/>
      <c r="M650" s="189"/>
      <c r="N650" s="190"/>
      <c r="O650" s="190"/>
      <c r="P650" s="190"/>
      <c r="Q650" s="190"/>
      <c r="R650" s="190"/>
      <c r="S650" s="190"/>
      <c r="T650" s="191"/>
      <c r="AT650" s="186" t="s">
        <v>189</v>
      </c>
      <c r="AU650" s="186" t="s">
        <v>85</v>
      </c>
      <c r="AV650" s="14" t="s">
        <v>80</v>
      </c>
      <c r="AW650" s="14" t="s">
        <v>31</v>
      </c>
      <c r="AX650" s="14" t="s">
        <v>75</v>
      </c>
      <c r="AY650" s="186" t="s">
        <v>181</v>
      </c>
    </row>
    <row r="651" spans="1:65" s="13" customFormat="1">
      <c r="B651" s="176"/>
      <c r="D651" s="177" t="s">
        <v>189</v>
      </c>
      <c r="E651" s="178" t="s">
        <v>1</v>
      </c>
      <c r="F651" s="179" t="s">
        <v>1381</v>
      </c>
      <c r="H651" s="180">
        <v>0.161</v>
      </c>
      <c r="I651" s="181"/>
      <c r="L651" s="176"/>
      <c r="M651" s="182"/>
      <c r="N651" s="183"/>
      <c r="O651" s="183"/>
      <c r="P651" s="183"/>
      <c r="Q651" s="183"/>
      <c r="R651" s="183"/>
      <c r="S651" s="183"/>
      <c r="T651" s="184"/>
      <c r="AT651" s="178" t="s">
        <v>189</v>
      </c>
      <c r="AU651" s="178" t="s">
        <v>85</v>
      </c>
      <c r="AV651" s="13" t="s">
        <v>85</v>
      </c>
      <c r="AW651" s="13" t="s">
        <v>31</v>
      </c>
      <c r="AX651" s="13" t="s">
        <v>75</v>
      </c>
      <c r="AY651" s="178" t="s">
        <v>181</v>
      </c>
    </row>
    <row r="652" spans="1:65" s="15" customFormat="1">
      <c r="B652" s="192"/>
      <c r="D652" s="177" t="s">
        <v>189</v>
      </c>
      <c r="E652" s="193" t="s">
        <v>1</v>
      </c>
      <c r="F652" s="194" t="s">
        <v>204</v>
      </c>
      <c r="H652" s="195">
        <v>2.5099999999999998</v>
      </c>
      <c r="I652" s="196"/>
      <c r="L652" s="192"/>
      <c r="M652" s="197"/>
      <c r="N652" s="198"/>
      <c r="O652" s="198"/>
      <c r="P652" s="198"/>
      <c r="Q652" s="198"/>
      <c r="R652" s="198"/>
      <c r="S652" s="198"/>
      <c r="T652" s="199"/>
      <c r="AT652" s="193" t="s">
        <v>189</v>
      </c>
      <c r="AU652" s="193" t="s">
        <v>85</v>
      </c>
      <c r="AV652" s="15" t="s">
        <v>187</v>
      </c>
      <c r="AW652" s="15" t="s">
        <v>31</v>
      </c>
      <c r="AX652" s="15" t="s">
        <v>80</v>
      </c>
      <c r="AY652" s="193" t="s">
        <v>181</v>
      </c>
    </row>
    <row r="653" spans="1:65" s="2" customFormat="1" ht="21.75" customHeight="1">
      <c r="A653" s="32"/>
      <c r="B653" s="161"/>
      <c r="C653" s="162" t="s">
        <v>610</v>
      </c>
      <c r="D653" s="162" t="s">
        <v>183</v>
      </c>
      <c r="E653" s="163" t="s">
        <v>1382</v>
      </c>
      <c r="F653" s="164" t="s">
        <v>1383</v>
      </c>
      <c r="G653" s="165" t="s">
        <v>200</v>
      </c>
      <c r="H653" s="166">
        <v>25.212</v>
      </c>
      <c r="I653" s="167"/>
      <c r="J653" s="168">
        <f>ROUND(I653*H653,2)</f>
        <v>0</v>
      </c>
      <c r="K653" s="169"/>
      <c r="L653" s="33"/>
      <c r="M653" s="170" t="s">
        <v>1</v>
      </c>
      <c r="N653" s="171" t="s">
        <v>40</v>
      </c>
      <c r="O653" s="58"/>
      <c r="P653" s="172">
        <f>O653*H653</f>
        <v>0</v>
      </c>
      <c r="Q653" s="172">
        <v>1.2880000000000001E-2</v>
      </c>
      <c r="R653" s="172">
        <f>Q653*H653</f>
        <v>0.32473056</v>
      </c>
      <c r="S653" s="172">
        <v>0</v>
      </c>
      <c r="T653" s="173">
        <f>S653*H653</f>
        <v>0</v>
      </c>
      <c r="U653" s="32"/>
      <c r="V653" s="32"/>
      <c r="W653" s="32"/>
      <c r="X653" s="32"/>
      <c r="Y653" s="32"/>
      <c r="Z653" s="32"/>
      <c r="AA653" s="32"/>
      <c r="AB653" s="32"/>
      <c r="AC653" s="32"/>
      <c r="AD653" s="32"/>
      <c r="AE653" s="32"/>
      <c r="AR653" s="174" t="s">
        <v>187</v>
      </c>
      <c r="AT653" s="174" t="s">
        <v>183</v>
      </c>
      <c r="AU653" s="174" t="s">
        <v>85</v>
      </c>
      <c r="AY653" s="17" t="s">
        <v>181</v>
      </c>
      <c r="BE653" s="175">
        <f>IF(N653="základní",J653,0)</f>
        <v>0</v>
      </c>
      <c r="BF653" s="175">
        <f>IF(N653="snížená",J653,0)</f>
        <v>0</v>
      </c>
      <c r="BG653" s="175">
        <f>IF(N653="zákl. přenesená",J653,0)</f>
        <v>0</v>
      </c>
      <c r="BH653" s="175">
        <f>IF(N653="sníž. přenesená",J653,0)</f>
        <v>0</v>
      </c>
      <c r="BI653" s="175">
        <f>IF(N653="nulová",J653,0)</f>
        <v>0</v>
      </c>
      <c r="BJ653" s="17" t="s">
        <v>80</v>
      </c>
      <c r="BK653" s="175">
        <f>ROUND(I653*H653,2)</f>
        <v>0</v>
      </c>
      <c r="BL653" s="17" t="s">
        <v>187</v>
      </c>
      <c r="BM653" s="174" t="s">
        <v>1384</v>
      </c>
    </row>
    <row r="654" spans="1:65" s="13" customFormat="1">
      <c r="B654" s="176"/>
      <c r="D654" s="177" t="s">
        <v>189</v>
      </c>
      <c r="E654" s="178" t="s">
        <v>1</v>
      </c>
      <c r="F654" s="179" t="s">
        <v>1385</v>
      </c>
      <c r="H654" s="180">
        <v>9.1199999999999992</v>
      </c>
      <c r="I654" s="181"/>
      <c r="L654" s="176"/>
      <c r="M654" s="182"/>
      <c r="N654" s="183"/>
      <c r="O654" s="183"/>
      <c r="P654" s="183"/>
      <c r="Q654" s="183"/>
      <c r="R654" s="183"/>
      <c r="S654" s="183"/>
      <c r="T654" s="184"/>
      <c r="AT654" s="178" t="s">
        <v>189</v>
      </c>
      <c r="AU654" s="178" t="s">
        <v>85</v>
      </c>
      <c r="AV654" s="13" t="s">
        <v>85</v>
      </c>
      <c r="AW654" s="13" t="s">
        <v>31</v>
      </c>
      <c r="AX654" s="13" t="s">
        <v>75</v>
      </c>
      <c r="AY654" s="178" t="s">
        <v>181</v>
      </c>
    </row>
    <row r="655" spans="1:65" s="14" customFormat="1">
      <c r="B655" s="185"/>
      <c r="D655" s="177" t="s">
        <v>189</v>
      </c>
      <c r="E655" s="186" t="s">
        <v>1</v>
      </c>
      <c r="F655" s="187" t="s">
        <v>1366</v>
      </c>
      <c r="H655" s="186" t="s">
        <v>1</v>
      </c>
      <c r="I655" s="188"/>
      <c r="L655" s="185"/>
      <c r="M655" s="189"/>
      <c r="N655" s="190"/>
      <c r="O655" s="190"/>
      <c r="P655" s="190"/>
      <c r="Q655" s="190"/>
      <c r="R655" s="190"/>
      <c r="S655" s="190"/>
      <c r="T655" s="191"/>
      <c r="AT655" s="186" t="s">
        <v>189</v>
      </c>
      <c r="AU655" s="186" t="s">
        <v>85</v>
      </c>
      <c r="AV655" s="14" t="s">
        <v>80</v>
      </c>
      <c r="AW655" s="14" t="s">
        <v>31</v>
      </c>
      <c r="AX655" s="14" t="s">
        <v>75</v>
      </c>
      <c r="AY655" s="186" t="s">
        <v>181</v>
      </c>
    </row>
    <row r="656" spans="1:65" s="13" customFormat="1">
      <c r="B656" s="176"/>
      <c r="D656" s="177" t="s">
        <v>189</v>
      </c>
      <c r="E656" s="178" t="s">
        <v>1</v>
      </c>
      <c r="F656" s="179" t="s">
        <v>1386</v>
      </c>
      <c r="H656" s="180">
        <v>12.852</v>
      </c>
      <c r="I656" s="181"/>
      <c r="L656" s="176"/>
      <c r="M656" s="182"/>
      <c r="N656" s="183"/>
      <c r="O656" s="183"/>
      <c r="P656" s="183"/>
      <c r="Q656" s="183"/>
      <c r="R656" s="183"/>
      <c r="S656" s="183"/>
      <c r="T656" s="184"/>
      <c r="AT656" s="178" t="s">
        <v>189</v>
      </c>
      <c r="AU656" s="178" t="s">
        <v>85</v>
      </c>
      <c r="AV656" s="13" t="s">
        <v>85</v>
      </c>
      <c r="AW656" s="13" t="s">
        <v>31</v>
      </c>
      <c r="AX656" s="13" t="s">
        <v>75</v>
      </c>
      <c r="AY656" s="178" t="s">
        <v>181</v>
      </c>
    </row>
    <row r="657" spans="1:65" s="14" customFormat="1">
      <c r="B657" s="185"/>
      <c r="D657" s="177" t="s">
        <v>189</v>
      </c>
      <c r="E657" s="186" t="s">
        <v>1</v>
      </c>
      <c r="F657" s="187" t="s">
        <v>1387</v>
      </c>
      <c r="H657" s="186" t="s">
        <v>1</v>
      </c>
      <c r="I657" s="188"/>
      <c r="L657" s="185"/>
      <c r="M657" s="189"/>
      <c r="N657" s="190"/>
      <c r="O657" s="190"/>
      <c r="P657" s="190"/>
      <c r="Q657" s="190"/>
      <c r="R657" s="190"/>
      <c r="S657" s="190"/>
      <c r="T657" s="191"/>
      <c r="AT657" s="186" t="s">
        <v>189</v>
      </c>
      <c r="AU657" s="186" t="s">
        <v>85</v>
      </c>
      <c r="AV657" s="14" t="s">
        <v>80</v>
      </c>
      <c r="AW657" s="14" t="s">
        <v>31</v>
      </c>
      <c r="AX657" s="14" t="s">
        <v>75</v>
      </c>
      <c r="AY657" s="186" t="s">
        <v>181</v>
      </c>
    </row>
    <row r="658" spans="1:65" s="13" customFormat="1">
      <c r="B658" s="176"/>
      <c r="D658" s="177" t="s">
        <v>189</v>
      </c>
      <c r="E658" s="178" t="s">
        <v>1</v>
      </c>
      <c r="F658" s="179" t="s">
        <v>1388</v>
      </c>
      <c r="H658" s="180">
        <v>1.44</v>
      </c>
      <c r="I658" s="181"/>
      <c r="L658" s="176"/>
      <c r="M658" s="182"/>
      <c r="N658" s="183"/>
      <c r="O658" s="183"/>
      <c r="P658" s="183"/>
      <c r="Q658" s="183"/>
      <c r="R658" s="183"/>
      <c r="S658" s="183"/>
      <c r="T658" s="184"/>
      <c r="AT658" s="178" t="s">
        <v>189</v>
      </c>
      <c r="AU658" s="178" t="s">
        <v>85</v>
      </c>
      <c r="AV658" s="13" t="s">
        <v>85</v>
      </c>
      <c r="AW658" s="13" t="s">
        <v>31</v>
      </c>
      <c r="AX658" s="13" t="s">
        <v>75</v>
      </c>
      <c r="AY658" s="178" t="s">
        <v>181</v>
      </c>
    </row>
    <row r="659" spans="1:65" s="13" customFormat="1">
      <c r="B659" s="176"/>
      <c r="D659" s="177" t="s">
        <v>189</v>
      </c>
      <c r="E659" s="178" t="s">
        <v>1</v>
      </c>
      <c r="F659" s="179" t="s">
        <v>1389</v>
      </c>
      <c r="H659" s="180">
        <v>1.8</v>
      </c>
      <c r="I659" s="181"/>
      <c r="L659" s="176"/>
      <c r="M659" s="182"/>
      <c r="N659" s="183"/>
      <c r="O659" s="183"/>
      <c r="P659" s="183"/>
      <c r="Q659" s="183"/>
      <c r="R659" s="183"/>
      <c r="S659" s="183"/>
      <c r="T659" s="184"/>
      <c r="AT659" s="178" t="s">
        <v>189</v>
      </c>
      <c r="AU659" s="178" t="s">
        <v>85</v>
      </c>
      <c r="AV659" s="13" t="s">
        <v>85</v>
      </c>
      <c r="AW659" s="13" t="s">
        <v>31</v>
      </c>
      <c r="AX659" s="13" t="s">
        <v>75</v>
      </c>
      <c r="AY659" s="178" t="s">
        <v>181</v>
      </c>
    </row>
    <row r="660" spans="1:65" s="15" customFormat="1">
      <c r="B660" s="192"/>
      <c r="D660" s="177" t="s">
        <v>189</v>
      </c>
      <c r="E660" s="193" t="s">
        <v>1</v>
      </c>
      <c r="F660" s="194" t="s">
        <v>204</v>
      </c>
      <c r="H660" s="195">
        <v>25.212</v>
      </c>
      <c r="I660" s="196"/>
      <c r="L660" s="192"/>
      <c r="M660" s="197"/>
      <c r="N660" s="198"/>
      <c r="O660" s="198"/>
      <c r="P660" s="198"/>
      <c r="Q660" s="198"/>
      <c r="R660" s="198"/>
      <c r="S660" s="198"/>
      <c r="T660" s="199"/>
      <c r="AT660" s="193" t="s">
        <v>189</v>
      </c>
      <c r="AU660" s="193" t="s">
        <v>85</v>
      </c>
      <c r="AV660" s="15" t="s">
        <v>187</v>
      </c>
      <c r="AW660" s="15" t="s">
        <v>31</v>
      </c>
      <c r="AX660" s="15" t="s">
        <v>80</v>
      </c>
      <c r="AY660" s="193" t="s">
        <v>181</v>
      </c>
    </row>
    <row r="661" spans="1:65" s="2" customFormat="1" ht="21.75" customHeight="1">
      <c r="A661" s="32"/>
      <c r="B661" s="161"/>
      <c r="C661" s="162" t="s">
        <v>622</v>
      </c>
      <c r="D661" s="162" t="s">
        <v>183</v>
      </c>
      <c r="E661" s="163" t="s">
        <v>1390</v>
      </c>
      <c r="F661" s="164" t="s">
        <v>1391</v>
      </c>
      <c r="G661" s="165" t="s">
        <v>200</v>
      </c>
      <c r="H661" s="166">
        <v>34.332000000000001</v>
      </c>
      <c r="I661" s="167"/>
      <c r="J661" s="168">
        <f>ROUND(I661*H661,2)</f>
        <v>0</v>
      </c>
      <c r="K661" s="169"/>
      <c r="L661" s="33"/>
      <c r="M661" s="170" t="s">
        <v>1</v>
      </c>
      <c r="N661" s="171" t="s">
        <v>40</v>
      </c>
      <c r="O661" s="58"/>
      <c r="P661" s="172">
        <f>O661*H661</f>
        <v>0</v>
      </c>
      <c r="Q661" s="172">
        <v>0</v>
      </c>
      <c r="R661" s="172">
        <f>Q661*H661</f>
        <v>0</v>
      </c>
      <c r="S661" s="172">
        <v>0</v>
      </c>
      <c r="T661" s="173">
        <f>S661*H661</f>
        <v>0</v>
      </c>
      <c r="U661" s="32"/>
      <c r="V661" s="32"/>
      <c r="W661" s="32"/>
      <c r="X661" s="32"/>
      <c r="Y661" s="32"/>
      <c r="Z661" s="32"/>
      <c r="AA661" s="32"/>
      <c r="AB661" s="32"/>
      <c r="AC661" s="32"/>
      <c r="AD661" s="32"/>
      <c r="AE661" s="32"/>
      <c r="AR661" s="174" t="s">
        <v>187</v>
      </c>
      <c r="AT661" s="174" t="s">
        <v>183</v>
      </c>
      <c r="AU661" s="174" t="s">
        <v>85</v>
      </c>
      <c r="AY661" s="17" t="s">
        <v>181</v>
      </c>
      <c r="BE661" s="175">
        <f>IF(N661="základní",J661,0)</f>
        <v>0</v>
      </c>
      <c r="BF661" s="175">
        <f>IF(N661="snížená",J661,0)</f>
        <v>0</v>
      </c>
      <c r="BG661" s="175">
        <f>IF(N661="zákl. přenesená",J661,0)</f>
        <v>0</v>
      </c>
      <c r="BH661" s="175">
        <f>IF(N661="sníž. přenesená",J661,0)</f>
        <v>0</v>
      </c>
      <c r="BI661" s="175">
        <f>IF(N661="nulová",J661,0)</f>
        <v>0</v>
      </c>
      <c r="BJ661" s="17" t="s">
        <v>80</v>
      </c>
      <c r="BK661" s="175">
        <f>ROUND(I661*H661,2)</f>
        <v>0</v>
      </c>
      <c r="BL661" s="17" t="s">
        <v>187</v>
      </c>
      <c r="BM661" s="174" t="s">
        <v>1392</v>
      </c>
    </row>
    <row r="662" spans="1:65" s="13" customFormat="1">
      <c r="B662" s="176"/>
      <c r="D662" s="177" t="s">
        <v>189</v>
      </c>
      <c r="E662" s="178" t="s">
        <v>1</v>
      </c>
      <c r="F662" s="179" t="s">
        <v>1385</v>
      </c>
      <c r="H662" s="180">
        <v>9.1199999999999992</v>
      </c>
      <c r="I662" s="181"/>
      <c r="L662" s="176"/>
      <c r="M662" s="182"/>
      <c r="N662" s="183"/>
      <c r="O662" s="183"/>
      <c r="P662" s="183"/>
      <c r="Q662" s="183"/>
      <c r="R662" s="183"/>
      <c r="S662" s="183"/>
      <c r="T662" s="184"/>
      <c r="AT662" s="178" t="s">
        <v>189</v>
      </c>
      <c r="AU662" s="178" t="s">
        <v>85</v>
      </c>
      <c r="AV662" s="13" t="s">
        <v>85</v>
      </c>
      <c r="AW662" s="13" t="s">
        <v>31</v>
      </c>
      <c r="AX662" s="13" t="s">
        <v>75</v>
      </c>
      <c r="AY662" s="178" t="s">
        <v>181</v>
      </c>
    </row>
    <row r="663" spans="1:65" s="13" customFormat="1">
      <c r="B663" s="176"/>
      <c r="D663" s="177" t="s">
        <v>189</v>
      </c>
      <c r="E663" s="178" t="s">
        <v>1</v>
      </c>
      <c r="F663" s="179" t="s">
        <v>1385</v>
      </c>
      <c r="H663" s="180">
        <v>9.1199999999999992</v>
      </c>
      <c r="I663" s="181"/>
      <c r="L663" s="176"/>
      <c r="M663" s="182"/>
      <c r="N663" s="183"/>
      <c r="O663" s="183"/>
      <c r="P663" s="183"/>
      <c r="Q663" s="183"/>
      <c r="R663" s="183"/>
      <c r="S663" s="183"/>
      <c r="T663" s="184"/>
      <c r="AT663" s="178" t="s">
        <v>189</v>
      </c>
      <c r="AU663" s="178" t="s">
        <v>85</v>
      </c>
      <c r="AV663" s="13" t="s">
        <v>85</v>
      </c>
      <c r="AW663" s="13" t="s">
        <v>31</v>
      </c>
      <c r="AX663" s="13" t="s">
        <v>75</v>
      </c>
      <c r="AY663" s="178" t="s">
        <v>181</v>
      </c>
    </row>
    <row r="664" spans="1:65" s="14" customFormat="1">
      <c r="B664" s="185"/>
      <c r="D664" s="177" t="s">
        <v>189</v>
      </c>
      <c r="E664" s="186" t="s">
        <v>1</v>
      </c>
      <c r="F664" s="187" t="s">
        <v>1366</v>
      </c>
      <c r="H664" s="186" t="s">
        <v>1</v>
      </c>
      <c r="I664" s="188"/>
      <c r="L664" s="185"/>
      <c r="M664" s="189"/>
      <c r="N664" s="190"/>
      <c r="O664" s="190"/>
      <c r="P664" s="190"/>
      <c r="Q664" s="190"/>
      <c r="R664" s="190"/>
      <c r="S664" s="190"/>
      <c r="T664" s="191"/>
      <c r="AT664" s="186" t="s">
        <v>189</v>
      </c>
      <c r="AU664" s="186" t="s">
        <v>85</v>
      </c>
      <c r="AV664" s="14" t="s">
        <v>80</v>
      </c>
      <c r="AW664" s="14" t="s">
        <v>31</v>
      </c>
      <c r="AX664" s="14" t="s">
        <v>75</v>
      </c>
      <c r="AY664" s="186" t="s">
        <v>181</v>
      </c>
    </row>
    <row r="665" spans="1:65" s="13" customFormat="1">
      <c r="B665" s="176"/>
      <c r="D665" s="177" t="s">
        <v>189</v>
      </c>
      <c r="E665" s="178" t="s">
        <v>1</v>
      </c>
      <c r="F665" s="179" t="s">
        <v>1386</v>
      </c>
      <c r="H665" s="180">
        <v>12.852</v>
      </c>
      <c r="I665" s="181"/>
      <c r="L665" s="176"/>
      <c r="M665" s="182"/>
      <c r="N665" s="183"/>
      <c r="O665" s="183"/>
      <c r="P665" s="183"/>
      <c r="Q665" s="183"/>
      <c r="R665" s="183"/>
      <c r="S665" s="183"/>
      <c r="T665" s="184"/>
      <c r="AT665" s="178" t="s">
        <v>189</v>
      </c>
      <c r="AU665" s="178" t="s">
        <v>85</v>
      </c>
      <c r="AV665" s="13" t="s">
        <v>85</v>
      </c>
      <c r="AW665" s="13" t="s">
        <v>31</v>
      </c>
      <c r="AX665" s="13" t="s">
        <v>75</v>
      </c>
      <c r="AY665" s="178" t="s">
        <v>181</v>
      </c>
    </row>
    <row r="666" spans="1:65" s="14" customFormat="1">
      <c r="B666" s="185"/>
      <c r="D666" s="177" t="s">
        <v>189</v>
      </c>
      <c r="E666" s="186" t="s">
        <v>1</v>
      </c>
      <c r="F666" s="187" t="s">
        <v>1387</v>
      </c>
      <c r="H666" s="186" t="s">
        <v>1</v>
      </c>
      <c r="I666" s="188"/>
      <c r="L666" s="185"/>
      <c r="M666" s="189"/>
      <c r="N666" s="190"/>
      <c r="O666" s="190"/>
      <c r="P666" s="190"/>
      <c r="Q666" s="190"/>
      <c r="R666" s="190"/>
      <c r="S666" s="190"/>
      <c r="T666" s="191"/>
      <c r="AT666" s="186" t="s">
        <v>189</v>
      </c>
      <c r="AU666" s="186" t="s">
        <v>85</v>
      </c>
      <c r="AV666" s="14" t="s">
        <v>80</v>
      </c>
      <c r="AW666" s="14" t="s">
        <v>31</v>
      </c>
      <c r="AX666" s="14" t="s">
        <v>75</v>
      </c>
      <c r="AY666" s="186" t="s">
        <v>181</v>
      </c>
    </row>
    <row r="667" spans="1:65" s="13" customFormat="1">
      <c r="B667" s="176"/>
      <c r="D667" s="177" t="s">
        <v>189</v>
      </c>
      <c r="E667" s="178" t="s">
        <v>1</v>
      </c>
      <c r="F667" s="179" t="s">
        <v>1388</v>
      </c>
      <c r="H667" s="180">
        <v>1.44</v>
      </c>
      <c r="I667" s="181"/>
      <c r="L667" s="176"/>
      <c r="M667" s="182"/>
      <c r="N667" s="183"/>
      <c r="O667" s="183"/>
      <c r="P667" s="183"/>
      <c r="Q667" s="183"/>
      <c r="R667" s="183"/>
      <c r="S667" s="183"/>
      <c r="T667" s="184"/>
      <c r="AT667" s="178" t="s">
        <v>189</v>
      </c>
      <c r="AU667" s="178" t="s">
        <v>85</v>
      </c>
      <c r="AV667" s="13" t="s">
        <v>85</v>
      </c>
      <c r="AW667" s="13" t="s">
        <v>31</v>
      </c>
      <c r="AX667" s="13" t="s">
        <v>75</v>
      </c>
      <c r="AY667" s="178" t="s">
        <v>181</v>
      </c>
    </row>
    <row r="668" spans="1:65" s="13" customFormat="1">
      <c r="B668" s="176"/>
      <c r="D668" s="177" t="s">
        <v>189</v>
      </c>
      <c r="E668" s="178" t="s">
        <v>1</v>
      </c>
      <c r="F668" s="179" t="s">
        <v>1389</v>
      </c>
      <c r="H668" s="180">
        <v>1.8</v>
      </c>
      <c r="I668" s="181"/>
      <c r="L668" s="176"/>
      <c r="M668" s="182"/>
      <c r="N668" s="183"/>
      <c r="O668" s="183"/>
      <c r="P668" s="183"/>
      <c r="Q668" s="183"/>
      <c r="R668" s="183"/>
      <c r="S668" s="183"/>
      <c r="T668" s="184"/>
      <c r="AT668" s="178" t="s">
        <v>189</v>
      </c>
      <c r="AU668" s="178" t="s">
        <v>85</v>
      </c>
      <c r="AV668" s="13" t="s">
        <v>85</v>
      </c>
      <c r="AW668" s="13" t="s">
        <v>31</v>
      </c>
      <c r="AX668" s="13" t="s">
        <v>75</v>
      </c>
      <c r="AY668" s="178" t="s">
        <v>181</v>
      </c>
    </row>
    <row r="669" spans="1:65" s="15" customFormat="1">
      <c r="B669" s="192"/>
      <c r="D669" s="177" t="s">
        <v>189</v>
      </c>
      <c r="E669" s="193" t="s">
        <v>1</v>
      </c>
      <c r="F669" s="194" t="s">
        <v>204</v>
      </c>
      <c r="H669" s="195">
        <v>34.332000000000001</v>
      </c>
      <c r="I669" s="196"/>
      <c r="L669" s="192"/>
      <c r="M669" s="197"/>
      <c r="N669" s="198"/>
      <c r="O669" s="198"/>
      <c r="P669" s="198"/>
      <c r="Q669" s="198"/>
      <c r="R669" s="198"/>
      <c r="S669" s="198"/>
      <c r="T669" s="199"/>
      <c r="AT669" s="193" t="s">
        <v>189</v>
      </c>
      <c r="AU669" s="193" t="s">
        <v>85</v>
      </c>
      <c r="AV669" s="15" t="s">
        <v>187</v>
      </c>
      <c r="AW669" s="15" t="s">
        <v>31</v>
      </c>
      <c r="AX669" s="15" t="s">
        <v>80</v>
      </c>
      <c r="AY669" s="193" t="s">
        <v>181</v>
      </c>
    </row>
    <row r="670" spans="1:65" s="2" customFormat="1" ht="16.5" customHeight="1">
      <c r="A670" s="32"/>
      <c r="B670" s="161"/>
      <c r="C670" s="162" t="s">
        <v>629</v>
      </c>
      <c r="D670" s="162" t="s">
        <v>183</v>
      </c>
      <c r="E670" s="163" t="s">
        <v>1393</v>
      </c>
      <c r="F670" s="164" t="s">
        <v>1394</v>
      </c>
      <c r="G670" s="165" t="s">
        <v>200</v>
      </c>
      <c r="H670" s="166">
        <v>48.42</v>
      </c>
      <c r="I670" s="167"/>
      <c r="J670" s="168">
        <f>ROUND(I670*H670,2)</f>
        <v>0</v>
      </c>
      <c r="K670" s="169"/>
      <c r="L670" s="33"/>
      <c r="M670" s="170" t="s">
        <v>1</v>
      </c>
      <c r="N670" s="171" t="s">
        <v>40</v>
      </c>
      <c r="O670" s="58"/>
      <c r="P670" s="172">
        <f>O670*H670</f>
        <v>0</v>
      </c>
      <c r="Q670" s="172">
        <v>2.282E-2</v>
      </c>
      <c r="R670" s="172">
        <f>Q670*H670</f>
        <v>1.1049443999999999</v>
      </c>
      <c r="S670" s="172">
        <v>0</v>
      </c>
      <c r="T670" s="173">
        <f>S670*H670</f>
        <v>0</v>
      </c>
      <c r="U670" s="32"/>
      <c r="V670" s="32"/>
      <c r="W670" s="32"/>
      <c r="X670" s="32"/>
      <c r="Y670" s="32"/>
      <c r="Z670" s="32"/>
      <c r="AA670" s="32"/>
      <c r="AB670" s="32"/>
      <c r="AC670" s="32"/>
      <c r="AD670" s="32"/>
      <c r="AE670" s="32"/>
      <c r="AR670" s="174" t="s">
        <v>187</v>
      </c>
      <c r="AT670" s="174" t="s">
        <v>183</v>
      </c>
      <c r="AU670" s="174" t="s">
        <v>85</v>
      </c>
      <c r="AY670" s="17" t="s">
        <v>181</v>
      </c>
      <c r="BE670" s="175">
        <f>IF(N670="základní",J670,0)</f>
        <v>0</v>
      </c>
      <c r="BF670" s="175">
        <f>IF(N670="snížená",J670,0)</f>
        <v>0</v>
      </c>
      <c r="BG670" s="175">
        <f>IF(N670="zákl. přenesená",J670,0)</f>
        <v>0</v>
      </c>
      <c r="BH670" s="175">
        <f>IF(N670="sníž. přenesená",J670,0)</f>
        <v>0</v>
      </c>
      <c r="BI670" s="175">
        <f>IF(N670="nulová",J670,0)</f>
        <v>0</v>
      </c>
      <c r="BJ670" s="17" t="s">
        <v>80</v>
      </c>
      <c r="BK670" s="175">
        <f>ROUND(I670*H670,2)</f>
        <v>0</v>
      </c>
      <c r="BL670" s="17" t="s">
        <v>187</v>
      </c>
      <c r="BM670" s="174" t="s">
        <v>1395</v>
      </c>
    </row>
    <row r="671" spans="1:65" s="14" customFormat="1">
      <c r="B671" s="185"/>
      <c r="D671" s="177" t="s">
        <v>189</v>
      </c>
      <c r="E671" s="186" t="s">
        <v>1</v>
      </c>
      <c r="F671" s="187" t="s">
        <v>1396</v>
      </c>
      <c r="H671" s="186" t="s">
        <v>1</v>
      </c>
      <c r="I671" s="188"/>
      <c r="L671" s="185"/>
      <c r="M671" s="189"/>
      <c r="N671" s="190"/>
      <c r="O671" s="190"/>
      <c r="P671" s="190"/>
      <c r="Q671" s="190"/>
      <c r="R671" s="190"/>
      <c r="S671" s="190"/>
      <c r="T671" s="191"/>
      <c r="AT671" s="186" t="s">
        <v>189</v>
      </c>
      <c r="AU671" s="186" t="s">
        <v>85</v>
      </c>
      <c r="AV671" s="14" t="s">
        <v>80</v>
      </c>
      <c r="AW671" s="14" t="s">
        <v>31</v>
      </c>
      <c r="AX671" s="14" t="s">
        <v>75</v>
      </c>
      <c r="AY671" s="186" t="s">
        <v>181</v>
      </c>
    </row>
    <row r="672" spans="1:65" s="13" customFormat="1">
      <c r="B672" s="176"/>
      <c r="D672" s="177" t="s">
        <v>189</v>
      </c>
      <c r="E672" s="178" t="s">
        <v>1</v>
      </c>
      <c r="F672" s="179" t="s">
        <v>1397</v>
      </c>
      <c r="H672" s="180">
        <v>5.7</v>
      </c>
      <c r="I672" s="181"/>
      <c r="L672" s="176"/>
      <c r="M672" s="182"/>
      <c r="N672" s="183"/>
      <c r="O672" s="183"/>
      <c r="P672" s="183"/>
      <c r="Q672" s="183"/>
      <c r="R672" s="183"/>
      <c r="S672" s="183"/>
      <c r="T672" s="184"/>
      <c r="AT672" s="178" t="s">
        <v>189</v>
      </c>
      <c r="AU672" s="178" t="s">
        <v>85</v>
      </c>
      <c r="AV672" s="13" t="s">
        <v>85</v>
      </c>
      <c r="AW672" s="13" t="s">
        <v>31</v>
      </c>
      <c r="AX672" s="13" t="s">
        <v>75</v>
      </c>
      <c r="AY672" s="178" t="s">
        <v>181</v>
      </c>
    </row>
    <row r="673" spans="1:65" s="14" customFormat="1">
      <c r="B673" s="185"/>
      <c r="D673" s="177" t="s">
        <v>189</v>
      </c>
      <c r="E673" s="186" t="s">
        <v>1</v>
      </c>
      <c r="F673" s="187" t="s">
        <v>1356</v>
      </c>
      <c r="H673" s="186" t="s">
        <v>1</v>
      </c>
      <c r="I673" s="188"/>
      <c r="L673" s="185"/>
      <c r="M673" s="189"/>
      <c r="N673" s="190"/>
      <c r="O673" s="190"/>
      <c r="P673" s="190"/>
      <c r="Q673" s="190"/>
      <c r="R673" s="190"/>
      <c r="S673" s="190"/>
      <c r="T673" s="191"/>
      <c r="AT673" s="186" t="s">
        <v>189</v>
      </c>
      <c r="AU673" s="186" t="s">
        <v>85</v>
      </c>
      <c r="AV673" s="14" t="s">
        <v>80</v>
      </c>
      <c r="AW673" s="14" t="s">
        <v>31</v>
      </c>
      <c r="AX673" s="14" t="s">
        <v>75</v>
      </c>
      <c r="AY673" s="186" t="s">
        <v>181</v>
      </c>
    </row>
    <row r="674" spans="1:65" s="13" customFormat="1">
      <c r="B674" s="176"/>
      <c r="D674" s="177" t="s">
        <v>189</v>
      </c>
      <c r="E674" s="178" t="s">
        <v>1</v>
      </c>
      <c r="F674" s="179" t="s">
        <v>1398</v>
      </c>
      <c r="H674" s="180">
        <v>4.5</v>
      </c>
      <c r="I674" s="181"/>
      <c r="L674" s="176"/>
      <c r="M674" s="182"/>
      <c r="N674" s="183"/>
      <c r="O674" s="183"/>
      <c r="P674" s="183"/>
      <c r="Q674" s="183"/>
      <c r="R674" s="183"/>
      <c r="S674" s="183"/>
      <c r="T674" s="184"/>
      <c r="AT674" s="178" t="s">
        <v>189</v>
      </c>
      <c r="AU674" s="178" t="s">
        <v>85</v>
      </c>
      <c r="AV674" s="13" t="s">
        <v>85</v>
      </c>
      <c r="AW674" s="13" t="s">
        <v>31</v>
      </c>
      <c r="AX674" s="13" t="s">
        <v>75</v>
      </c>
      <c r="AY674" s="178" t="s">
        <v>181</v>
      </c>
    </row>
    <row r="675" spans="1:65" s="14" customFormat="1">
      <c r="B675" s="185"/>
      <c r="D675" s="177" t="s">
        <v>189</v>
      </c>
      <c r="E675" s="186" t="s">
        <v>1</v>
      </c>
      <c r="F675" s="187" t="s">
        <v>1359</v>
      </c>
      <c r="H675" s="186" t="s">
        <v>1</v>
      </c>
      <c r="I675" s="188"/>
      <c r="L675" s="185"/>
      <c r="M675" s="189"/>
      <c r="N675" s="190"/>
      <c r="O675" s="190"/>
      <c r="P675" s="190"/>
      <c r="Q675" s="190"/>
      <c r="R675" s="190"/>
      <c r="S675" s="190"/>
      <c r="T675" s="191"/>
      <c r="AT675" s="186" t="s">
        <v>189</v>
      </c>
      <c r="AU675" s="186" t="s">
        <v>85</v>
      </c>
      <c r="AV675" s="14" t="s">
        <v>80</v>
      </c>
      <c r="AW675" s="14" t="s">
        <v>31</v>
      </c>
      <c r="AX675" s="14" t="s">
        <v>75</v>
      </c>
      <c r="AY675" s="186" t="s">
        <v>181</v>
      </c>
    </row>
    <row r="676" spans="1:65" s="13" customFormat="1">
      <c r="B676" s="176"/>
      <c r="D676" s="177" t="s">
        <v>189</v>
      </c>
      <c r="E676" s="178" t="s">
        <v>1</v>
      </c>
      <c r="F676" s="179" t="s">
        <v>1399</v>
      </c>
      <c r="H676" s="180">
        <v>7.5</v>
      </c>
      <c r="I676" s="181"/>
      <c r="L676" s="176"/>
      <c r="M676" s="182"/>
      <c r="N676" s="183"/>
      <c r="O676" s="183"/>
      <c r="P676" s="183"/>
      <c r="Q676" s="183"/>
      <c r="R676" s="183"/>
      <c r="S676" s="183"/>
      <c r="T676" s="184"/>
      <c r="AT676" s="178" t="s">
        <v>189</v>
      </c>
      <c r="AU676" s="178" t="s">
        <v>85</v>
      </c>
      <c r="AV676" s="13" t="s">
        <v>85</v>
      </c>
      <c r="AW676" s="13" t="s">
        <v>31</v>
      </c>
      <c r="AX676" s="13" t="s">
        <v>75</v>
      </c>
      <c r="AY676" s="178" t="s">
        <v>181</v>
      </c>
    </row>
    <row r="677" spans="1:65" s="14" customFormat="1">
      <c r="B677" s="185"/>
      <c r="D677" s="177" t="s">
        <v>189</v>
      </c>
      <c r="E677" s="186" t="s">
        <v>1</v>
      </c>
      <c r="F677" s="187" t="s">
        <v>1363</v>
      </c>
      <c r="H677" s="186" t="s">
        <v>1</v>
      </c>
      <c r="I677" s="188"/>
      <c r="L677" s="185"/>
      <c r="M677" s="189"/>
      <c r="N677" s="190"/>
      <c r="O677" s="190"/>
      <c r="P677" s="190"/>
      <c r="Q677" s="190"/>
      <c r="R677" s="190"/>
      <c r="S677" s="190"/>
      <c r="T677" s="191"/>
      <c r="AT677" s="186" t="s">
        <v>189</v>
      </c>
      <c r="AU677" s="186" t="s">
        <v>85</v>
      </c>
      <c r="AV677" s="14" t="s">
        <v>80</v>
      </c>
      <c r="AW677" s="14" t="s">
        <v>31</v>
      </c>
      <c r="AX677" s="14" t="s">
        <v>75</v>
      </c>
      <c r="AY677" s="186" t="s">
        <v>181</v>
      </c>
    </row>
    <row r="678" spans="1:65" s="13" customFormat="1">
      <c r="B678" s="176"/>
      <c r="D678" s="177" t="s">
        <v>189</v>
      </c>
      <c r="E678" s="178" t="s">
        <v>1</v>
      </c>
      <c r="F678" s="179" t="s">
        <v>1399</v>
      </c>
      <c r="H678" s="180">
        <v>7.5</v>
      </c>
      <c r="I678" s="181"/>
      <c r="L678" s="176"/>
      <c r="M678" s="182"/>
      <c r="N678" s="183"/>
      <c r="O678" s="183"/>
      <c r="P678" s="183"/>
      <c r="Q678" s="183"/>
      <c r="R678" s="183"/>
      <c r="S678" s="183"/>
      <c r="T678" s="184"/>
      <c r="AT678" s="178" t="s">
        <v>189</v>
      </c>
      <c r="AU678" s="178" t="s">
        <v>85</v>
      </c>
      <c r="AV678" s="13" t="s">
        <v>85</v>
      </c>
      <c r="AW678" s="13" t="s">
        <v>31</v>
      </c>
      <c r="AX678" s="13" t="s">
        <v>75</v>
      </c>
      <c r="AY678" s="178" t="s">
        <v>181</v>
      </c>
    </row>
    <row r="679" spans="1:65" s="14" customFormat="1">
      <c r="B679" s="185"/>
      <c r="D679" s="177" t="s">
        <v>189</v>
      </c>
      <c r="E679" s="186" t="s">
        <v>1</v>
      </c>
      <c r="F679" s="187" t="s">
        <v>1400</v>
      </c>
      <c r="H679" s="186" t="s">
        <v>1</v>
      </c>
      <c r="I679" s="188"/>
      <c r="L679" s="185"/>
      <c r="M679" s="189"/>
      <c r="N679" s="190"/>
      <c r="O679" s="190"/>
      <c r="P679" s="190"/>
      <c r="Q679" s="190"/>
      <c r="R679" s="190"/>
      <c r="S679" s="190"/>
      <c r="T679" s="191"/>
      <c r="AT679" s="186" t="s">
        <v>189</v>
      </c>
      <c r="AU679" s="186" t="s">
        <v>85</v>
      </c>
      <c r="AV679" s="14" t="s">
        <v>80</v>
      </c>
      <c r="AW679" s="14" t="s">
        <v>31</v>
      </c>
      <c r="AX679" s="14" t="s">
        <v>75</v>
      </c>
      <c r="AY679" s="186" t="s">
        <v>181</v>
      </c>
    </row>
    <row r="680" spans="1:65" s="13" customFormat="1">
      <c r="B680" s="176"/>
      <c r="D680" s="177" t="s">
        <v>189</v>
      </c>
      <c r="E680" s="178" t="s">
        <v>1</v>
      </c>
      <c r="F680" s="179" t="s">
        <v>1399</v>
      </c>
      <c r="H680" s="180">
        <v>7.5</v>
      </c>
      <c r="I680" s="181"/>
      <c r="L680" s="176"/>
      <c r="M680" s="182"/>
      <c r="N680" s="183"/>
      <c r="O680" s="183"/>
      <c r="P680" s="183"/>
      <c r="Q680" s="183"/>
      <c r="R680" s="183"/>
      <c r="S680" s="183"/>
      <c r="T680" s="184"/>
      <c r="AT680" s="178" t="s">
        <v>189</v>
      </c>
      <c r="AU680" s="178" t="s">
        <v>85</v>
      </c>
      <c r="AV680" s="13" t="s">
        <v>85</v>
      </c>
      <c r="AW680" s="13" t="s">
        <v>31</v>
      </c>
      <c r="AX680" s="13" t="s">
        <v>75</v>
      </c>
      <c r="AY680" s="178" t="s">
        <v>181</v>
      </c>
    </row>
    <row r="681" spans="1:65" s="14" customFormat="1">
      <c r="B681" s="185"/>
      <c r="D681" s="177" t="s">
        <v>189</v>
      </c>
      <c r="E681" s="186" t="s">
        <v>1</v>
      </c>
      <c r="F681" s="187" t="s">
        <v>1365</v>
      </c>
      <c r="H681" s="186" t="s">
        <v>1</v>
      </c>
      <c r="I681" s="188"/>
      <c r="L681" s="185"/>
      <c r="M681" s="189"/>
      <c r="N681" s="190"/>
      <c r="O681" s="190"/>
      <c r="P681" s="190"/>
      <c r="Q681" s="190"/>
      <c r="R681" s="190"/>
      <c r="S681" s="190"/>
      <c r="T681" s="191"/>
      <c r="AT681" s="186" t="s">
        <v>189</v>
      </c>
      <c r="AU681" s="186" t="s">
        <v>85</v>
      </c>
      <c r="AV681" s="14" t="s">
        <v>80</v>
      </c>
      <c r="AW681" s="14" t="s">
        <v>31</v>
      </c>
      <c r="AX681" s="14" t="s">
        <v>75</v>
      </c>
      <c r="AY681" s="186" t="s">
        <v>181</v>
      </c>
    </row>
    <row r="682" spans="1:65" s="13" customFormat="1">
      <c r="B682" s="176"/>
      <c r="D682" s="177" t="s">
        <v>189</v>
      </c>
      <c r="E682" s="178" t="s">
        <v>1</v>
      </c>
      <c r="F682" s="179" t="s">
        <v>1401</v>
      </c>
      <c r="H682" s="180">
        <v>9</v>
      </c>
      <c r="I682" s="181"/>
      <c r="L682" s="176"/>
      <c r="M682" s="182"/>
      <c r="N682" s="183"/>
      <c r="O682" s="183"/>
      <c r="P682" s="183"/>
      <c r="Q682" s="183"/>
      <c r="R682" s="183"/>
      <c r="S682" s="183"/>
      <c r="T682" s="184"/>
      <c r="AT682" s="178" t="s">
        <v>189</v>
      </c>
      <c r="AU682" s="178" t="s">
        <v>85</v>
      </c>
      <c r="AV682" s="13" t="s">
        <v>85</v>
      </c>
      <c r="AW682" s="13" t="s">
        <v>31</v>
      </c>
      <c r="AX682" s="13" t="s">
        <v>75</v>
      </c>
      <c r="AY682" s="178" t="s">
        <v>181</v>
      </c>
    </row>
    <row r="683" spans="1:65" s="14" customFormat="1">
      <c r="B683" s="185"/>
      <c r="D683" s="177" t="s">
        <v>189</v>
      </c>
      <c r="E683" s="186" t="s">
        <v>1</v>
      </c>
      <c r="F683" s="187" t="s">
        <v>1402</v>
      </c>
      <c r="H683" s="186" t="s">
        <v>1</v>
      </c>
      <c r="I683" s="188"/>
      <c r="L683" s="185"/>
      <c r="M683" s="189"/>
      <c r="N683" s="190"/>
      <c r="O683" s="190"/>
      <c r="P683" s="190"/>
      <c r="Q683" s="190"/>
      <c r="R683" s="190"/>
      <c r="S683" s="190"/>
      <c r="T683" s="191"/>
      <c r="AT683" s="186" t="s">
        <v>189</v>
      </c>
      <c r="AU683" s="186" t="s">
        <v>85</v>
      </c>
      <c r="AV683" s="14" t="s">
        <v>80</v>
      </c>
      <c r="AW683" s="14" t="s">
        <v>31</v>
      </c>
      <c r="AX683" s="14" t="s">
        <v>75</v>
      </c>
      <c r="AY683" s="186" t="s">
        <v>181</v>
      </c>
    </row>
    <row r="684" spans="1:65" s="13" customFormat="1">
      <c r="B684" s="176"/>
      <c r="D684" s="177" t="s">
        <v>189</v>
      </c>
      <c r="E684" s="178" t="s">
        <v>1</v>
      </c>
      <c r="F684" s="179" t="s">
        <v>1403</v>
      </c>
      <c r="H684" s="180">
        <v>6.72</v>
      </c>
      <c r="I684" s="181"/>
      <c r="L684" s="176"/>
      <c r="M684" s="182"/>
      <c r="N684" s="183"/>
      <c r="O684" s="183"/>
      <c r="P684" s="183"/>
      <c r="Q684" s="183"/>
      <c r="R684" s="183"/>
      <c r="S684" s="183"/>
      <c r="T684" s="184"/>
      <c r="AT684" s="178" t="s">
        <v>189</v>
      </c>
      <c r="AU684" s="178" t="s">
        <v>85</v>
      </c>
      <c r="AV684" s="13" t="s">
        <v>85</v>
      </c>
      <c r="AW684" s="13" t="s">
        <v>31</v>
      </c>
      <c r="AX684" s="13" t="s">
        <v>75</v>
      </c>
      <c r="AY684" s="178" t="s">
        <v>181</v>
      </c>
    </row>
    <row r="685" spans="1:65" s="15" customFormat="1">
      <c r="B685" s="192"/>
      <c r="D685" s="177" t="s">
        <v>189</v>
      </c>
      <c r="E685" s="193" t="s">
        <v>1</v>
      </c>
      <c r="F685" s="194" t="s">
        <v>204</v>
      </c>
      <c r="H685" s="195">
        <v>48.42</v>
      </c>
      <c r="I685" s="196"/>
      <c r="L685" s="192"/>
      <c r="M685" s="197"/>
      <c r="N685" s="198"/>
      <c r="O685" s="198"/>
      <c r="P685" s="198"/>
      <c r="Q685" s="198"/>
      <c r="R685" s="198"/>
      <c r="S685" s="198"/>
      <c r="T685" s="199"/>
      <c r="AT685" s="193" t="s">
        <v>189</v>
      </c>
      <c r="AU685" s="193" t="s">
        <v>85</v>
      </c>
      <c r="AV685" s="15" t="s">
        <v>187</v>
      </c>
      <c r="AW685" s="15" t="s">
        <v>31</v>
      </c>
      <c r="AX685" s="15" t="s">
        <v>80</v>
      </c>
      <c r="AY685" s="193" t="s">
        <v>181</v>
      </c>
    </row>
    <row r="686" spans="1:65" s="2" customFormat="1" ht="21.75" customHeight="1">
      <c r="A686" s="32"/>
      <c r="B686" s="161"/>
      <c r="C686" s="162" t="s">
        <v>637</v>
      </c>
      <c r="D686" s="162" t="s">
        <v>183</v>
      </c>
      <c r="E686" s="163" t="s">
        <v>1404</v>
      </c>
      <c r="F686" s="164" t="s">
        <v>1405</v>
      </c>
      <c r="G686" s="165" t="s">
        <v>200</v>
      </c>
      <c r="H686" s="166">
        <v>48.42</v>
      </c>
      <c r="I686" s="167"/>
      <c r="J686" s="168">
        <f>ROUND(I686*H686,2)</f>
        <v>0</v>
      </c>
      <c r="K686" s="169"/>
      <c r="L686" s="33"/>
      <c r="M686" s="170" t="s">
        <v>1</v>
      </c>
      <c r="N686" s="171" t="s">
        <v>40</v>
      </c>
      <c r="O686" s="58"/>
      <c r="P686" s="172">
        <f>O686*H686</f>
        <v>0</v>
      </c>
      <c r="Q686" s="172">
        <v>0</v>
      </c>
      <c r="R686" s="172">
        <f>Q686*H686</f>
        <v>0</v>
      </c>
      <c r="S686" s="172">
        <v>0</v>
      </c>
      <c r="T686" s="173">
        <f>S686*H686</f>
        <v>0</v>
      </c>
      <c r="U686" s="32"/>
      <c r="V686" s="32"/>
      <c r="W686" s="32"/>
      <c r="X686" s="32"/>
      <c r="Y686" s="32"/>
      <c r="Z686" s="32"/>
      <c r="AA686" s="32"/>
      <c r="AB686" s="32"/>
      <c r="AC686" s="32"/>
      <c r="AD686" s="32"/>
      <c r="AE686" s="32"/>
      <c r="AR686" s="174" t="s">
        <v>187</v>
      </c>
      <c r="AT686" s="174" t="s">
        <v>183</v>
      </c>
      <c r="AU686" s="174" t="s">
        <v>85</v>
      </c>
      <c r="AY686" s="17" t="s">
        <v>181</v>
      </c>
      <c r="BE686" s="175">
        <f>IF(N686="základní",J686,0)</f>
        <v>0</v>
      </c>
      <c r="BF686" s="175">
        <f>IF(N686="snížená",J686,0)</f>
        <v>0</v>
      </c>
      <c r="BG686" s="175">
        <f>IF(N686="zákl. přenesená",J686,0)</f>
        <v>0</v>
      </c>
      <c r="BH686" s="175">
        <f>IF(N686="sníž. přenesená",J686,0)</f>
        <v>0</v>
      </c>
      <c r="BI686" s="175">
        <f>IF(N686="nulová",J686,0)</f>
        <v>0</v>
      </c>
      <c r="BJ686" s="17" t="s">
        <v>80</v>
      </c>
      <c r="BK686" s="175">
        <f>ROUND(I686*H686,2)</f>
        <v>0</v>
      </c>
      <c r="BL686" s="17" t="s">
        <v>187</v>
      </c>
      <c r="BM686" s="174" t="s">
        <v>1406</v>
      </c>
    </row>
    <row r="687" spans="1:65" s="14" customFormat="1">
      <c r="B687" s="185"/>
      <c r="D687" s="177" t="s">
        <v>189</v>
      </c>
      <c r="E687" s="186" t="s">
        <v>1</v>
      </c>
      <c r="F687" s="187" t="s">
        <v>1396</v>
      </c>
      <c r="H687" s="186" t="s">
        <v>1</v>
      </c>
      <c r="I687" s="188"/>
      <c r="L687" s="185"/>
      <c r="M687" s="189"/>
      <c r="N687" s="190"/>
      <c r="O687" s="190"/>
      <c r="P687" s="190"/>
      <c r="Q687" s="190"/>
      <c r="R687" s="190"/>
      <c r="S687" s="190"/>
      <c r="T687" s="191"/>
      <c r="AT687" s="186" t="s">
        <v>189</v>
      </c>
      <c r="AU687" s="186" t="s">
        <v>85</v>
      </c>
      <c r="AV687" s="14" t="s">
        <v>80</v>
      </c>
      <c r="AW687" s="14" t="s">
        <v>31</v>
      </c>
      <c r="AX687" s="14" t="s">
        <v>75</v>
      </c>
      <c r="AY687" s="186" t="s">
        <v>181</v>
      </c>
    </row>
    <row r="688" spans="1:65" s="13" customFormat="1">
      <c r="B688" s="176"/>
      <c r="D688" s="177" t="s">
        <v>189</v>
      </c>
      <c r="E688" s="178" t="s">
        <v>1</v>
      </c>
      <c r="F688" s="179" t="s">
        <v>1397</v>
      </c>
      <c r="H688" s="180">
        <v>5.7</v>
      </c>
      <c r="I688" s="181"/>
      <c r="L688" s="176"/>
      <c r="M688" s="182"/>
      <c r="N688" s="183"/>
      <c r="O688" s="183"/>
      <c r="P688" s="183"/>
      <c r="Q688" s="183"/>
      <c r="R688" s="183"/>
      <c r="S688" s="183"/>
      <c r="T688" s="184"/>
      <c r="AT688" s="178" t="s">
        <v>189</v>
      </c>
      <c r="AU688" s="178" t="s">
        <v>85</v>
      </c>
      <c r="AV688" s="13" t="s">
        <v>85</v>
      </c>
      <c r="AW688" s="13" t="s">
        <v>31</v>
      </c>
      <c r="AX688" s="13" t="s">
        <v>75</v>
      </c>
      <c r="AY688" s="178" t="s">
        <v>181</v>
      </c>
    </row>
    <row r="689" spans="1:65" s="14" customFormat="1">
      <c r="B689" s="185"/>
      <c r="D689" s="177" t="s">
        <v>189</v>
      </c>
      <c r="E689" s="186" t="s">
        <v>1</v>
      </c>
      <c r="F689" s="187" t="s">
        <v>1356</v>
      </c>
      <c r="H689" s="186" t="s">
        <v>1</v>
      </c>
      <c r="I689" s="188"/>
      <c r="L689" s="185"/>
      <c r="M689" s="189"/>
      <c r="N689" s="190"/>
      <c r="O689" s="190"/>
      <c r="P689" s="190"/>
      <c r="Q689" s="190"/>
      <c r="R689" s="190"/>
      <c r="S689" s="190"/>
      <c r="T689" s="191"/>
      <c r="AT689" s="186" t="s">
        <v>189</v>
      </c>
      <c r="AU689" s="186" t="s">
        <v>85</v>
      </c>
      <c r="AV689" s="14" t="s">
        <v>80</v>
      </c>
      <c r="AW689" s="14" t="s">
        <v>31</v>
      </c>
      <c r="AX689" s="14" t="s">
        <v>75</v>
      </c>
      <c r="AY689" s="186" t="s">
        <v>181</v>
      </c>
    </row>
    <row r="690" spans="1:65" s="13" customFormat="1">
      <c r="B690" s="176"/>
      <c r="D690" s="177" t="s">
        <v>189</v>
      </c>
      <c r="E690" s="178" t="s">
        <v>1</v>
      </c>
      <c r="F690" s="179" t="s">
        <v>1398</v>
      </c>
      <c r="H690" s="180">
        <v>4.5</v>
      </c>
      <c r="I690" s="181"/>
      <c r="L690" s="176"/>
      <c r="M690" s="182"/>
      <c r="N690" s="183"/>
      <c r="O690" s="183"/>
      <c r="P690" s="183"/>
      <c r="Q690" s="183"/>
      <c r="R690" s="183"/>
      <c r="S690" s="183"/>
      <c r="T690" s="184"/>
      <c r="AT690" s="178" t="s">
        <v>189</v>
      </c>
      <c r="AU690" s="178" t="s">
        <v>85</v>
      </c>
      <c r="AV690" s="13" t="s">
        <v>85</v>
      </c>
      <c r="AW690" s="13" t="s">
        <v>31</v>
      </c>
      <c r="AX690" s="13" t="s">
        <v>75</v>
      </c>
      <c r="AY690" s="178" t="s">
        <v>181</v>
      </c>
    </row>
    <row r="691" spans="1:65" s="14" customFormat="1">
      <c r="B691" s="185"/>
      <c r="D691" s="177" t="s">
        <v>189</v>
      </c>
      <c r="E691" s="186" t="s">
        <v>1</v>
      </c>
      <c r="F691" s="187" t="s">
        <v>1359</v>
      </c>
      <c r="H691" s="186" t="s">
        <v>1</v>
      </c>
      <c r="I691" s="188"/>
      <c r="L691" s="185"/>
      <c r="M691" s="189"/>
      <c r="N691" s="190"/>
      <c r="O691" s="190"/>
      <c r="P691" s="190"/>
      <c r="Q691" s="190"/>
      <c r="R691" s="190"/>
      <c r="S691" s="190"/>
      <c r="T691" s="191"/>
      <c r="AT691" s="186" t="s">
        <v>189</v>
      </c>
      <c r="AU691" s="186" t="s">
        <v>85</v>
      </c>
      <c r="AV691" s="14" t="s">
        <v>80</v>
      </c>
      <c r="AW691" s="14" t="s">
        <v>31</v>
      </c>
      <c r="AX691" s="14" t="s">
        <v>75</v>
      </c>
      <c r="AY691" s="186" t="s">
        <v>181</v>
      </c>
    </row>
    <row r="692" spans="1:65" s="13" customFormat="1">
      <c r="B692" s="176"/>
      <c r="D692" s="177" t="s">
        <v>189</v>
      </c>
      <c r="E692" s="178" t="s">
        <v>1</v>
      </c>
      <c r="F692" s="179" t="s">
        <v>1399</v>
      </c>
      <c r="H692" s="180">
        <v>7.5</v>
      </c>
      <c r="I692" s="181"/>
      <c r="L692" s="176"/>
      <c r="M692" s="182"/>
      <c r="N692" s="183"/>
      <c r="O692" s="183"/>
      <c r="P692" s="183"/>
      <c r="Q692" s="183"/>
      <c r="R692" s="183"/>
      <c r="S692" s="183"/>
      <c r="T692" s="184"/>
      <c r="AT692" s="178" t="s">
        <v>189</v>
      </c>
      <c r="AU692" s="178" t="s">
        <v>85</v>
      </c>
      <c r="AV692" s="13" t="s">
        <v>85</v>
      </c>
      <c r="AW692" s="13" t="s">
        <v>31</v>
      </c>
      <c r="AX692" s="13" t="s">
        <v>75</v>
      </c>
      <c r="AY692" s="178" t="s">
        <v>181</v>
      </c>
    </row>
    <row r="693" spans="1:65" s="14" customFormat="1">
      <c r="B693" s="185"/>
      <c r="D693" s="177" t="s">
        <v>189</v>
      </c>
      <c r="E693" s="186" t="s">
        <v>1</v>
      </c>
      <c r="F693" s="187" t="s">
        <v>1363</v>
      </c>
      <c r="H693" s="186" t="s">
        <v>1</v>
      </c>
      <c r="I693" s="188"/>
      <c r="L693" s="185"/>
      <c r="M693" s="189"/>
      <c r="N693" s="190"/>
      <c r="O693" s="190"/>
      <c r="P693" s="190"/>
      <c r="Q693" s="190"/>
      <c r="R693" s="190"/>
      <c r="S693" s="190"/>
      <c r="T693" s="191"/>
      <c r="AT693" s="186" t="s">
        <v>189</v>
      </c>
      <c r="AU693" s="186" t="s">
        <v>85</v>
      </c>
      <c r="AV693" s="14" t="s">
        <v>80</v>
      </c>
      <c r="AW693" s="14" t="s">
        <v>31</v>
      </c>
      <c r="AX693" s="14" t="s">
        <v>75</v>
      </c>
      <c r="AY693" s="186" t="s">
        <v>181</v>
      </c>
    </row>
    <row r="694" spans="1:65" s="13" customFormat="1">
      <c r="B694" s="176"/>
      <c r="D694" s="177" t="s">
        <v>189</v>
      </c>
      <c r="E694" s="178" t="s">
        <v>1</v>
      </c>
      <c r="F694" s="179" t="s">
        <v>1399</v>
      </c>
      <c r="H694" s="180">
        <v>7.5</v>
      </c>
      <c r="I694" s="181"/>
      <c r="L694" s="176"/>
      <c r="M694" s="182"/>
      <c r="N694" s="183"/>
      <c r="O694" s="183"/>
      <c r="P694" s="183"/>
      <c r="Q694" s="183"/>
      <c r="R694" s="183"/>
      <c r="S694" s="183"/>
      <c r="T694" s="184"/>
      <c r="AT694" s="178" t="s">
        <v>189</v>
      </c>
      <c r="AU694" s="178" t="s">
        <v>85</v>
      </c>
      <c r="AV694" s="13" t="s">
        <v>85</v>
      </c>
      <c r="AW694" s="13" t="s">
        <v>31</v>
      </c>
      <c r="AX694" s="13" t="s">
        <v>75</v>
      </c>
      <c r="AY694" s="178" t="s">
        <v>181</v>
      </c>
    </row>
    <row r="695" spans="1:65" s="14" customFormat="1">
      <c r="B695" s="185"/>
      <c r="D695" s="177" t="s">
        <v>189</v>
      </c>
      <c r="E695" s="186" t="s">
        <v>1</v>
      </c>
      <c r="F695" s="187" t="s">
        <v>1400</v>
      </c>
      <c r="H695" s="186" t="s">
        <v>1</v>
      </c>
      <c r="I695" s="188"/>
      <c r="L695" s="185"/>
      <c r="M695" s="189"/>
      <c r="N695" s="190"/>
      <c r="O695" s="190"/>
      <c r="P695" s="190"/>
      <c r="Q695" s="190"/>
      <c r="R695" s="190"/>
      <c r="S695" s="190"/>
      <c r="T695" s="191"/>
      <c r="AT695" s="186" t="s">
        <v>189</v>
      </c>
      <c r="AU695" s="186" t="s">
        <v>85</v>
      </c>
      <c r="AV695" s="14" t="s">
        <v>80</v>
      </c>
      <c r="AW695" s="14" t="s">
        <v>31</v>
      </c>
      <c r="AX695" s="14" t="s">
        <v>75</v>
      </c>
      <c r="AY695" s="186" t="s">
        <v>181</v>
      </c>
    </row>
    <row r="696" spans="1:65" s="13" customFormat="1">
      <c r="B696" s="176"/>
      <c r="D696" s="177" t="s">
        <v>189</v>
      </c>
      <c r="E696" s="178" t="s">
        <v>1</v>
      </c>
      <c r="F696" s="179" t="s">
        <v>1399</v>
      </c>
      <c r="H696" s="180">
        <v>7.5</v>
      </c>
      <c r="I696" s="181"/>
      <c r="L696" s="176"/>
      <c r="M696" s="182"/>
      <c r="N696" s="183"/>
      <c r="O696" s="183"/>
      <c r="P696" s="183"/>
      <c r="Q696" s="183"/>
      <c r="R696" s="183"/>
      <c r="S696" s="183"/>
      <c r="T696" s="184"/>
      <c r="AT696" s="178" t="s">
        <v>189</v>
      </c>
      <c r="AU696" s="178" t="s">
        <v>85</v>
      </c>
      <c r="AV696" s="13" t="s">
        <v>85</v>
      </c>
      <c r="AW696" s="13" t="s">
        <v>31</v>
      </c>
      <c r="AX696" s="13" t="s">
        <v>75</v>
      </c>
      <c r="AY696" s="178" t="s">
        <v>181</v>
      </c>
    </row>
    <row r="697" spans="1:65" s="14" customFormat="1">
      <c r="B697" s="185"/>
      <c r="D697" s="177" t="s">
        <v>189</v>
      </c>
      <c r="E697" s="186" t="s">
        <v>1</v>
      </c>
      <c r="F697" s="187" t="s">
        <v>1365</v>
      </c>
      <c r="H697" s="186" t="s">
        <v>1</v>
      </c>
      <c r="I697" s="188"/>
      <c r="L697" s="185"/>
      <c r="M697" s="189"/>
      <c r="N697" s="190"/>
      <c r="O697" s="190"/>
      <c r="P697" s="190"/>
      <c r="Q697" s="190"/>
      <c r="R697" s="190"/>
      <c r="S697" s="190"/>
      <c r="T697" s="191"/>
      <c r="AT697" s="186" t="s">
        <v>189</v>
      </c>
      <c r="AU697" s="186" t="s">
        <v>85</v>
      </c>
      <c r="AV697" s="14" t="s">
        <v>80</v>
      </c>
      <c r="AW697" s="14" t="s">
        <v>31</v>
      </c>
      <c r="AX697" s="14" t="s">
        <v>75</v>
      </c>
      <c r="AY697" s="186" t="s">
        <v>181</v>
      </c>
    </row>
    <row r="698" spans="1:65" s="13" customFormat="1">
      <c r="B698" s="176"/>
      <c r="D698" s="177" t="s">
        <v>189</v>
      </c>
      <c r="E698" s="178" t="s">
        <v>1</v>
      </c>
      <c r="F698" s="179" t="s">
        <v>1401</v>
      </c>
      <c r="H698" s="180">
        <v>9</v>
      </c>
      <c r="I698" s="181"/>
      <c r="L698" s="176"/>
      <c r="M698" s="182"/>
      <c r="N698" s="183"/>
      <c r="O698" s="183"/>
      <c r="P698" s="183"/>
      <c r="Q698" s="183"/>
      <c r="R698" s="183"/>
      <c r="S698" s="183"/>
      <c r="T698" s="184"/>
      <c r="AT698" s="178" t="s">
        <v>189</v>
      </c>
      <c r="AU698" s="178" t="s">
        <v>85</v>
      </c>
      <c r="AV698" s="13" t="s">
        <v>85</v>
      </c>
      <c r="AW698" s="13" t="s">
        <v>31</v>
      </c>
      <c r="AX698" s="13" t="s">
        <v>75</v>
      </c>
      <c r="AY698" s="178" t="s">
        <v>181</v>
      </c>
    </row>
    <row r="699" spans="1:65" s="14" customFormat="1">
      <c r="B699" s="185"/>
      <c r="D699" s="177" t="s">
        <v>189</v>
      </c>
      <c r="E699" s="186" t="s">
        <v>1</v>
      </c>
      <c r="F699" s="187" t="s">
        <v>1402</v>
      </c>
      <c r="H699" s="186" t="s">
        <v>1</v>
      </c>
      <c r="I699" s="188"/>
      <c r="L699" s="185"/>
      <c r="M699" s="189"/>
      <c r="N699" s="190"/>
      <c r="O699" s="190"/>
      <c r="P699" s="190"/>
      <c r="Q699" s="190"/>
      <c r="R699" s="190"/>
      <c r="S699" s="190"/>
      <c r="T699" s="191"/>
      <c r="AT699" s="186" t="s">
        <v>189</v>
      </c>
      <c r="AU699" s="186" t="s">
        <v>85</v>
      </c>
      <c r="AV699" s="14" t="s">
        <v>80</v>
      </c>
      <c r="AW699" s="14" t="s">
        <v>31</v>
      </c>
      <c r="AX699" s="14" t="s">
        <v>75</v>
      </c>
      <c r="AY699" s="186" t="s">
        <v>181</v>
      </c>
    </row>
    <row r="700" spans="1:65" s="13" customFormat="1">
      <c r="B700" s="176"/>
      <c r="D700" s="177" t="s">
        <v>189</v>
      </c>
      <c r="E700" s="178" t="s">
        <v>1</v>
      </c>
      <c r="F700" s="179" t="s">
        <v>1403</v>
      </c>
      <c r="H700" s="180">
        <v>6.72</v>
      </c>
      <c r="I700" s="181"/>
      <c r="L700" s="176"/>
      <c r="M700" s="182"/>
      <c r="N700" s="183"/>
      <c r="O700" s="183"/>
      <c r="P700" s="183"/>
      <c r="Q700" s="183"/>
      <c r="R700" s="183"/>
      <c r="S700" s="183"/>
      <c r="T700" s="184"/>
      <c r="AT700" s="178" t="s">
        <v>189</v>
      </c>
      <c r="AU700" s="178" t="s">
        <v>85</v>
      </c>
      <c r="AV700" s="13" t="s">
        <v>85</v>
      </c>
      <c r="AW700" s="13" t="s">
        <v>31</v>
      </c>
      <c r="AX700" s="13" t="s">
        <v>75</v>
      </c>
      <c r="AY700" s="178" t="s">
        <v>181</v>
      </c>
    </row>
    <row r="701" spans="1:65" s="15" customFormat="1">
      <c r="B701" s="192"/>
      <c r="D701" s="177" t="s">
        <v>189</v>
      </c>
      <c r="E701" s="193" t="s">
        <v>1</v>
      </c>
      <c r="F701" s="194" t="s">
        <v>204</v>
      </c>
      <c r="H701" s="195">
        <v>48.42</v>
      </c>
      <c r="I701" s="196"/>
      <c r="L701" s="192"/>
      <c r="M701" s="197"/>
      <c r="N701" s="198"/>
      <c r="O701" s="198"/>
      <c r="P701" s="198"/>
      <c r="Q701" s="198"/>
      <c r="R701" s="198"/>
      <c r="S701" s="198"/>
      <c r="T701" s="199"/>
      <c r="AT701" s="193" t="s">
        <v>189</v>
      </c>
      <c r="AU701" s="193" t="s">
        <v>85</v>
      </c>
      <c r="AV701" s="15" t="s">
        <v>187</v>
      </c>
      <c r="AW701" s="15" t="s">
        <v>31</v>
      </c>
      <c r="AX701" s="15" t="s">
        <v>80</v>
      </c>
      <c r="AY701" s="193" t="s">
        <v>181</v>
      </c>
    </row>
    <row r="702" spans="1:65" s="2" customFormat="1" ht="21.75" customHeight="1">
      <c r="A702" s="32"/>
      <c r="B702" s="161"/>
      <c r="C702" s="162" t="s">
        <v>657</v>
      </c>
      <c r="D702" s="162" t="s">
        <v>183</v>
      </c>
      <c r="E702" s="163" t="s">
        <v>1407</v>
      </c>
      <c r="F702" s="164" t="s">
        <v>1408</v>
      </c>
      <c r="G702" s="165" t="s">
        <v>200</v>
      </c>
      <c r="H702" s="166">
        <v>4448.6400000000003</v>
      </c>
      <c r="I702" s="167"/>
      <c r="J702" s="168">
        <f>ROUND(I702*H702,2)</f>
        <v>0</v>
      </c>
      <c r="K702" s="169"/>
      <c r="L702" s="33"/>
      <c r="M702" s="170" t="s">
        <v>1</v>
      </c>
      <c r="N702" s="171" t="s">
        <v>40</v>
      </c>
      <c r="O702" s="58"/>
      <c r="P702" s="172">
        <f>O702*H702</f>
        <v>0</v>
      </c>
      <c r="Q702" s="172">
        <v>0</v>
      </c>
      <c r="R702" s="172">
        <f>Q702*H702</f>
        <v>0</v>
      </c>
      <c r="S702" s="172">
        <v>0</v>
      </c>
      <c r="T702" s="173">
        <f>S702*H702</f>
        <v>0</v>
      </c>
      <c r="U702" s="32"/>
      <c r="V702" s="32"/>
      <c r="W702" s="32"/>
      <c r="X702" s="32"/>
      <c r="Y702" s="32"/>
      <c r="Z702" s="32"/>
      <c r="AA702" s="32"/>
      <c r="AB702" s="32"/>
      <c r="AC702" s="32"/>
      <c r="AD702" s="32"/>
      <c r="AE702" s="32"/>
      <c r="AR702" s="174" t="s">
        <v>187</v>
      </c>
      <c r="AT702" s="174" t="s">
        <v>183</v>
      </c>
      <c r="AU702" s="174" t="s">
        <v>85</v>
      </c>
      <c r="AY702" s="17" t="s">
        <v>181</v>
      </c>
      <c r="BE702" s="175">
        <f>IF(N702="základní",J702,0)</f>
        <v>0</v>
      </c>
      <c r="BF702" s="175">
        <f>IF(N702="snížená",J702,0)</f>
        <v>0</v>
      </c>
      <c r="BG702" s="175">
        <f>IF(N702="zákl. přenesená",J702,0)</f>
        <v>0</v>
      </c>
      <c r="BH702" s="175">
        <f>IF(N702="sníž. přenesená",J702,0)</f>
        <v>0</v>
      </c>
      <c r="BI702" s="175">
        <f>IF(N702="nulová",J702,0)</f>
        <v>0</v>
      </c>
      <c r="BJ702" s="17" t="s">
        <v>80</v>
      </c>
      <c r="BK702" s="175">
        <f>ROUND(I702*H702,2)</f>
        <v>0</v>
      </c>
      <c r="BL702" s="17" t="s">
        <v>187</v>
      </c>
      <c r="BM702" s="174" t="s">
        <v>1409</v>
      </c>
    </row>
    <row r="703" spans="1:65" s="14" customFormat="1">
      <c r="B703" s="185"/>
      <c r="D703" s="177" t="s">
        <v>189</v>
      </c>
      <c r="E703" s="186" t="s">
        <v>1</v>
      </c>
      <c r="F703" s="187" t="s">
        <v>1410</v>
      </c>
      <c r="H703" s="186" t="s">
        <v>1</v>
      </c>
      <c r="I703" s="188"/>
      <c r="L703" s="185"/>
      <c r="M703" s="189"/>
      <c r="N703" s="190"/>
      <c r="O703" s="190"/>
      <c r="P703" s="190"/>
      <c r="Q703" s="190"/>
      <c r="R703" s="190"/>
      <c r="S703" s="190"/>
      <c r="T703" s="191"/>
      <c r="AT703" s="186" t="s">
        <v>189</v>
      </c>
      <c r="AU703" s="186" t="s">
        <v>85</v>
      </c>
      <c r="AV703" s="14" t="s">
        <v>80</v>
      </c>
      <c r="AW703" s="14" t="s">
        <v>31</v>
      </c>
      <c r="AX703" s="14" t="s">
        <v>75</v>
      </c>
      <c r="AY703" s="186" t="s">
        <v>181</v>
      </c>
    </row>
    <row r="704" spans="1:65" s="13" customFormat="1">
      <c r="B704" s="176"/>
      <c r="D704" s="177" t="s">
        <v>189</v>
      </c>
      <c r="E704" s="178" t="s">
        <v>1</v>
      </c>
      <c r="F704" s="179" t="s">
        <v>906</v>
      </c>
      <c r="H704" s="180">
        <v>649.25</v>
      </c>
      <c r="I704" s="181"/>
      <c r="L704" s="176"/>
      <c r="M704" s="182"/>
      <c r="N704" s="183"/>
      <c r="O704" s="183"/>
      <c r="P704" s="183"/>
      <c r="Q704" s="183"/>
      <c r="R704" s="183"/>
      <c r="S704" s="183"/>
      <c r="T704" s="184"/>
      <c r="AT704" s="178" t="s">
        <v>189</v>
      </c>
      <c r="AU704" s="178" t="s">
        <v>85</v>
      </c>
      <c r="AV704" s="13" t="s">
        <v>85</v>
      </c>
      <c r="AW704" s="13" t="s">
        <v>31</v>
      </c>
      <c r="AX704" s="13" t="s">
        <v>75</v>
      </c>
      <c r="AY704" s="178" t="s">
        <v>181</v>
      </c>
    </row>
    <row r="705" spans="1:65" s="14" customFormat="1" ht="22.5">
      <c r="B705" s="185"/>
      <c r="D705" s="177" t="s">
        <v>189</v>
      </c>
      <c r="E705" s="186" t="s">
        <v>1</v>
      </c>
      <c r="F705" s="187" t="s">
        <v>1411</v>
      </c>
      <c r="H705" s="186" t="s">
        <v>1</v>
      </c>
      <c r="I705" s="188"/>
      <c r="L705" s="185"/>
      <c r="M705" s="189"/>
      <c r="N705" s="190"/>
      <c r="O705" s="190"/>
      <c r="P705" s="190"/>
      <c r="Q705" s="190"/>
      <c r="R705" s="190"/>
      <c r="S705" s="190"/>
      <c r="T705" s="191"/>
      <c r="AT705" s="186" t="s">
        <v>189</v>
      </c>
      <c r="AU705" s="186" t="s">
        <v>85</v>
      </c>
      <c r="AV705" s="14" t="s">
        <v>80</v>
      </c>
      <c r="AW705" s="14" t="s">
        <v>31</v>
      </c>
      <c r="AX705" s="14" t="s">
        <v>75</v>
      </c>
      <c r="AY705" s="186" t="s">
        <v>181</v>
      </c>
    </row>
    <row r="706" spans="1:65" s="13" customFormat="1">
      <c r="B706" s="176"/>
      <c r="D706" s="177" t="s">
        <v>189</v>
      </c>
      <c r="E706" s="178" t="s">
        <v>1</v>
      </c>
      <c r="F706" s="179" t="s">
        <v>1412</v>
      </c>
      <c r="H706" s="180">
        <v>1298.5</v>
      </c>
      <c r="I706" s="181"/>
      <c r="L706" s="176"/>
      <c r="M706" s="182"/>
      <c r="N706" s="183"/>
      <c r="O706" s="183"/>
      <c r="P706" s="183"/>
      <c r="Q706" s="183"/>
      <c r="R706" s="183"/>
      <c r="S706" s="183"/>
      <c r="T706" s="184"/>
      <c r="AT706" s="178" t="s">
        <v>189</v>
      </c>
      <c r="AU706" s="178" t="s">
        <v>85</v>
      </c>
      <c r="AV706" s="13" t="s">
        <v>85</v>
      </c>
      <c r="AW706" s="13" t="s">
        <v>31</v>
      </c>
      <c r="AX706" s="13" t="s">
        <v>75</v>
      </c>
      <c r="AY706" s="178" t="s">
        <v>181</v>
      </c>
    </row>
    <row r="707" spans="1:65" s="13" customFormat="1">
      <c r="B707" s="176"/>
      <c r="D707" s="177" t="s">
        <v>189</v>
      </c>
      <c r="E707" s="178" t="s">
        <v>1</v>
      </c>
      <c r="F707" s="179" t="s">
        <v>903</v>
      </c>
      <c r="H707" s="180">
        <v>908.52</v>
      </c>
      <c r="I707" s="181"/>
      <c r="L707" s="176"/>
      <c r="M707" s="182"/>
      <c r="N707" s="183"/>
      <c r="O707" s="183"/>
      <c r="P707" s="183"/>
      <c r="Q707" s="183"/>
      <c r="R707" s="183"/>
      <c r="S707" s="183"/>
      <c r="T707" s="184"/>
      <c r="AT707" s="178" t="s">
        <v>189</v>
      </c>
      <c r="AU707" s="178" t="s">
        <v>85</v>
      </c>
      <c r="AV707" s="13" t="s">
        <v>85</v>
      </c>
      <c r="AW707" s="13" t="s">
        <v>31</v>
      </c>
      <c r="AX707" s="13" t="s">
        <v>75</v>
      </c>
      <c r="AY707" s="178" t="s">
        <v>181</v>
      </c>
    </row>
    <row r="708" spans="1:65" s="14" customFormat="1">
      <c r="B708" s="185"/>
      <c r="D708" s="177" t="s">
        <v>189</v>
      </c>
      <c r="E708" s="186" t="s">
        <v>1</v>
      </c>
      <c r="F708" s="187" t="s">
        <v>1413</v>
      </c>
      <c r="H708" s="186" t="s">
        <v>1</v>
      </c>
      <c r="I708" s="188"/>
      <c r="L708" s="185"/>
      <c r="M708" s="189"/>
      <c r="N708" s="190"/>
      <c r="O708" s="190"/>
      <c r="P708" s="190"/>
      <c r="Q708" s="190"/>
      <c r="R708" s="190"/>
      <c r="S708" s="190"/>
      <c r="T708" s="191"/>
      <c r="AT708" s="186" t="s">
        <v>189</v>
      </c>
      <c r="AU708" s="186" t="s">
        <v>85</v>
      </c>
      <c r="AV708" s="14" t="s">
        <v>80</v>
      </c>
      <c r="AW708" s="14" t="s">
        <v>31</v>
      </c>
      <c r="AX708" s="14" t="s">
        <v>75</v>
      </c>
      <c r="AY708" s="186" t="s">
        <v>181</v>
      </c>
    </row>
    <row r="709" spans="1:65" s="13" customFormat="1">
      <c r="B709" s="176"/>
      <c r="D709" s="177" t="s">
        <v>189</v>
      </c>
      <c r="E709" s="178" t="s">
        <v>1</v>
      </c>
      <c r="F709" s="179" t="s">
        <v>906</v>
      </c>
      <c r="H709" s="180">
        <v>649.25</v>
      </c>
      <c r="I709" s="181"/>
      <c r="L709" s="176"/>
      <c r="M709" s="182"/>
      <c r="N709" s="183"/>
      <c r="O709" s="183"/>
      <c r="P709" s="183"/>
      <c r="Q709" s="183"/>
      <c r="R709" s="183"/>
      <c r="S709" s="183"/>
      <c r="T709" s="184"/>
      <c r="AT709" s="178" t="s">
        <v>189</v>
      </c>
      <c r="AU709" s="178" t="s">
        <v>85</v>
      </c>
      <c r="AV709" s="13" t="s">
        <v>85</v>
      </c>
      <c r="AW709" s="13" t="s">
        <v>31</v>
      </c>
      <c r="AX709" s="13" t="s">
        <v>75</v>
      </c>
      <c r="AY709" s="178" t="s">
        <v>181</v>
      </c>
    </row>
    <row r="710" spans="1:65" s="13" customFormat="1">
      <c r="B710" s="176"/>
      <c r="D710" s="177" t="s">
        <v>189</v>
      </c>
      <c r="E710" s="178" t="s">
        <v>1</v>
      </c>
      <c r="F710" s="179" t="s">
        <v>903</v>
      </c>
      <c r="H710" s="180">
        <v>908.52</v>
      </c>
      <c r="I710" s="181"/>
      <c r="L710" s="176"/>
      <c r="M710" s="182"/>
      <c r="N710" s="183"/>
      <c r="O710" s="183"/>
      <c r="P710" s="183"/>
      <c r="Q710" s="183"/>
      <c r="R710" s="183"/>
      <c r="S710" s="183"/>
      <c r="T710" s="184"/>
      <c r="AT710" s="178" t="s">
        <v>189</v>
      </c>
      <c r="AU710" s="178" t="s">
        <v>85</v>
      </c>
      <c r="AV710" s="13" t="s">
        <v>85</v>
      </c>
      <c r="AW710" s="13" t="s">
        <v>31</v>
      </c>
      <c r="AX710" s="13" t="s">
        <v>75</v>
      </c>
      <c r="AY710" s="178" t="s">
        <v>181</v>
      </c>
    </row>
    <row r="711" spans="1:65" s="13" customFormat="1">
      <c r="B711" s="176"/>
      <c r="D711" s="177" t="s">
        <v>189</v>
      </c>
      <c r="E711" s="178" t="s">
        <v>1</v>
      </c>
      <c r="F711" s="179" t="s">
        <v>900</v>
      </c>
      <c r="H711" s="180">
        <v>34.6</v>
      </c>
      <c r="I711" s="181"/>
      <c r="L711" s="176"/>
      <c r="M711" s="182"/>
      <c r="N711" s="183"/>
      <c r="O711" s="183"/>
      <c r="P711" s="183"/>
      <c r="Q711" s="183"/>
      <c r="R711" s="183"/>
      <c r="S711" s="183"/>
      <c r="T711" s="184"/>
      <c r="AT711" s="178" t="s">
        <v>189</v>
      </c>
      <c r="AU711" s="178" t="s">
        <v>85</v>
      </c>
      <c r="AV711" s="13" t="s">
        <v>85</v>
      </c>
      <c r="AW711" s="13" t="s">
        <v>31</v>
      </c>
      <c r="AX711" s="13" t="s">
        <v>75</v>
      </c>
      <c r="AY711" s="178" t="s">
        <v>181</v>
      </c>
    </row>
    <row r="712" spans="1:65" s="15" customFormat="1">
      <c r="B712" s="192"/>
      <c r="D712" s="177" t="s">
        <v>189</v>
      </c>
      <c r="E712" s="193" t="s">
        <v>1</v>
      </c>
      <c r="F712" s="194" t="s">
        <v>204</v>
      </c>
      <c r="H712" s="195">
        <v>4448.6400000000003</v>
      </c>
      <c r="I712" s="196"/>
      <c r="L712" s="192"/>
      <c r="M712" s="197"/>
      <c r="N712" s="198"/>
      <c r="O712" s="198"/>
      <c r="P712" s="198"/>
      <c r="Q712" s="198"/>
      <c r="R712" s="198"/>
      <c r="S712" s="198"/>
      <c r="T712" s="199"/>
      <c r="AT712" s="193" t="s">
        <v>189</v>
      </c>
      <c r="AU712" s="193" t="s">
        <v>85</v>
      </c>
      <c r="AV712" s="15" t="s">
        <v>187</v>
      </c>
      <c r="AW712" s="15" t="s">
        <v>31</v>
      </c>
      <c r="AX712" s="15" t="s">
        <v>80</v>
      </c>
      <c r="AY712" s="193" t="s">
        <v>181</v>
      </c>
    </row>
    <row r="713" spans="1:65" s="2" customFormat="1" ht="21.75" customHeight="1">
      <c r="A713" s="32"/>
      <c r="B713" s="161"/>
      <c r="C713" s="162" t="s">
        <v>667</v>
      </c>
      <c r="D713" s="162" t="s">
        <v>183</v>
      </c>
      <c r="E713" s="163" t="s">
        <v>1414</v>
      </c>
      <c r="F713" s="164" t="s">
        <v>1415</v>
      </c>
      <c r="G713" s="165" t="s">
        <v>200</v>
      </c>
      <c r="H713" s="166">
        <v>173</v>
      </c>
      <c r="I713" s="167"/>
      <c r="J713" s="168">
        <f>ROUND(I713*H713,2)</f>
        <v>0</v>
      </c>
      <c r="K713" s="169"/>
      <c r="L713" s="33"/>
      <c r="M713" s="170" t="s">
        <v>1</v>
      </c>
      <c r="N713" s="171" t="s">
        <v>40</v>
      </c>
      <c r="O713" s="58"/>
      <c r="P713" s="172">
        <f>O713*H713</f>
        <v>0</v>
      </c>
      <c r="Q713" s="172">
        <v>0</v>
      </c>
      <c r="R713" s="172">
        <f>Q713*H713</f>
        <v>0</v>
      </c>
      <c r="S713" s="172">
        <v>0</v>
      </c>
      <c r="T713" s="173">
        <f>S713*H713</f>
        <v>0</v>
      </c>
      <c r="U713" s="32"/>
      <c r="V713" s="32"/>
      <c r="W713" s="32"/>
      <c r="X713" s="32"/>
      <c r="Y713" s="32"/>
      <c r="Z713" s="32"/>
      <c r="AA713" s="32"/>
      <c r="AB713" s="32"/>
      <c r="AC713" s="32"/>
      <c r="AD713" s="32"/>
      <c r="AE713" s="32"/>
      <c r="AR713" s="174" t="s">
        <v>187</v>
      </c>
      <c r="AT713" s="174" t="s">
        <v>183</v>
      </c>
      <c r="AU713" s="174" t="s">
        <v>85</v>
      </c>
      <c r="AY713" s="17" t="s">
        <v>181</v>
      </c>
      <c r="BE713" s="175">
        <f>IF(N713="základní",J713,0)</f>
        <v>0</v>
      </c>
      <c r="BF713" s="175">
        <f>IF(N713="snížená",J713,0)</f>
        <v>0</v>
      </c>
      <c r="BG713" s="175">
        <f>IF(N713="zákl. přenesená",J713,0)</f>
        <v>0</v>
      </c>
      <c r="BH713" s="175">
        <f>IF(N713="sníž. přenesená",J713,0)</f>
        <v>0</v>
      </c>
      <c r="BI713" s="175">
        <f>IF(N713="nulová",J713,0)</f>
        <v>0</v>
      </c>
      <c r="BJ713" s="17" t="s">
        <v>80</v>
      </c>
      <c r="BK713" s="175">
        <f>ROUND(I713*H713,2)</f>
        <v>0</v>
      </c>
      <c r="BL713" s="17" t="s">
        <v>187</v>
      </c>
      <c r="BM713" s="174" t="s">
        <v>1416</v>
      </c>
    </row>
    <row r="714" spans="1:65" s="13" customFormat="1">
      <c r="B714" s="176"/>
      <c r="D714" s="177" t="s">
        <v>189</v>
      </c>
      <c r="E714" s="178" t="s">
        <v>1</v>
      </c>
      <c r="F714" s="179" t="s">
        <v>1417</v>
      </c>
      <c r="H714" s="180">
        <v>173</v>
      </c>
      <c r="I714" s="181"/>
      <c r="L714" s="176"/>
      <c r="M714" s="182"/>
      <c r="N714" s="183"/>
      <c r="O714" s="183"/>
      <c r="P714" s="183"/>
      <c r="Q714" s="183"/>
      <c r="R714" s="183"/>
      <c r="S714" s="183"/>
      <c r="T714" s="184"/>
      <c r="AT714" s="178" t="s">
        <v>189</v>
      </c>
      <c r="AU714" s="178" t="s">
        <v>85</v>
      </c>
      <c r="AV714" s="13" t="s">
        <v>85</v>
      </c>
      <c r="AW714" s="13" t="s">
        <v>31</v>
      </c>
      <c r="AX714" s="13" t="s">
        <v>80</v>
      </c>
      <c r="AY714" s="178" t="s">
        <v>181</v>
      </c>
    </row>
    <row r="715" spans="1:65" s="12" customFormat="1" ht="22.9" customHeight="1">
      <c r="B715" s="148"/>
      <c r="D715" s="149" t="s">
        <v>74</v>
      </c>
      <c r="E715" s="159" t="s">
        <v>205</v>
      </c>
      <c r="F715" s="159" t="s">
        <v>1418</v>
      </c>
      <c r="I715" s="151"/>
      <c r="J715" s="160">
        <f>BK715</f>
        <v>0</v>
      </c>
      <c r="L715" s="148"/>
      <c r="M715" s="153"/>
      <c r="N715" s="154"/>
      <c r="O715" s="154"/>
      <c r="P715" s="155">
        <f>SUM(P716:P726)</f>
        <v>0</v>
      </c>
      <c r="Q715" s="154"/>
      <c r="R715" s="155">
        <f>SUM(R716:R726)</f>
        <v>354.60487850000004</v>
      </c>
      <c r="S715" s="154"/>
      <c r="T715" s="156">
        <f>SUM(T716:T726)</f>
        <v>0</v>
      </c>
      <c r="AR715" s="149" t="s">
        <v>80</v>
      </c>
      <c r="AT715" s="157" t="s">
        <v>74</v>
      </c>
      <c r="AU715" s="157" t="s">
        <v>80</v>
      </c>
      <c r="AY715" s="149" t="s">
        <v>181</v>
      </c>
      <c r="BK715" s="158">
        <f>SUM(BK716:BK726)</f>
        <v>0</v>
      </c>
    </row>
    <row r="716" spans="1:65" s="2" customFormat="1" ht="21.75" customHeight="1">
      <c r="A716" s="32"/>
      <c r="B716" s="161"/>
      <c r="C716" s="162" t="s">
        <v>671</v>
      </c>
      <c r="D716" s="162" t="s">
        <v>183</v>
      </c>
      <c r="E716" s="163" t="s">
        <v>1419</v>
      </c>
      <c r="F716" s="164" t="s">
        <v>1420</v>
      </c>
      <c r="G716" s="165" t="s">
        <v>200</v>
      </c>
      <c r="H716" s="166">
        <v>37.15</v>
      </c>
      <c r="I716" s="167"/>
      <c r="J716" s="168">
        <f>ROUND(I716*H716,2)</f>
        <v>0</v>
      </c>
      <c r="K716" s="169"/>
      <c r="L716" s="33"/>
      <c r="M716" s="170" t="s">
        <v>1</v>
      </c>
      <c r="N716" s="171" t="s">
        <v>40</v>
      </c>
      <c r="O716" s="58"/>
      <c r="P716" s="172">
        <f>O716*H716</f>
        <v>0</v>
      </c>
      <c r="Q716" s="172">
        <v>4.0289999999999999E-2</v>
      </c>
      <c r="R716" s="172">
        <f>Q716*H716</f>
        <v>1.4967735</v>
      </c>
      <c r="S716" s="172">
        <v>0</v>
      </c>
      <c r="T716" s="173">
        <f>S716*H716</f>
        <v>0</v>
      </c>
      <c r="U716" s="32"/>
      <c r="V716" s="32"/>
      <c r="W716" s="32"/>
      <c r="X716" s="32"/>
      <c r="Y716" s="32"/>
      <c r="Z716" s="32"/>
      <c r="AA716" s="32"/>
      <c r="AB716" s="32"/>
      <c r="AC716" s="32"/>
      <c r="AD716" s="32"/>
      <c r="AE716" s="32"/>
      <c r="AR716" s="174" t="s">
        <v>187</v>
      </c>
      <c r="AT716" s="174" t="s">
        <v>183</v>
      </c>
      <c r="AU716" s="174" t="s">
        <v>85</v>
      </c>
      <c r="AY716" s="17" t="s">
        <v>181</v>
      </c>
      <c r="BE716" s="175">
        <f>IF(N716="základní",J716,0)</f>
        <v>0</v>
      </c>
      <c r="BF716" s="175">
        <f>IF(N716="snížená",J716,0)</f>
        <v>0</v>
      </c>
      <c r="BG716" s="175">
        <f>IF(N716="zákl. přenesená",J716,0)</f>
        <v>0</v>
      </c>
      <c r="BH716" s="175">
        <f>IF(N716="sníž. přenesená",J716,0)</f>
        <v>0</v>
      </c>
      <c r="BI716" s="175">
        <f>IF(N716="nulová",J716,0)</f>
        <v>0</v>
      </c>
      <c r="BJ716" s="17" t="s">
        <v>80</v>
      </c>
      <c r="BK716" s="175">
        <f>ROUND(I716*H716,2)</f>
        <v>0</v>
      </c>
      <c r="BL716" s="17" t="s">
        <v>187</v>
      </c>
      <c r="BM716" s="174" t="s">
        <v>1421</v>
      </c>
    </row>
    <row r="717" spans="1:65" s="14" customFormat="1">
      <c r="B717" s="185"/>
      <c r="D717" s="177" t="s">
        <v>189</v>
      </c>
      <c r="E717" s="186" t="s">
        <v>1</v>
      </c>
      <c r="F717" s="187" t="s">
        <v>1000</v>
      </c>
      <c r="H717" s="186" t="s">
        <v>1</v>
      </c>
      <c r="I717" s="188"/>
      <c r="L717" s="185"/>
      <c r="M717" s="189"/>
      <c r="N717" s="190"/>
      <c r="O717" s="190"/>
      <c r="P717" s="190"/>
      <c r="Q717" s="190"/>
      <c r="R717" s="190"/>
      <c r="S717" s="190"/>
      <c r="T717" s="191"/>
      <c r="AT717" s="186" t="s">
        <v>189</v>
      </c>
      <c r="AU717" s="186" t="s">
        <v>85</v>
      </c>
      <c r="AV717" s="14" t="s">
        <v>80</v>
      </c>
      <c r="AW717" s="14" t="s">
        <v>31</v>
      </c>
      <c r="AX717" s="14" t="s">
        <v>75</v>
      </c>
      <c r="AY717" s="186" t="s">
        <v>181</v>
      </c>
    </row>
    <row r="718" spans="1:65" s="13" customFormat="1">
      <c r="B718" s="176"/>
      <c r="D718" s="177" t="s">
        <v>189</v>
      </c>
      <c r="E718" s="178" t="s">
        <v>1</v>
      </c>
      <c r="F718" s="179" t="s">
        <v>787</v>
      </c>
      <c r="H718" s="180">
        <v>37.15</v>
      </c>
      <c r="I718" s="181"/>
      <c r="L718" s="176"/>
      <c r="M718" s="182"/>
      <c r="N718" s="183"/>
      <c r="O718" s="183"/>
      <c r="P718" s="183"/>
      <c r="Q718" s="183"/>
      <c r="R718" s="183"/>
      <c r="S718" s="183"/>
      <c r="T718" s="184"/>
      <c r="AT718" s="178" t="s">
        <v>189</v>
      </c>
      <c r="AU718" s="178" t="s">
        <v>85</v>
      </c>
      <c r="AV718" s="13" t="s">
        <v>85</v>
      </c>
      <c r="AW718" s="13" t="s">
        <v>31</v>
      </c>
      <c r="AX718" s="13" t="s">
        <v>80</v>
      </c>
      <c r="AY718" s="178" t="s">
        <v>181</v>
      </c>
    </row>
    <row r="719" spans="1:65" s="2" customFormat="1" ht="21.75" customHeight="1">
      <c r="A719" s="32"/>
      <c r="B719" s="161"/>
      <c r="C719" s="162" t="s">
        <v>675</v>
      </c>
      <c r="D719" s="162" t="s">
        <v>183</v>
      </c>
      <c r="E719" s="163" t="s">
        <v>1422</v>
      </c>
      <c r="F719" s="164" t="s">
        <v>1423</v>
      </c>
      <c r="G719" s="165" t="s">
        <v>200</v>
      </c>
      <c r="H719" s="166">
        <v>34.6</v>
      </c>
      <c r="I719" s="167"/>
      <c r="J719" s="168">
        <f>ROUND(I719*H719,2)</f>
        <v>0</v>
      </c>
      <c r="K719" s="169"/>
      <c r="L719" s="33"/>
      <c r="M719" s="170" t="s">
        <v>1</v>
      </c>
      <c r="N719" s="171" t="s">
        <v>40</v>
      </c>
      <c r="O719" s="58"/>
      <c r="P719" s="172">
        <f>O719*H719</f>
        <v>0</v>
      </c>
      <c r="Q719" s="172">
        <v>0.10100000000000001</v>
      </c>
      <c r="R719" s="172">
        <f>Q719*H719</f>
        <v>3.4946000000000002</v>
      </c>
      <c r="S719" s="172">
        <v>0</v>
      </c>
      <c r="T719" s="173">
        <f>S719*H719</f>
        <v>0</v>
      </c>
      <c r="U719" s="32"/>
      <c r="V719" s="32"/>
      <c r="W719" s="32"/>
      <c r="X719" s="32"/>
      <c r="Y719" s="32"/>
      <c r="Z719" s="32"/>
      <c r="AA719" s="32"/>
      <c r="AB719" s="32"/>
      <c r="AC719" s="32"/>
      <c r="AD719" s="32"/>
      <c r="AE719" s="32"/>
      <c r="AR719" s="174" t="s">
        <v>187</v>
      </c>
      <c r="AT719" s="174" t="s">
        <v>183</v>
      </c>
      <c r="AU719" s="174" t="s">
        <v>85</v>
      </c>
      <c r="AY719" s="17" t="s">
        <v>181</v>
      </c>
      <c r="BE719" s="175">
        <f>IF(N719="základní",J719,0)</f>
        <v>0</v>
      </c>
      <c r="BF719" s="175">
        <f>IF(N719="snížená",J719,0)</f>
        <v>0</v>
      </c>
      <c r="BG719" s="175">
        <f>IF(N719="zákl. přenesená",J719,0)</f>
        <v>0</v>
      </c>
      <c r="BH719" s="175">
        <f>IF(N719="sníž. přenesená",J719,0)</f>
        <v>0</v>
      </c>
      <c r="BI719" s="175">
        <f>IF(N719="nulová",J719,0)</f>
        <v>0</v>
      </c>
      <c r="BJ719" s="17" t="s">
        <v>80</v>
      </c>
      <c r="BK719" s="175">
        <f>ROUND(I719*H719,2)</f>
        <v>0</v>
      </c>
      <c r="BL719" s="17" t="s">
        <v>187</v>
      </c>
      <c r="BM719" s="174" t="s">
        <v>1424</v>
      </c>
    </row>
    <row r="720" spans="1:65" s="13" customFormat="1">
      <c r="B720" s="176"/>
      <c r="D720" s="177" t="s">
        <v>189</v>
      </c>
      <c r="E720" s="178" t="s">
        <v>1</v>
      </c>
      <c r="F720" s="179" t="s">
        <v>900</v>
      </c>
      <c r="H720" s="180">
        <v>34.6</v>
      </c>
      <c r="I720" s="181"/>
      <c r="L720" s="176"/>
      <c r="M720" s="182"/>
      <c r="N720" s="183"/>
      <c r="O720" s="183"/>
      <c r="P720" s="183"/>
      <c r="Q720" s="183"/>
      <c r="R720" s="183"/>
      <c r="S720" s="183"/>
      <c r="T720" s="184"/>
      <c r="AT720" s="178" t="s">
        <v>189</v>
      </c>
      <c r="AU720" s="178" t="s">
        <v>85</v>
      </c>
      <c r="AV720" s="13" t="s">
        <v>85</v>
      </c>
      <c r="AW720" s="13" t="s">
        <v>31</v>
      </c>
      <c r="AX720" s="13" t="s">
        <v>80</v>
      </c>
      <c r="AY720" s="178" t="s">
        <v>181</v>
      </c>
    </row>
    <row r="721" spans="1:65" s="2" customFormat="1" ht="21.75" customHeight="1">
      <c r="A721" s="32"/>
      <c r="B721" s="161"/>
      <c r="C721" s="200" t="s">
        <v>683</v>
      </c>
      <c r="D721" s="200" t="s">
        <v>513</v>
      </c>
      <c r="E721" s="201" t="s">
        <v>1425</v>
      </c>
      <c r="F721" s="202" t="s">
        <v>1426</v>
      </c>
      <c r="G721" s="203" t="s">
        <v>200</v>
      </c>
      <c r="H721" s="204">
        <v>36.33</v>
      </c>
      <c r="I721" s="205"/>
      <c r="J721" s="206">
        <f>ROUND(I721*H721,2)</f>
        <v>0</v>
      </c>
      <c r="K721" s="207"/>
      <c r="L721" s="208"/>
      <c r="M721" s="209" t="s">
        <v>1</v>
      </c>
      <c r="N721" s="210" t="s">
        <v>40</v>
      </c>
      <c r="O721" s="58"/>
      <c r="P721" s="172">
        <f>O721*H721</f>
        <v>0</v>
      </c>
      <c r="Q721" s="172">
        <v>0.115</v>
      </c>
      <c r="R721" s="172">
        <f>Q721*H721</f>
        <v>4.1779500000000001</v>
      </c>
      <c r="S721" s="172">
        <v>0</v>
      </c>
      <c r="T721" s="173">
        <f>S721*H721</f>
        <v>0</v>
      </c>
      <c r="U721" s="32"/>
      <c r="V721" s="32"/>
      <c r="W721" s="32"/>
      <c r="X721" s="32"/>
      <c r="Y721" s="32"/>
      <c r="Z721" s="32"/>
      <c r="AA721" s="32"/>
      <c r="AB721" s="32"/>
      <c r="AC721" s="32"/>
      <c r="AD721" s="32"/>
      <c r="AE721" s="32"/>
      <c r="AR721" s="174" t="s">
        <v>225</v>
      </c>
      <c r="AT721" s="174" t="s">
        <v>513</v>
      </c>
      <c r="AU721" s="174" t="s">
        <v>85</v>
      </c>
      <c r="AY721" s="17" t="s">
        <v>181</v>
      </c>
      <c r="BE721" s="175">
        <f>IF(N721="základní",J721,0)</f>
        <v>0</v>
      </c>
      <c r="BF721" s="175">
        <f>IF(N721="snížená",J721,0)</f>
        <v>0</v>
      </c>
      <c r="BG721" s="175">
        <f>IF(N721="zákl. přenesená",J721,0)</f>
        <v>0</v>
      </c>
      <c r="BH721" s="175">
        <f>IF(N721="sníž. přenesená",J721,0)</f>
        <v>0</v>
      </c>
      <c r="BI721" s="175">
        <f>IF(N721="nulová",J721,0)</f>
        <v>0</v>
      </c>
      <c r="BJ721" s="17" t="s">
        <v>80</v>
      </c>
      <c r="BK721" s="175">
        <f>ROUND(I721*H721,2)</f>
        <v>0</v>
      </c>
      <c r="BL721" s="17" t="s">
        <v>187</v>
      </c>
      <c r="BM721" s="174" t="s">
        <v>1427</v>
      </c>
    </row>
    <row r="722" spans="1:65" s="13" customFormat="1">
      <c r="B722" s="176"/>
      <c r="D722" s="177" t="s">
        <v>189</v>
      </c>
      <c r="F722" s="179" t="s">
        <v>1428</v>
      </c>
      <c r="H722" s="180">
        <v>36.33</v>
      </c>
      <c r="I722" s="181"/>
      <c r="L722" s="176"/>
      <c r="M722" s="182"/>
      <c r="N722" s="183"/>
      <c r="O722" s="183"/>
      <c r="P722" s="183"/>
      <c r="Q722" s="183"/>
      <c r="R722" s="183"/>
      <c r="S722" s="183"/>
      <c r="T722" s="184"/>
      <c r="AT722" s="178" t="s">
        <v>189</v>
      </c>
      <c r="AU722" s="178" t="s">
        <v>85</v>
      </c>
      <c r="AV722" s="13" t="s">
        <v>85</v>
      </c>
      <c r="AW722" s="13" t="s">
        <v>3</v>
      </c>
      <c r="AX722" s="13" t="s">
        <v>80</v>
      </c>
      <c r="AY722" s="178" t="s">
        <v>181</v>
      </c>
    </row>
    <row r="723" spans="1:65" s="2" customFormat="1" ht="21.75" customHeight="1">
      <c r="A723" s="32"/>
      <c r="B723" s="161"/>
      <c r="C723" s="162" t="s">
        <v>688</v>
      </c>
      <c r="D723" s="162" t="s">
        <v>183</v>
      </c>
      <c r="E723" s="163" t="s">
        <v>1422</v>
      </c>
      <c r="F723" s="164" t="s">
        <v>1423</v>
      </c>
      <c r="G723" s="165" t="s">
        <v>200</v>
      </c>
      <c r="H723" s="166">
        <v>1557.77</v>
      </c>
      <c r="I723" s="167"/>
      <c r="J723" s="168">
        <f>ROUND(I723*H723,2)</f>
        <v>0</v>
      </c>
      <c r="K723" s="169"/>
      <c r="L723" s="33"/>
      <c r="M723" s="170" t="s">
        <v>1</v>
      </c>
      <c r="N723" s="171" t="s">
        <v>40</v>
      </c>
      <c r="O723" s="58"/>
      <c r="P723" s="172">
        <f>O723*H723</f>
        <v>0</v>
      </c>
      <c r="Q723" s="172">
        <v>0.10100000000000001</v>
      </c>
      <c r="R723" s="172">
        <f>Q723*H723</f>
        <v>157.33477000000002</v>
      </c>
      <c r="S723" s="172">
        <v>0</v>
      </c>
      <c r="T723" s="173">
        <f>S723*H723</f>
        <v>0</v>
      </c>
      <c r="U723" s="32"/>
      <c r="V723" s="32"/>
      <c r="W723" s="32"/>
      <c r="X723" s="32"/>
      <c r="Y723" s="32"/>
      <c r="Z723" s="32"/>
      <c r="AA723" s="32"/>
      <c r="AB723" s="32"/>
      <c r="AC723" s="32"/>
      <c r="AD723" s="32"/>
      <c r="AE723" s="32"/>
      <c r="AR723" s="174" t="s">
        <v>187</v>
      </c>
      <c r="AT723" s="174" t="s">
        <v>183</v>
      </c>
      <c r="AU723" s="174" t="s">
        <v>85</v>
      </c>
      <c r="AY723" s="17" t="s">
        <v>181</v>
      </c>
      <c r="BE723" s="175">
        <f>IF(N723="základní",J723,0)</f>
        <v>0</v>
      </c>
      <c r="BF723" s="175">
        <f>IF(N723="snížená",J723,0)</f>
        <v>0</v>
      </c>
      <c r="BG723" s="175">
        <f>IF(N723="zákl. přenesená",J723,0)</f>
        <v>0</v>
      </c>
      <c r="BH723" s="175">
        <f>IF(N723="sníž. přenesená",J723,0)</f>
        <v>0</v>
      </c>
      <c r="BI723" s="175">
        <f>IF(N723="nulová",J723,0)</f>
        <v>0</v>
      </c>
      <c r="BJ723" s="17" t="s">
        <v>80</v>
      </c>
      <c r="BK723" s="175">
        <f>ROUND(I723*H723,2)</f>
        <v>0</v>
      </c>
      <c r="BL723" s="17" t="s">
        <v>187</v>
      </c>
      <c r="BM723" s="174" t="s">
        <v>1429</v>
      </c>
    </row>
    <row r="724" spans="1:65" s="13" customFormat="1">
      <c r="B724" s="176"/>
      <c r="D724" s="177" t="s">
        <v>189</v>
      </c>
      <c r="E724" s="178" t="s">
        <v>1</v>
      </c>
      <c r="F724" s="179" t="s">
        <v>1430</v>
      </c>
      <c r="H724" s="180">
        <v>1557.77</v>
      </c>
      <c r="I724" s="181"/>
      <c r="L724" s="176"/>
      <c r="M724" s="182"/>
      <c r="N724" s="183"/>
      <c r="O724" s="183"/>
      <c r="P724" s="183"/>
      <c r="Q724" s="183"/>
      <c r="R724" s="183"/>
      <c r="S724" s="183"/>
      <c r="T724" s="184"/>
      <c r="AT724" s="178" t="s">
        <v>189</v>
      </c>
      <c r="AU724" s="178" t="s">
        <v>85</v>
      </c>
      <c r="AV724" s="13" t="s">
        <v>85</v>
      </c>
      <c r="AW724" s="13" t="s">
        <v>31</v>
      </c>
      <c r="AX724" s="13" t="s">
        <v>80</v>
      </c>
      <c r="AY724" s="178" t="s">
        <v>181</v>
      </c>
    </row>
    <row r="725" spans="1:65" s="2" customFormat="1" ht="21.75" customHeight="1">
      <c r="A725" s="32"/>
      <c r="B725" s="161"/>
      <c r="C725" s="200" t="s">
        <v>705</v>
      </c>
      <c r="D725" s="200" t="s">
        <v>513</v>
      </c>
      <c r="E725" s="201" t="s">
        <v>1431</v>
      </c>
      <c r="F725" s="202" t="s">
        <v>1432</v>
      </c>
      <c r="G725" s="203" t="s">
        <v>200</v>
      </c>
      <c r="H725" s="204">
        <v>1635.6590000000001</v>
      </c>
      <c r="I725" s="205"/>
      <c r="J725" s="206">
        <f>ROUND(I725*H725,2)</f>
        <v>0</v>
      </c>
      <c r="K725" s="207"/>
      <c r="L725" s="208"/>
      <c r="M725" s="209" t="s">
        <v>1</v>
      </c>
      <c r="N725" s="210" t="s">
        <v>40</v>
      </c>
      <c r="O725" s="58"/>
      <c r="P725" s="172">
        <f>O725*H725</f>
        <v>0</v>
      </c>
      <c r="Q725" s="172">
        <v>0.115</v>
      </c>
      <c r="R725" s="172">
        <f>Q725*H725</f>
        <v>188.10078500000003</v>
      </c>
      <c r="S725" s="172">
        <v>0</v>
      </c>
      <c r="T725" s="173">
        <f>S725*H725</f>
        <v>0</v>
      </c>
      <c r="U725" s="32"/>
      <c r="V725" s="32"/>
      <c r="W725" s="32"/>
      <c r="X725" s="32"/>
      <c r="Y725" s="32"/>
      <c r="Z725" s="32"/>
      <c r="AA725" s="32"/>
      <c r="AB725" s="32"/>
      <c r="AC725" s="32"/>
      <c r="AD725" s="32"/>
      <c r="AE725" s="32"/>
      <c r="AR725" s="174" t="s">
        <v>225</v>
      </c>
      <c r="AT725" s="174" t="s">
        <v>513</v>
      </c>
      <c r="AU725" s="174" t="s">
        <v>85</v>
      </c>
      <c r="AY725" s="17" t="s">
        <v>181</v>
      </c>
      <c r="BE725" s="175">
        <f>IF(N725="základní",J725,0)</f>
        <v>0</v>
      </c>
      <c r="BF725" s="175">
        <f>IF(N725="snížená",J725,0)</f>
        <v>0</v>
      </c>
      <c r="BG725" s="175">
        <f>IF(N725="zákl. přenesená",J725,0)</f>
        <v>0</v>
      </c>
      <c r="BH725" s="175">
        <f>IF(N725="sníž. přenesená",J725,0)</f>
        <v>0</v>
      </c>
      <c r="BI725" s="175">
        <f>IF(N725="nulová",J725,0)</f>
        <v>0</v>
      </c>
      <c r="BJ725" s="17" t="s">
        <v>80</v>
      </c>
      <c r="BK725" s="175">
        <f>ROUND(I725*H725,2)</f>
        <v>0</v>
      </c>
      <c r="BL725" s="17" t="s">
        <v>187</v>
      </c>
      <c r="BM725" s="174" t="s">
        <v>1433</v>
      </c>
    </row>
    <row r="726" spans="1:65" s="13" customFormat="1">
      <c r="B726" s="176"/>
      <c r="D726" s="177" t="s">
        <v>189</v>
      </c>
      <c r="F726" s="179" t="s">
        <v>1434</v>
      </c>
      <c r="H726" s="180">
        <v>1635.6590000000001</v>
      </c>
      <c r="I726" s="181"/>
      <c r="L726" s="176"/>
      <c r="M726" s="182"/>
      <c r="N726" s="183"/>
      <c r="O726" s="183"/>
      <c r="P726" s="183"/>
      <c r="Q726" s="183"/>
      <c r="R726" s="183"/>
      <c r="S726" s="183"/>
      <c r="T726" s="184"/>
      <c r="AT726" s="178" t="s">
        <v>189</v>
      </c>
      <c r="AU726" s="178" t="s">
        <v>85</v>
      </c>
      <c r="AV726" s="13" t="s">
        <v>85</v>
      </c>
      <c r="AW726" s="13" t="s">
        <v>3</v>
      </c>
      <c r="AX726" s="13" t="s">
        <v>80</v>
      </c>
      <c r="AY726" s="178" t="s">
        <v>181</v>
      </c>
    </row>
    <row r="727" spans="1:65" s="12" customFormat="1" ht="22.9" customHeight="1">
      <c r="B727" s="148"/>
      <c r="D727" s="149" t="s">
        <v>74</v>
      </c>
      <c r="E727" s="159" t="s">
        <v>211</v>
      </c>
      <c r="F727" s="159" t="s">
        <v>1435</v>
      </c>
      <c r="I727" s="151"/>
      <c r="J727" s="160">
        <f>BK727</f>
        <v>0</v>
      </c>
      <c r="L727" s="148"/>
      <c r="M727" s="153"/>
      <c r="N727" s="154"/>
      <c r="O727" s="154"/>
      <c r="P727" s="155">
        <f>SUM(P728:P947)</f>
        <v>0</v>
      </c>
      <c r="Q727" s="154"/>
      <c r="R727" s="155">
        <f>SUM(R728:R947)</f>
        <v>305.85809549999999</v>
      </c>
      <c r="S727" s="154"/>
      <c r="T727" s="156">
        <f>SUM(T728:T947)</f>
        <v>0</v>
      </c>
      <c r="AR727" s="149" t="s">
        <v>80</v>
      </c>
      <c r="AT727" s="157" t="s">
        <v>74</v>
      </c>
      <c r="AU727" s="157" t="s">
        <v>80</v>
      </c>
      <c r="AY727" s="149" t="s">
        <v>181</v>
      </c>
      <c r="BK727" s="158">
        <f>SUM(BK728:BK947)</f>
        <v>0</v>
      </c>
    </row>
    <row r="728" spans="1:65" s="2" customFormat="1" ht="21.75" customHeight="1">
      <c r="A728" s="32"/>
      <c r="B728" s="161"/>
      <c r="C728" s="162" t="s">
        <v>711</v>
      </c>
      <c r="D728" s="162" t="s">
        <v>183</v>
      </c>
      <c r="E728" s="163" t="s">
        <v>1436</v>
      </c>
      <c r="F728" s="164" t="s">
        <v>1437</v>
      </c>
      <c r="G728" s="165" t="s">
        <v>200</v>
      </c>
      <c r="H728" s="166">
        <v>168.44800000000001</v>
      </c>
      <c r="I728" s="167"/>
      <c r="J728" s="168">
        <f>ROUND(I728*H728,2)</f>
        <v>0</v>
      </c>
      <c r="K728" s="169"/>
      <c r="L728" s="33"/>
      <c r="M728" s="170" t="s">
        <v>1</v>
      </c>
      <c r="N728" s="171" t="s">
        <v>40</v>
      </c>
      <c r="O728" s="58"/>
      <c r="P728" s="172">
        <f>O728*H728</f>
        <v>0</v>
      </c>
      <c r="Q728" s="172">
        <v>7.3499999999999998E-3</v>
      </c>
      <c r="R728" s="172">
        <f>Q728*H728</f>
        <v>1.2380928</v>
      </c>
      <c r="S728" s="172">
        <v>0</v>
      </c>
      <c r="T728" s="173">
        <f>S728*H728</f>
        <v>0</v>
      </c>
      <c r="U728" s="32"/>
      <c r="V728" s="32"/>
      <c r="W728" s="32"/>
      <c r="X728" s="32"/>
      <c r="Y728" s="32"/>
      <c r="Z728" s="32"/>
      <c r="AA728" s="32"/>
      <c r="AB728" s="32"/>
      <c r="AC728" s="32"/>
      <c r="AD728" s="32"/>
      <c r="AE728" s="32"/>
      <c r="AR728" s="174" t="s">
        <v>187</v>
      </c>
      <c r="AT728" s="174" t="s">
        <v>183</v>
      </c>
      <c r="AU728" s="174" t="s">
        <v>85</v>
      </c>
      <c r="AY728" s="17" t="s">
        <v>181</v>
      </c>
      <c r="BE728" s="175">
        <f>IF(N728="základní",J728,0)</f>
        <v>0</v>
      </c>
      <c r="BF728" s="175">
        <f>IF(N728="snížená",J728,0)</f>
        <v>0</v>
      </c>
      <c r="BG728" s="175">
        <f>IF(N728="zákl. přenesená",J728,0)</f>
        <v>0</v>
      </c>
      <c r="BH728" s="175">
        <f>IF(N728="sníž. přenesená",J728,0)</f>
        <v>0</v>
      </c>
      <c r="BI728" s="175">
        <f>IF(N728="nulová",J728,0)</f>
        <v>0</v>
      </c>
      <c r="BJ728" s="17" t="s">
        <v>80</v>
      </c>
      <c r="BK728" s="175">
        <f>ROUND(I728*H728,2)</f>
        <v>0</v>
      </c>
      <c r="BL728" s="17" t="s">
        <v>187</v>
      </c>
      <c r="BM728" s="174" t="s">
        <v>1438</v>
      </c>
    </row>
    <row r="729" spans="1:65" s="13" customFormat="1">
      <c r="B729" s="176"/>
      <c r="D729" s="177" t="s">
        <v>189</v>
      </c>
      <c r="E729" s="178" t="s">
        <v>1</v>
      </c>
      <c r="F729" s="179" t="s">
        <v>891</v>
      </c>
      <c r="H729" s="180">
        <v>168.44800000000001</v>
      </c>
      <c r="I729" s="181"/>
      <c r="L729" s="176"/>
      <c r="M729" s="182"/>
      <c r="N729" s="183"/>
      <c r="O729" s="183"/>
      <c r="P729" s="183"/>
      <c r="Q729" s="183"/>
      <c r="R729" s="183"/>
      <c r="S729" s="183"/>
      <c r="T729" s="184"/>
      <c r="AT729" s="178" t="s">
        <v>189</v>
      </c>
      <c r="AU729" s="178" t="s">
        <v>85</v>
      </c>
      <c r="AV729" s="13" t="s">
        <v>85</v>
      </c>
      <c r="AW729" s="13" t="s">
        <v>31</v>
      </c>
      <c r="AX729" s="13" t="s">
        <v>80</v>
      </c>
      <c r="AY729" s="178" t="s">
        <v>181</v>
      </c>
    </row>
    <row r="730" spans="1:65" s="2" customFormat="1" ht="21.75" customHeight="1">
      <c r="A730" s="32"/>
      <c r="B730" s="161"/>
      <c r="C730" s="162" t="s">
        <v>717</v>
      </c>
      <c r="D730" s="162" t="s">
        <v>183</v>
      </c>
      <c r="E730" s="163" t="s">
        <v>1439</v>
      </c>
      <c r="F730" s="164" t="s">
        <v>1440</v>
      </c>
      <c r="G730" s="165" t="s">
        <v>200</v>
      </c>
      <c r="H730" s="166">
        <v>168.44800000000001</v>
      </c>
      <c r="I730" s="167"/>
      <c r="J730" s="168">
        <f>ROUND(I730*H730,2)</f>
        <v>0</v>
      </c>
      <c r="K730" s="169"/>
      <c r="L730" s="33"/>
      <c r="M730" s="170" t="s">
        <v>1</v>
      </c>
      <c r="N730" s="171" t="s">
        <v>40</v>
      </c>
      <c r="O730" s="58"/>
      <c r="P730" s="172">
        <f>O730*H730</f>
        <v>0</v>
      </c>
      <c r="Q730" s="172">
        <v>1.8380000000000001E-2</v>
      </c>
      <c r="R730" s="172">
        <f>Q730*H730</f>
        <v>3.0960742400000001</v>
      </c>
      <c r="S730" s="172">
        <v>0</v>
      </c>
      <c r="T730" s="173">
        <f>S730*H730</f>
        <v>0</v>
      </c>
      <c r="U730" s="32"/>
      <c r="V730" s="32"/>
      <c r="W730" s="32"/>
      <c r="X730" s="32"/>
      <c r="Y730" s="32"/>
      <c r="Z730" s="32"/>
      <c r="AA730" s="32"/>
      <c r="AB730" s="32"/>
      <c r="AC730" s="32"/>
      <c r="AD730" s="32"/>
      <c r="AE730" s="32"/>
      <c r="AR730" s="174" t="s">
        <v>187</v>
      </c>
      <c r="AT730" s="174" t="s">
        <v>183</v>
      </c>
      <c r="AU730" s="174" t="s">
        <v>85</v>
      </c>
      <c r="AY730" s="17" t="s">
        <v>181</v>
      </c>
      <c r="BE730" s="175">
        <f>IF(N730="základní",J730,0)</f>
        <v>0</v>
      </c>
      <c r="BF730" s="175">
        <f>IF(N730="snížená",J730,0)</f>
        <v>0</v>
      </c>
      <c r="BG730" s="175">
        <f>IF(N730="zákl. přenesená",J730,0)</f>
        <v>0</v>
      </c>
      <c r="BH730" s="175">
        <f>IF(N730="sníž. přenesená",J730,0)</f>
        <v>0</v>
      </c>
      <c r="BI730" s="175">
        <f>IF(N730="nulová",J730,0)</f>
        <v>0</v>
      </c>
      <c r="BJ730" s="17" t="s">
        <v>80</v>
      </c>
      <c r="BK730" s="175">
        <f>ROUND(I730*H730,2)</f>
        <v>0</v>
      </c>
      <c r="BL730" s="17" t="s">
        <v>187</v>
      </c>
      <c r="BM730" s="174" t="s">
        <v>1441</v>
      </c>
    </row>
    <row r="731" spans="1:65" s="13" customFormat="1">
      <c r="B731" s="176"/>
      <c r="D731" s="177" t="s">
        <v>189</v>
      </c>
      <c r="E731" s="178" t="s">
        <v>1</v>
      </c>
      <c r="F731" s="179" t="s">
        <v>891</v>
      </c>
      <c r="H731" s="180">
        <v>168.44800000000001</v>
      </c>
      <c r="I731" s="181"/>
      <c r="L731" s="176"/>
      <c r="M731" s="182"/>
      <c r="N731" s="183"/>
      <c r="O731" s="183"/>
      <c r="P731" s="183"/>
      <c r="Q731" s="183"/>
      <c r="R731" s="183"/>
      <c r="S731" s="183"/>
      <c r="T731" s="184"/>
      <c r="AT731" s="178" t="s">
        <v>189</v>
      </c>
      <c r="AU731" s="178" t="s">
        <v>85</v>
      </c>
      <c r="AV731" s="13" t="s">
        <v>85</v>
      </c>
      <c r="AW731" s="13" t="s">
        <v>31</v>
      </c>
      <c r="AX731" s="13" t="s">
        <v>80</v>
      </c>
      <c r="AY731" s="178" t="s">
        <v>181</v>
      </c>
    </row>
    <row r="732" spans="1:65" s="2" customFormat="1" ht="21.75" customHeight="1">
      <c r="A732" s="32"/>
      <c r="B732" s="161"/>
      <c r="C732" s="162" t="s">
        <v>724</v>
      </c>
      <c r="D732" s="162" t="s">
        <v>183</v>
      </c>
      <c r="E732" s="163" t="s">
        <v>1442</v>
      </c>
      <c r="F732" s="164" t="s">
        <v>1443</v>
      </c>
      <c r="G732" s="165" t="s">
        <v>200</v>
      </c>
      <c r="H732" s="166">
        <v>505.34399999999999</v>
      </c>
      <c r="I732" s="167"/>
      <c r="J732" s="168">
        <f>ROUND(I732*H732,2)</f>
        <v>0</v>
      </c>
      <c r="K732" s="169"/>
      <c r="L732" s="33"/>
      <c r="M732" s="170" t="s">
        <v>1</v>
      </c>
      <c r="N732" s="171" t="s">
        <v>40</v>
      </c>
      <c r="O732" s="58"/>
      <c r="P732" s="172">
        <f>O732*H732</f>
        <v>0</v>
      </c>
      <c r="Q732" s="172">
        <v>7.9000000000000008E-3</v>
      </c>
      <c r="R732" s="172">
        <f>Q732*H732</f>
        <v>3.9922176000000005</v>
      </c>
      <c r="S732" s="172">
        <v>0</v>
      </c>
      <c r="T732" s="173">
        <f>S732*H732</f>
        <v>0</v>
      </c>
      <c r="U732" s="32"/>
      <c r="V732" s="32"/>
      <c r="W732" s="32"/>
      <c r="X732" s="32"/>
      <c r="Y732" s="32"/>
      <c r="Z732" s="32"/>
      <c r="AA732" s="32"/>
      <c r="AB732" s="32"/>
      <c r="AC732" s="32"/>
      <c r="AD732" s="32"/>
      <c r="AE732" s="32"/>
      <c r="AR732" s="174" t="s">
        <v>187</v>
      </c>
      <c r="AT732" s="174" t="s">
        <v>183</v>
      </c>
      <c r="AU732" s="174" t="s">
        <v>85</v>
      </c>
      <c r="AY732" s="17" t="s">
        <v>181</v>
      </c>
      <c r="BE732" s="175">
        <f>IF(N732="základní",J732,0)</f>
        <v>0</v>
      </c>
      <c r="BF732" s="175">
        <f>IF(N732="snížená",J732,0)</f>
        <v>0</v>
      </c>
      <c r="BG732" s="175">
        <f>IF(N732="zákl. přenesená",J732,0)</f>
        <v>0</v>
      </c>
      <c r="BH732" s="175">
        <f>IF(N732="sníž. přenesená",J732,0)</f>
        <v>0</v>
      </c>
      <c r="BI732" s="175">
        <f>IF(N732="nulová",J732,0)</f>
        <v>0</v>
      </c>
      <c r="BJ732" s="17" t="s">
        <v>80</v>
      </c>
      <c r="BK732" s="175">
        <f>ROUND(I732*H732,2)</f>
        <v>0</v>
      </c>
      <c r="BL732" s="17" t="s">
        <v>187</v>
      </c>
      <c r="BM732" s="174" t="s">
        <v>1444</v>
      </c>
    </row>
    <row r="733" spans="1:65" s="13" customFormat="1">
      <c r="B733" s="176"/>
      <c r="D733" s="177" t="s">
        <v>189</v>
      </c>
      <c r="E733" s="178" t="s">
        <v>1</v>
      </c>
      <c r="F733" s="179" t="s">
        <v>1445</v>
      </c>
      <c r="H733" s="180">
        <v>505.34399999999999</v>
      </c>
      <c r="I733" s="181"/>
      <c r="L733" s="176"/>
      <c r="M733" s="182"/>
      <c r="N733" s="183"/>
      <c r="O733" s="183"/>
      <c r="P733" s="183"/>
      <c r="Q733" s="183"/>
      <c r="R733" s="183"/>
      <c r="S733" s="183"/>
      <c r="T733" s="184"/>
      <c r="AT733" s="178" t="s">
        <v>189</v>
      </c>
      <c r="AU733" s="178" t="s">
        <v>85</v>
      </c>
      <c r="AV733" s="13" t="s">
        <v>85</v>
      </c>
      <c r="AW733" s="13" t="s">
        <v>31</v>
      </c>
      <c r="AX733" s="13" t="s">
        <v>80</v>
      </c>
      <c r="AY733" s="178" t="s">
        <v>181</v>
      </c>
    </row>
    <row r="734" spans="1:65" s="2" customFormat="1" ht="16.5" customHeight="1">
      <c r="A734" s="32"/>
      <c r="B734" s="161"/>
      <c r="C734" s="162" t="s">
        <v>730</v>
      </c>
      <c r="D734" s="162" t="s">
        <v>183</v>
      </c>
      <c r="E734" s="163" t="s">
        <v>1446</v>
      </c>
      <c r="F734" s="164" t="s">
        <v>1447</v>
      </c>
      <c r="G734" s="165" t="s">
        <v>200</v>
      </c>
      <c r="H734" s="166">
        <v>660.93</v>
      </c>
      <c r="I734" s="167"/>
      <c r="J734" s="168">
        <f>ROUND(I734*H734,2)</f>
        <v>0</v>
      </c>
      <c r="K734" s="169"/>
      <c r="L734" s="33"/>
      <c r="M734" s="170" t="s">
        <v>1</v>
      </c>
      <c r="N734" s="171" t="s">
        <v>40</v>
      </c>
      <c r="O734" s="58"/>
      <c r="P734" s="172">
        <f>O734*H734</f>
        <v>0</v>
      </c>
      <c r="Q734" s="172">
        <v>7.9000000000000008E-3</v>
      </c>
      <c r="R734" s="172">
        <f>Q734*H734</f>
        <v>5.2213469999999997</v>
      </c>
      <c r="S734" s="172">
        <v>0</v>
      </c>
      <c r="T734" s="173">
        <f>S734*H734</f>
        <v>0</v>
      </c>
      <c r="U734" s="32"/>
      <c r="V734" s="32"/>
      <c r="W734" s="32"/>
      <c r="X734" s="32"/>
      <c r="Y734" s="32"/>
      <c r="Z734" s="32"/>
      <c r="AA734" s="32"/>
      <c r="AB734" s="32"/>
      <c r="AC734" s="32"/>
      <c r="AD734" s="32"/>
      <c r="AE734" s="32"/>
      <c r="AR734" s="174" t="s">
        <v>187</v>
      </c>
      <c r="AT734" s="174" t="s">
        <v>183</v>
      </c>
      <c r="AU734" s="174" t="s">
        <v>85</v>
      </c>
      <c r="AY734" s="17" t="s">
        <v>181</v>
      </c>
      <c r="BE734" s="175">
        <f>IF(N734="základní",J734,0)</f>
        <v>0</v>
      </c>
      <c r="BF734" s="175">
        <f>IF(N734="snížená",J734,0)</f>
        <v>0</v>
      </c>
      <c r="BG734" s="175">
        <f>IF(N734="zákl. přenesená",J734,0)</f>
        <v>0</v>
      </c>
      <c r="BH734" s="175">
        <f>IF(N734="sníž. přenesená",J734,0)</f>
        <v>0</v>
      </c>
      <c r="BI734" s="175">
        <f>IF(N734="nulová",J734,0)</f>
        <v>0</v>
      </c>
      <c r="BJ734" s="17" t="s">
        <v>80</v>
      </c>
      <c r="BK734" s="175">
        <f>ROUND(I734*H734,2)</f>
        <v>0</v>
      </c>
      <c r="BL734" s="17" t="s">
        <v>187</v>
      </c>
      <c r="BM734" s="174" t="s">
        <v>1448</v>
      </c>
    </row>
    <row r="735" spans="1:65" s="14" customFormat="1">
      <c r="B735" s="185"/>
      <c r="D735" s="177" t="s">
        <v>189</v>
      </c>
      <c r="E735" s="186" t="s">
        <v>1</v>
      </c>
      <c r="F735" s="187" t="s">
        <v>1449</v>
      </c>
      <c r="H735" s="186" t="s">
        <v>1</v>
      </c>
      <c r="I735" s="188"/>
      <c r="L735" s="185"/>
      <c r="M735" s="189"/>
      <c r="N735" s="190"/>
      <c r="O735" s="190"/>
      <c r="P735" s="190"/>
      <c r="Q735" s="190"/>
      <c r="R735" s="190"/>
      <c r="S735" s="190"/>
      <c r="T735" s="191"/>
      <c r="AT735" s="186" t="s">
        <v>189</v>
      </c>
      <c r="AU735" s="186" t="s">
        <v>85</v>
      </c>
      <c r="AV735" s="14" t="s">
        <v>80</v>
      </c>
      <c r="AW735" s="14" t="s">
        <v>31</v>
      </c>
      <c r="AX735" s="14" t="s">
        <v>75</v>
      </c>
      <c r="AY735" s="186" t="s">
        <v>181</v>
      </c>
    </row>
    <row r="736" spans="1:65" s="13" customFormat="1">
      <c r="B736" s="176"/>
      <c r="D736" s="177" t="s">
        <v>189</v>
      </c>
      <c r="E736" s="178" t="s">
        <v>1</v>
      </c>
      <c r="F736" s="179" t="s">
        <v>1450</v>
      </c>
      <c r="H736" s="180">
        <v>118.5</v>
      </c>
      <c r="I736" s="181"/>
      <c r="L736" s="176"/>
      <c r="M736" s="182"/>
      <c r="N736" s="183"/>
      <c r="O736" s="183"/>
      <c r="P736" s="183"/>
      <c r="Q736" s="183"/>
      <c r="R736" s="183"/>
      <c r="S736" s="183"/>
      <c r="T736" s="184"/>
      <c r="AT736" s="178" t="s">
        <v>189</v>
      </c>
      <c r="AU736" s="178" t="s">
        <v>85</v>
      </c>
      <c r="AV736" s="13" t="s">
        <v>85</v>
      </c>
      <c r="AW736" s="13" t="s">
        <v>31</v>
      </c>
      <c r="AX736" s="13" t="s">
        <v>75</v>
      </c>
      <c r="AY736" s="178" t="s">
        <v>181</v>
      </c>
    </row>
    <row r="737" spans="1:65" s="14" customFormat="1">
      <c r="B737" s="185"/>
      <c r="D737" s="177" t="s">
        <v>189</v>
      </c>
      <c r="E737" s="186" t="s">
        <v>1</v>
      </c>
      <c r="F737" s="187" t="s">
        <v>1451</v>
      </c>
      <c r="H737" s="186" t="s">
        <v>1</v>
      </c>
      <c r="I737" s="188"/>
      <c r="L737" s="185"/>
      <c r="M737" s="189"/>
      <c r="N737" s="190"/>
      <c r="O737" s="190"/>
      <c r="P737" s="190"/>
      <c r="Q737" s="190"/>
      <c r="R737" s="190"/>
      <c r="S737" s="190"/>
      <c r="T737" s="191"/>
      <c r="AT737" s="186" t="s">
        <v>189</v>
      </c>
      <c r="AU737" s="186" t="s">
        <v>85</v>
      </c>
      <c r="AV737" s="14" t="s">
        <v>80</v>
      </c>
      <c r="AW737" s="14" t="s">
        <v>31</v>
      </c>
      <c r="AX737" s="14" t="s">
        <v>75</v>
      </c>
      <c r="AY737" s="186" t="s">
        <v>181</v>
      </c>
    </row>
    <row r="738" spans="1:65" s="13" customFormat="1">
      <c r="B738" s="176"/>
      <c r="D738" s="177" t="s">
        <v>189</v>
      </c>
      <c r="E738" s="178" t="s">
        <v>1</v>
      </c>
      <c r="F738" s="179" t="s">
        <v>1452</v>
      </c>
      <c r="H738" s="180">
        <v>19.02</v>
      </c>
      <c r="I738" s="181"/>
      <c r="L738" s="176"/>
      <c r="M738" s="182"/>
      <c r="N738" s="183"/>
      <c r="O738" s="183"/>
      <c r="P738" s="183"/>
      <c r="Q738" s="183"/>
      <c r="R738" s="183"/>
      <c r="S738" s="183"/>
      <c r="T738" s="184"/>
      <c r="AT738" s="178" t="s">
        <v>189</v>
      </c>
      <c r="AU738" s="178" t="s">
        <v>85</v>
      </c>
      <c r="AV738" s="13" t="s">
        <v>85</v>
      </c>
      <c r="AW738" s="13" t="s">
        <v>31</v>
      </c>
      <c r="AX738" s="13" t="s">
        <v>75</v>
      </c>
      <c r="AY738" s="178" t="s">
        <v>181</v>
      </c>
    </row>
    <row r="739" spans="1:65" s="14" customFormat="1">
      <c r="B739" s="185"/>
      <c r="D739" s="177" t="s">
        <v>189</v>
      </c>
      <c r="E739" s="186" t="s">
        <v>1</v>
      </c>
      <c r="F739" s="187" t="s">
        <v>1453</v>
      </c>
      <c r="H739" s="186" t="s">
        <v>1</v>
      </c>
      <c r="I739" s="188"/>
      <c r="L739" s="185"/>
      <c r="M739" s="189"/>
      <c r="N739" s="190"/>
      <c r="O739" s="190"/>
      <c r="P739" s="190"/>
      <c r="Q739" s="190"/>
      <c r="R739" s="190"/>
      <c r="S739" s="190"/>
      <c r="T739" s="191"/>
      <c r="AT739" s="186" t="s">
        <v>189</v>
      </c>
      <c r="AU739" s="186" t="s">
        <v>85</v>
      </c>
      <c r="AV739" s="14" t="s">
        <v>80</v>
      </c>
      <c r="AW739" s="14" t="s">
        <v>31</v>
      </c>
      <c r="AX739" s="14" t="s">
        <v>75</v>
      </c>
      <c r="AY739" s="186" t="s">
        <v>181</v>
      </c>
    </row>
    <row r="740" spans="1:65" s="13" customFormat="1">
      <c r="B740" s="176"/>
      <c r="D740" s="177" t="s">
        <v>189</v>
      </c>
      <c r="E740" s="178" t="s">
        <v>1</v>
      </c>
      <c r="F740" s="179" t="s">
        <v>1454</v>
      </c>
      <c r="H740" s="180">
        <v>127.36499999999999</v>
      </c>
      <c r="I740" s="181"/>
      <c r="L740" s="176"/>
      <c r="M740" s="182"/>
      <c r="N740" s="183"/>
      <c r="O740" s="183"/>
      <c r="P740" s="183"/>
      <c r="Q740" s="183"/>
      <c r="R740" s="183"/>
      <c r="S740" s="183"/>
      <c r="T740" s="184"/>
      <c r="AT740" s="178" t="s">
        <v>189</v>
      </c>
      <c r="AU740" s="178" t="s">
        <v>85</v>
      </c>
      <c r="AV740" s="13" t="s">
        <v>85</v>
      </c>
      <c r="AW740" s="13" t="s">
        <v>31</v>
      </c>
      <c r="AX740" s="13" t="s">
        <v>75</v>
      </c>
      <c r="AY740" s="178" t="s">
        <v>181</v>
      </c>
    </row>
    <row r="741" spans="1:65" s="14" customFormat="1">
      <c r="B741" s="185"/>
      <c r="D741" s="177" t="s">
        <v>189</v>
      </c>
      <c r="E741" s="186" t="s">
        <v>1</v>
      </c>
      <c r="F741" s="187" t="s">
        <v>1455</v>
      </c>
      <c r="H741" s="186" t="s">
        <v>1</v>
      </c>
      <c r="I741" s="188"/>
      <c r="L741" s="185"/>
      <c r="M741" s="189"/>
      <c r="N741" s="190"/>
      <c r="O741" s="190"/>
      <c r="P741" s="190"/>
      <c r="Q741" s="190"/>
      <c r="R741" s="190"/>
      <c r="S741" s="190"/>
      <c r="T741" s="191"/>
      <c r="AT741" s="186" t="s">
        <v>189</v>
      </c>
      <c r="AU741" s="186" t="s">
        <v>85</v>
      </c>
      <c r="AV741" s="14" t="s">
        <v>80</v>
      </c>
      <c r="AW741" s="14" t="s">
        <v>31</v>
      </c>
      <c r="AX741" s="14" t="s">
        <v>75</v>
      </c>
      <c r="AY741" s="186" t="s">
        <v>181</v>
      </c>
    </row>
    <row r="742" spans="1:65" s="13" customFormat="1">
      <c r="B742" s="176"/>
      <c r="D742" s="177" t="s">
        <v>189</v>
      </c>
      <c r="E742" s="178" t="s">
        <v>1</v>
      </c>
      <c r="F742" s="179" t="s">
        <v>1456</v>
      </c>
      <c r="H742" s="180">
        <v>103.395</v>
      </c>
      <c r="I742" s="181"/>
      <c r="L742" s="176"/>
      <c r="M742" s="182"/>
      <c r="N742" s="183"/>
      <c r="O742" s="183"/>
      <c r="P742" s="183"/>
      <c r="Q742" s="183"/>
      <c r="R742" s="183"/>
      <c r="S742" s="183"/>
      <c r="T742" s="184"/>
      <c r="AT742" s="178" t="s">
        <v>189</v>
      </c>
      <c r="AU742" s="178" t="s">
        <v>85</v>
      </c>
      <c r="AV742" s="13" t="s">
        <v>85</v>
      </c>
      <c r="AW742" s="13" t="s">
        <v>31</v>
      </c>
      <c r="AX742" s="13" t="s">
        <v>75</v>
      </c>
      <c r="AY742" s="178" t="s">
        <v>181</v>
      </c>
    </row>
    <row r="743" spans="1:65" s="14" customFormat="1">
      <c r="B743" s="185"/>
      <c r="D743" s="177" t="s">
        <v>189</v>
      </c>
      <c r="E743" s="186" t="s">
        <v>1</v>
      </c>
      <c r="F743" s="187" t="s">
        <v>1457</v>
      </c>
      <c r="H743" s="186" t="s">
        <v>1</v>
      </c>
      <c r="I743" s="188"/>
      <c r="L743" s="185"/>
      <c r="M743" s="189"/>
      <c r="N743" s="190"/>
      <c r="O743" s="190"/>
      <c r="P743" s="190"/>
      <c r="Q743" s="190"/>
      <c r="R743" s="190"/>
      <c r="S743" s="190"/>
      <c r="T743" s="191"/>
      <c r="AT743" s="186" t="s">
        <v>189</v>
      </c>
      <c r="AU743" s="186" t="s">
        <v>85</v>
      </c>
      <c r="AV743" s="14" t="s">
        <v>80</v>
      </c>
      <c r="AW743" s="14" t="s">
        <v>31</v>
      </c>
      <c r="AX743" s="14" t="s">
        <v>75</v>
      </c>
      <c r="AY743" s="186" t="s">
        <v>181</v>
      </c>
    </row>
    <row r="744" spans="1:65" s="13" customFormat="1">
      <c r="B744" s="176"/>
      <c r="D744" s="177" t="s">
        <v>189</v>
      </c>
      <c r="E744" s="178" t="s">
        <v>1</v>
      </c>
      <c r="F744" s="179" t="s">
        <v>1458</v>
      </c>
      <c r="H744" s="180">
        <v>147.57</v>
      </c>
      <c r="I744" s="181"/>
      <c r="L744" s="176"/>
      <c r="M744" s="182"/>
      <c r="N744" s="183"/>
      <c r="O744" s="183"/>
      <c r="P744" s="183"/>
      <c r="Q744" s="183"/>
      <c r="R744" s="183"/>
      <c r="S744" s="183"/>
      <c r="T744" s="184"/>
      <c r="AT744" s="178" t="s">
        <v>189</v>
      </c>
      <c r="AU744" s="178" t="s">
        <v>85</v>
      </c>
      <c r="AV744" s="13" t="s">
        <v>85</v>
      </c>
      <c r="AW744" s="13" t="s">
        <v>31</v>
      </c>
      <c r="AX744" s="13" t="s">
        <v>75</v>
      </c>
      <c r="AY744" s="178" t="s">
        <v>181</v>
      </c>
    </row>
    <row r="745" spans="1:65" s="14" customFormat="1">
      <c r="B745" s="185"/>
      <c r="D745" s="177" t="s">
        <v>189</v>
      </c>
      <c r="E745" s="186" t="s">
        <v>1</v>
      </c>
      <c r="F745" s="187" t="s">
        <v>1459</v>
      </c>
      <c r="H745" s="186" t="s">
        <v>1</v>
      </c>
      <c r="I745" s="188"/>
      <c r="L745" s="185"/>
      <c r="M745" s="189"/>
      <c r="N745" s="190"/>
      <c r="O745" s="190"/>
      <c r="P745" s="190"/>
      <c r="Q745" s="190"/>
      <c r="R745" s="190"/>
      <c r="S745" s="190"/>
      <c r="T745" s="191"/>
      <c r="AT745" s="186" t="s">
        <v>189</v>
      </c>
      <c r="AU745" s="186" t="s">
        <v>85</v>
      </c>
      <c r="AV745" s="14" t="s">
        <v>80</v>
      </c>
      <c r="AW745" s="14" t="s">
        <v>31</v>
      </c>
      <c r="AX745" s="14" t="s">
        <v>75</v>
      </c>
      <c r="AY745" s="186" t="s">
        <v>181</v>
      </c>
    </row>
    <row r="746" spans="1:65" s="13" customFormat="1">
      <c r="B746" s="176"/>
      <c r="D746" s="177" t="s">
        <v>189</v>
      </c>
      <c r="E746" s="178" t="s">
        <v>1</v>
      </c>
      <c r="F746" s="179" t="s">
        <v>1460</v>
      </c>
      <c r="H746" s="180">
        <v>118.875</v>
      </c>
      <c r="I746" s="181"/>
      <c r="L746" s="176"/>
      <c r="M746" s="182"/>
      <c r="N746" s="183"/>
      <c r="O746" s="183"/>
      <c r="P746" s="183"/>
      <c r="Q746" s="183"/>
      <c r="R746" s="183"/>
      <c r="S746" s="183"/>
      <c r="T746" s="184"/>
      <c r="AT746" s="178" t="s">
        <v>189</v>
      </c>
      <c r="AU746" s="178" t="s">
        <v>85</v>
      </c>
      <c r="AV746" s="13" t="s">
        <v>85</v>
      </c>
      <c r="AW746" s="13" t="s">
        <v>31</v>
      </c>
      <c r="AX746" s="13" t="s">
        <v>75</v>
      </c>
      <c r="AY746" s="178" t="s">
        <v>181</v>
      </c>
    </row>
    <row r="747" spans="1:65" s="14" customFormat="1">
      <c r="B747" s="185"/>
      <c r="D747" s="177" t="s">
        <v>189</v>
      </c>
      <c r="E747" s="186" t="s">
        <v>1</v>
      </c>
      <c r="F747" s="187" t="s">
        <v>1461</v>
      </c>
      <c r="H747" s="186" t="s">
        <v>1</v>
      </c>
      <c r="I747" s="188"/>
      <c r="L747" s="185"/>
      <c r="M747" s="189"/>
      <c r="N747" s="190"/>
      <c r="O747" s="190"/>
      <c r="P747" s="190"/>
      <c r="Q747" s="190"/>
      <c r="R747" s="190"/>
      <c r="S747" s="190"/>
      <c r="T747" s="191"/>
      <c r="AT747" s="186" t="s">
        <v>189</v>
      </c>
      <c r="AU747" s="186" t="s">
        <v>85</v>
      </c>
      <c r="AV747" s="14" t="s">
        <v>80</v>
      </c>
      <c r="AW747" s="14" t="s">
        <v>31</v>
      </c>
      <c r="AX747" s="14" t="s">
        <v>75</v>
      </c>
      <c r="AY747" s="186" t="s">
        <v>181</v>
      </c>
    </row>
    <row r="748" spans="1:65" s="13" customFormat="1">
      <c r="B748" s="176"/>
      <c r="D748" s="177" t="s">
        <v>189</v>
      </c>
      <c r="E748" s="178" t="s">
        <v>1</v>
      </c>
      <c r="F748" s="179" t="s">
        <v>1462</v>
      </c>
      <c r="H748" s="180">
        <v>26.204999999999998</v>
      </c>
      <c r="I748" s="181"/>
      <c r="L748" s="176"/>
      <c r="M748" s="182"/>
      <c r="N748" s="183"/>
      <c r="O748" s="183"/>
      <c r="P748" s="183"/>
      <c r="Q748" s="183"/>
      <c r="R748" s="183"/>
      <c r="S748" s="183"/>
      <c r="T748" s="184"/>
      <c r="AT748" s="178" t="s">
        <v>189</v>
      </c>
      <c r="AU748" s="178" t="s">
        <v>85</v>
      </c>
      <c r="AV748" s="13" t="s">
        <v>85</v>
      </c>
      <c r="AW748" s="13" t="s">
        <v>31</v>
      </c>
      <c r="AX748" s="13" t="s">
        <v>75</v>
      </c>
      <c r="AY748" s="178" t="s">
        <v>181</v>
      </c>
    </row>
    <row r="749" spans="1:65" s="15" customFormat="1">
      <c r="B749" s="192"/>
      <c r="D749" s="177" t="s">
        <v>189</v>
      </c>
      <c r="E749" s="193" t="s">
        <v>1</v>
      </c>
      <c r="F749" s="194" t="s">
        <v>204</v>
      </c>
      <c r="H749" s="195">
        <v>660.93</v>
      </c>
      <c r="I749" s="196"/>
      <c r="L749" s="192"/>
      <c r="M749" s="197"/>
      <c r="N749" s="198"/>
      <c r="O749" s="198"/>
      <c r="P749" s="198"/>
      <c r="Q749" s="198"/>
      <c r="R749" s="198"/>
      <c r="S749" s="198"/>
      <c r="T749" s="199"/>
      <c r="AT749" s="193" t="s">
        <v>189</v>
      </c>
      <c r="AU749" s="193" t="s">
        <v>85</v>
      </c>
      <c r="AV749" s="15" t="s">
        <v>187</v>
      </c>
      <c r="AW749" s="15" t="s">
        <v>31</v>
      </c>
      <c r="AX749" s="15" t="s">
        <v>80</v>
      </c>
      <c r="AY749" s="193" t="s">
        <v>181</v>
      </c>
    </row>
    <row r="750" spans="1:65" s="2" customFormat="1" ht="21.75" customHeight="1">
      <c r="A750" s="32"/>
      <c r="B750" s="161"/>
      <c r="C750" s="162" t="s">
        <v>737</v>
      </c>
      <c r="D750" s="162" t="s">
        <v>183</v>
      </c>
      <c r="E750" s="163" t="s">
        <v>1463</v>
      </c>
      <c r="F750" s="164" t="s">
        <v>1464</v>
      </c>
      <c r="G750" s="165" t="s">
        <v>200</v>
      </c>
      <c r="H750" s="166">
        <v>1898.039</v>
      </c>
      <c r="I750" s="167"/>
      <c r="J750" s="168">
        <f>ROUND(I750*H750,2)</f>
        <v>0</v>
      </c>
      <c r="K750" s="169"/>
      <c r="L750" s="33"/>
      <c r="M750" s="170" t="s">
        <v>1</v>
      </c>
      <c r="N750" s="171" t="s">
        <v>40</v>
      </c>
      <c r="O750" s="58"/>
      <c r="P750" s="172">
        <f>O750*H750</f>
        <v>0</v>
      </c>
      <c r="Q750" s="172">
        <v>7.3499999999999998E-3</v>
      </c>
      <c r="R750" s="172">
        <f>Q750*H750</f>
        <v>13.95058665</v>
      </c>
      <c r="S750" s="172">
        <v>0</v>
      </c>
      <c r="T750" s="173">
        <f>S750*H750</f>
        <v>0</v>
      </c>
      <c r="U750" s="32"/>
      <c r="V750" s="32"/>
      <c r="W750" s="32"/>
      <c r="X750" s="32"/>
      <c r="Y750" s="32"/>
      <c r="Z750" s="32"/>
      <c r="AA750" s="32"/>
      <c r="AB750" s="32"/>
      <c r="AC750" s="32"/>
      <c r="AD750" s="32"/>
      <c r="AE750" s="32"/>
      <c r="AR750" s="174" t="s">
        <v>187</v>
      </c>
      <c r="AT750" s="174" t="s">
        <v>183</v>
      </c>
      <c r="AU750" s="174" t="s">
        <v>85</v>
      </c>
      <c r="AY750" s="17" t="s">
        <v>181</v>
      </c>
      <c r="BE750" s="175">
        <f>IF(N750="základní",J750,0)</f>
        <v>0</v>
      </c>
      <c r="BF750" s="175">
        <f>IF(N750="snížená",J750,0)</f>
        <v>0</v>
      </c>
      <c r="BG750" s="175">
        <f>IF(N750="zákl. přenesená",J750,0)</f>
        <v>0</v>
      </c>
      <c r="BH750" s="175">
        <f>IF(N750="sníž. přenesená",J750,0)</f>
        <v>0</v>
      </c>
      <c r="BI750" s="175">
        <f>IF(N750="nulová",J750,0)</f>
        <v>0</v>
      </c>
      <c r="BJ750" s="17" t="s">
        <v>80</v>
      </c>
      <c r="BK750" s="175">
        <f>ROUND(I750*H750,2)</f>
        <v>0</v>
      </c>
      <c r="BL750" s="17" t="s">
        <v>187</v>
      </c>
      <c r="BM750" s="174" t="s">
        <v>1465</v>
      </c>
    </row>
    <row r="751" spans="1:65" s="13" customFormat="1">
      <c r="B751" s="176"/>
      <c r="D751" s="177" t="s">
        <v>189</v>
      </c>
      <c r="E751" s="178" t="s">
        <v>1</v>
      </c>
      <c r="F751" s="179" t="s">
        <v>888</v>
      </c>
      <c r="H751" s="180">
        <v>1898.039</v>
      </c>
      <c r="I751" s="181"/>
      <c r="L751" s="176"/>
      <c r="M751" s="182"/>
      <c r="N751" s="183"/>
      <c r="O751" s="183"/>
      <c r="P751" s="183"/>
      <c r="Q751" s="183"/>
      <c r="R751" s="183"/>
      <c r="S751" s="183"/>
      <c r="T751" s="184"/>
      <c r="AT751" s="178" t="s">
        <v>189</v>
      </c>
      <c r="AU751" s="178" t="s">
        <v>85</v>
      </c>
      <c r="AV751" s="13" t="s">
        <v>85</v>
      </c>
      <c r="AW751" s="13" t="s">
        <v>31</v>
      </c>
      <c r="AX751" s="13" t="s">
        <v>80</v>
      </c>
      <c r="AY751" s="178" t="s">
        <v>181</v>
      </c>
    </row>
    <row r="752" spans="1:65" s="2" customFormat="1" ht="21.75" customHeight="1">
      <c r="A752" s="32"/>
      <c r="B752" s="161"/>
      <c r="C752" s="162" t="s">
        <v>741</v>
      </c>
      <c r="D752" s="162" t="s">
        <v>183</v>
      </c>
      <c r="E752" s="163" t="s">
        <v>1466</v>
      </c>
      <c r="F752" s="164" t="s">
        <v>1467</v>
      </c>
      <c r="G752" s="165" t="s">
        <v>200</v>
      </c>
      <c r="H752" s="166">
        <v>1898.039</v>
      </c>
      <c r="I752" s="167"/>
      <c r="J752" s="168">
        <f>ROUND(I752*H752,2)</f>
        <v>0</v>
      </c>
      <c r="K752" s="169"/>
      <c r="L752" s="33"/>
      <c r="M752" s="170" t="s">
        <v>1</v>
      </c>
      <c r="N752" s="171" t="s">
        <v>40</v>
      </c>
      <c r="O752" s="58"/>
      <c r="P752" s="172">
        <f>O752*H752</f>
        <v>0</v>
      </c>
      <c r="Q752" s="172">
        <v>1.8380000000000001E-2</v>
      </c>
      <c r="R752" s="172">
        <f>Q752*H752</f>
        <v>34.885956820000004</v>
      </c>
      <c r="S752" s="172">
        <v>0</v>
      </c>
      <c r="T752" s="173">
        <f>S752*H752</f>
        <v>0</v>
      </c>
      <c r="U752" s="32"/>
      <c r="V752" s="32"/>
      <c r="W752" s="32"/>
      <c r="X752" s="32"/>
      <c r="Y752" s="32"/>
      <c r="Z752" s="32"/>
      <c r="AA752" s="32"/>
      <c r="AB752" s="32"/>
      <c r="AC752" s="32"/>
      <c r="AD752" s="32"/>
      <c r="AE752" s="32"/>
      <c r="AR752" s="174" t="s">
        <v>187</v>
      </c>
      <c r="AT752" s="174" t="s">
        <v>183</v>
      </c>
      <c r="AU752" s="174" t="s">
        <v>85</v>
      </c>
      <c r="AY752" s="17" t="s">
        <v>181</v>
      </c>
      <c r="BE752" s="175">
        <f>IF(N752="základní",J752,0)</f>
        <v>0</v>
      </c>
      <c r="BF752" s="175">
        <f>IF(N752="snížená",J752,0)</f>
        <v>0</v>
      </c>
      <c r="BG752" s="175">
        <f>IF(N752="zákl. přenesená",J752,0)</f>
        <v>0</v>
      </c>
      <c r="BH752" s="175">
        <f>IF(N752="sníž. přenesená",J752,0)</f>
        <v>0</v>
      </c>
      <c r="BI752" s="175">
        <f>IF(N752="nulová",J752,0)</f>
        <v>0</v>
      </c>
      <c r="BJ752" s="17" t="s">
        <v>80</v>
      </c>
      <c r="BK752" s="175">
        <f>ROUND(I752*H752,2)</f>
        <v>0</v>
      </c>
      <c r="BL752" s="17" t="s">
        <v>187</v>
      </c>
      <c r="BM752" s="174" t="s">
        <v>1468</v>
      </c>
    </row>
    <row r="753" spans="1:65" s="13" customFormat="1">
      <c r="B753" s="176"/>
      <c r="D753" s="177" t="s">
        <v>189</v>
      </c>
      <c r="E753" s="178" t="s">
        <v>1</v>
      </c>
      <c r="F753" s="179" t="s">
        <v>888</v>
      </c>
      <c r="H753" s="180">
        <v>1898.039</v>
      </c>
      <c r="I753" s="181"/>
      <c r="L753" s="176"/>
      <c r="M753" s="182"/>
      <c r="N753" s="183"/>
      <c r="O753" s="183"/>
      <c r="P753" s="183"/>
      <c r="Q753" s="183"/>
      <c r="R753" s="183"/>
      <c r="S753" s="183"/>
      <c r="T753" s="184"/>
      <c r="AT753" s="178" t="s">
        <v>189</v>
      </c>
      <c r="AU753" s="178" t="s">
        <v>85</v>
      </c>
      <c r="AV753" s="13" t="s">
        <v>85</v>
      </c>
      <c r="AW753" s="13" t="s">
        <v>31</v>
      </c>
      <c r="AX753" s="13" t="s">
        <v>80</v>
      </c>
      <c r="AY753" s="178" t="s">
        <v>181</v>
      </c>
    </row>
    <row r="754" spans="1:65" s="2" customFormat="1" ht="21.75" customHeight="1">
      <c r="A754" s="32"/>
      <c r="B754" s="161"/>
      <c r="C754" s="162" t="s">
        <v>745</v>
      </c>
      <c r="D754" s="162" t="s">
        <v>183</v>
      </c>
      <c r="E754" s="163" t="s">
        <v>1469</v>
      </c>
      <c r="F754" s="164" t="s">
        <v>1470</v>
      </c>
      <c r="G754" s="165" t="s">
        <v>200</v>
      </c>
      <c r="H754" s="166">
        <v>5694.1170000000002</v>
      </c>
      <c r="I754" s="167"/>
      <c r="J754" s="168">
        <f>ROUND(I754*H754,2)</f>
        <v>0</v>
      </c>
      <c r="K754" s="169"/>
      <c r="L754" s="33"/>
      <c r="M754" s="170" t="s">
        <v>1</v>
      </c>
      <c r="N754" s="171" t="s">
        <v>40</v>
      </c>
      <c r="O754" s="58"/>
      <c r="P754" s="172">
        <f>O754*H754</f>
        <v>0</v>
      </c>
      <c r="Q754" s="172">
        <v>7.9000000000000008E-3</v>
      </c>
      <c r="R754" s="172">
        <f>Q754*H754</f>
        <v>44.983524300000006</v>
      </c>
      <c r="S754" s="172">
        <v>0</v>
      </c>
      <c r="T754" s="173">
        <f>S754*H754</f>
        <v>0</v>
      </c>
      <c r="U754" s="32"/>
      <c r="V754" s="32"/>
      <c r="W754" s="32"/>
      <c r="X754" s="32"/>
      <c r="Y754" s="32"/>
      <c r="Z754" s="32"/>
      <c r="AA754" s="32"/>
      <c r="AB754" s="32"/>
      <c r="AC754" s="32"/>
      <c r="AD754" s="32"/>
      <c r="AE754" s="32"/>
      <c r="AR754" s="174" t="s">
        <v>187</v>
      </c>
      <c r="AT754" s="174" t="s">
        <v>183</v>
      </c>
      <c r="AU754" s="174" t="s">
        <v>85</v>
      </c>
      <c r="AY754" s="17" t="s">
        <v>181</v>
      </c>
      <c r="BE754" s="175">
        <f>IF(N754="základní",J754,0)</f>
        <v>0</v>
      </c>
      <c r="BF754" s="175">
        <f>IF(N754="snížená",J754,0)</f>
        <v>0</v>
      </c>
      <c r="BG754" s="175">
        <f>IF(N754="zákl. přenesená",J754,0)</f>
        <v>0</v>
      </c>
      <c r="BH754" s="175">
        <f>IF(N754="sníž. přenesená",J754,0)</f>
        <v>0</v>
      </c>
      <c r="BI754" s="175">
        <f>IF(N754="nulová",J754,0)</f>
        <v>0</v>
      </c>
      <c r="BJ754" s="17" t="s">
        <v>80</v>
      </c>
      <c r="BK754" s="175">
        <f>ROUND(I754*H754,2)</f>
        <v>0</v>
      </c>
      <c r="BL754" s="17" t="s">
        <v>187</v>
      </c>
      <c r="BM754" s="174" t="s">
        <v>1471</v>
      </c>
    </row>
    <row r="755" spans="1:65" s="13" customFormat="1">
      <c r="B755" s="176"/>
      <c r="D755" s="177" t="s">
        <v>189</v>
      </c>
      <c r="E755" s="178" t="s">
        <v>1</v>
      </c>
      <c r="F755" s="179" t="s">
        <v>1472</v>
      </c>
      <c r="H755" s="180">
        <v>5694.1170000000002</v>
      </c>
      <c r="I755" s="181"/>
      <c r="L755" s="176"/>
      <c r="M755" s="182"/>
      <c r="N755" s="183"/>
      <c r="O755" s="183"/>
      <c r="P755" s="183"/>
      <c r="Q755" s="183"/>
      <c r="R755" s="183"/>
      <c r="S755" s="183"/>
      <c r="T755" s="184"/>
      <c r="AT755" s="178" t="s">
        <v>189</v>
      </c>
      <c r="AU755" s="178" t="s">
        <v>85</v>
      </c>
      <c r="AV755" s="13" t="s">
        <v>85</v>
      </c>
      <c r="AW755" s="13" t="s">
        <v>31</v>
      </c>
      <c r="AX755" s="13" t="s">
        <v>80</v>
      </c>
      <c r="AY755" s="178" t="s">
        <v>181</v>
      </c>
    </row>
    <row r="756" spans="1:65" s="2" customFormat="1" ht="21.75" customHeight="1">
      <c r="A756" s="32"/>
      <c r="B756" s="161"/>
      <c r="C756" s="162" t="s">
        <v>749</v>
      </c>
      <c r="D756" s="162" t="s">
        <v>183</v>
      </c>
      <c r="E756" s="163" t="s">
        <v>1473</v>
      </c>
      <c r="F756" s="164" t="s">
        <v>1474</v>
      </c>
      <c r="G756" s="165" t="s">
        <v>200</v>
      </c>
      <c r="H756" s="166">
        <v>76.424999999999997</v>
      </c>
      <c r="I756" s="167"/>
      <c r="J756" s="168">
        <f>ROUND(I756*H756,2)</f>
        <v>0</v>
      </c>
      <c r="K756" s="169"/>
      <c r="L756" s="33"/>
      <c r="M756" s="170" t="s">
        <v>1</v>
      </c>
      <c r="N756" s="171" t="s">
        <v>40</v>
      </c>
      <c r="O756" s="58"/>
      <c r="P756" s="172">
        <f>O756*H756</f>
        <v>0</v>
      </c>
      <c r="Q756" s="172">
        <v>4.3800000000000002E-3</v>
      </c>
      <c r="R756" s="172">
        <f>Q756*H756</f>
        <v>0.33474150000000003</v>
      </c>
      <c r="S756" s="172">
        <v>0</v>
      </c>
      <c r="T756" s="173">
        <f>S756*H756</f>
        <v>0</v>
      </c>
      <c r="U756" s="32"/>
      <c r="V756" s="32"/>
      <c r="W756" s="32"/>
      <c r="X756" s="32"/>
      <c r="Y756" s="32"/>
      <c r="Z756" s="32"/>
      <c r="AA756" s="32"/>
      <c r="AB756" s="32"/>
      <c r="AC756" s="32"/>
      <c r="AD756" s="32"/>
      <c r="AE756" s="32"/>
      <c r="AR756" s="174" t="s">
        <v>187</v>
      </c>
      <c r="AT756" s="174" t="s">
        <v>183</v>
      </c>
      <c r="AU756" s="174" t="s">
        <v>85</v>
      </c>
      <c r="AY756" s="17" t="s">
        <v>181</v>
      </c>
      <c r="BE756" s="175">
        <f>IF(N756="základní",J756,0)</f>
        <v>0</v>
      </c>
      <c r="BF756" s="175">
        <f>IF(N756="snížená",J756,0)</f>
        <v>0</v>
      </c>
      <c r="BG756" s="175">
        <f>IF(N756="zákl. přenesená",J756,0)</f>
        <v>0</v>
      </c>
      <c r="BH756" s="175">
        <f>IF(N756="sníž. přenesená",J756,0)</f>
        <v>0</v>
      </c>
      <c r="BI756" s="175">
        <f>IF(N756="nulová",J756,0)</f>
        <v>0</v>
      </c>
      <c r="BJ756" s="17" t="s">
        <v>80</v>
      </c>
      <c r="BK756" s="175">
        <f>ROUND(I756*H756,2)</f>
        <v>0</v>
      </c>
      <c r="BL756" s="17" t="s">
        <v>187</v>
      </c>
      <c r="BM756" s="174" t="s">
        <v>1475</v>
      </c>
    </row>
    <row r="757" spans="1:65" s="13" customFormat="1">
      <c r="B757" s="176"/>
      <c r="D757" s="177" t="s">
        <v>189</v>
      </c>
      <c r="E757" s="178" t="s">
        <v>1</v>
      </c>
      <c r="F757" s="179" t="s">
        <v>897</v>
      </c>
      <c r="H757" s="180">
        <v>76.424999999999997</v>
      </c>
      <c r="I757" s="181"/>
      <c r="L757" s="176"/>
      <c r="M757" s="182"/>
      <c r="N757" s="183"/>
      <c r="O757" s="183"/>
      <c r="P757" s="183"/>
      <c r="Q757" s="183"/>
      <c r="R757" s="183"/>
      <c r="S757" s="183"/>
      <c r="T757" s="184"/>
      <c r="AT757" s="178" t="s">
        <v>189</v>
      </c>
      <c r="AU757" s="178" t="s">
        <v>85</v>
      </c>
      <c r="AV757" s="13" t="s">
        <v>85</v>
      </c>
      <c r="AW757" s="13" t="s">
        <v>31</v>
      </c>
      <c r="AX757" s="13" t="s">
        <v>80</v>
      </c>
      <c r="AY757" s="178" t="s">
        <v>181</v>
      </c>
    </row>
    <row r="758" spans="1:65" s="2" customFormat="1" ht="33" customHeight="1">
      <c r="A758" s="32"/>
      <c r="B758" s="161"/>
      <c r="C758" s="162" t="s">
        <v>753</v>
      </c>
      <c r="D758" s="162" t="s">
        <v>183</v>
      </c>
      <c r="E758" s="163" t="s">
        <v>1476</v>
      </c>
      <c r="F758" s="164" t="s">
        <v>1477</v>
      </c>
      <c r="G758" s="165" t="s">
        <v>200</v>
      </c>
      <c r="H758" s="166">
        <v>76.424999999999997</v>
      </c>
      <c r="I758" s="167"/>
      <c r="J758" s="168">
        <f>ROUND(I758*H758,2)</f>
        <v>0</v>
      </c>
      <c r="K758" s="169"/>
      <c r="L758" s="33"/>
      <c r="M758" s="170" t="s">
        <v>1</v>
      </c>
      <c r="N758" s="171" t="s">
        <v>40</v>
      </c>
      <c r="O758" s="58"/>
      <c r="P758" s="172">
        <f>O758*H758</f>
        <v>0</v>
      </c>
      <c r="Q758" s="172">
        <v>8.2900000000000005E-3</v>
      </c>
      <c r="R758" s="172">
        <f>Q758*H758</f>
        <v>0.63356325000000002</v>
      </c>
      <c r="S758" s="172">
        <v>0</v>
      </c>
      <c r="T758" s="173">
        <f>S758*H758</f>
        <v>0</v>
      </c>
      <c r="U758" s="32"/>
      <c r="V758" s="32"/>
      <c r="W758" s="32"/>
      <c r="X758" s="32"/>
      <c r="Y758" s="32"/>
      <c r="Z758" s="32"/>
      <c r="AA758" s="32"/>
      <c r="AB758" s="32"/>
      <c r="AC758" s="32"/>
      <c r="AD758" s="32"/>
      <c r="AE758" s="32"/>
      <c r="AR758" s="174" t="s">
        <v>187</v>
      </c>
      <c r="AT758" s="174" t="s">
        <v>183</v>
      </c>
      <c r="AU758" s="174" t="s">
        <v>85</v>
      </c>
      <c r="AY758" s="17" t="s">
        <v>181</v>
      </c>
      <c r="BE758" s="175">
        <f>IF(N758="základní",J758,0)</f>
        <v>0</v>
      </c>
      <c r="BF758" s="175">
        <f>IF(N758="snížená",J758,0)</f>
        <v>0</v>
      </c>
      <c r="BG758" s="175">
        <f>IF(N758="zákl. přenesená",J758,0)</f>
        <v>0</v>
      </c>
      <c r="BH758" s="175">
        <f>IF(N758="sníž. přenesená",J758,0)</f>
        <v>0</v>
      </c>
      <c r="BI758" s="175">
        <f>IF(N758="nulová",J758,0)</f>
        <v>0</v>
      </c>
      <c r="BJ758" s="17" t="s">
        <v>80</v>
      </c>
      <c r="BK758" s="175">
        <f>ROUND(I758*H758,2)</f>
        <v>0</v>
      </c>
      <c r="BL758" s="17" t="s">
        <v>187</v>
      </c>
      <c r="BM758" s="174" t="s">
        <v>1478</v>
      </c>
    </row>
    <row r="759" spans="1:65" s="13" customFormat="1">
      <c r="B759" s="176"/>
      <c r="D759" s="177" t="s">
        <v>189</v>
      </c>
      <c r="E759" s="178" t="s">
        <v>1</v>
      </c>
      <c r="F759" s="179" t="s">
        <v>897</v>
      </c>
      <c r="H759" s="180">
        <v>76.424999999999997</v>
      </c>
      <c r="I759" s="181"/>
      <c r="L759" s="176"/>
      <c r="M759" s="182"/>
      <c r="N759" s="183"/>
      <c r="O759" s="183"/>
      <c r="P759" s="183"/>
      <c r="Q759" s="183"/>
      <c r="R759" s="183"/>
      <c r="S759" s="183"/>
      <c r="T759" s="184"/>
      <c r="AT759" s="178" t="s">
        <v>189</v>
      </c>
      <c r="AU759" s="178" t="s">
        <v>85</v>
      </c>
      <c r="AV759" s="13" t="s">
        <v>85</v>
      </c>
      <c r="AW759" s="13" t="s">
        <v>31</v>
      </c>
      <c r="AX759" s="13" t="s">
        <v>80</v>
      </c>
      <c r="AY759" s="178" t="s">
        <v>181</v>
      </c>
    </row>
    <row r="760" spans="1:65" s="2" customFormat="1" ht="16.5" customHeight="1">
      <c r="A760" s="32"/>
      <c r="B760" s="161"/>
      <c r="C760" s="200" t="s">
        <v>758</v>
      </c>
      <c r="D760" s="200" t="s">
        <v>513</v>
      </c>
      <c r="E760" s="201" t="s">
        <v>1479</v>
      </c>
      <c r="F760" s="202" t="s">
        <v>1480</v>
      </c>
      <c r="G760" s="203" t="s">
        <v>200</v>
      </c>
      <c r="H760" s="204">
        <v>77.953999999999994</v>
      </c>
      <c r="I760" s="205"/>
      <c r="J760" s="206">
        <f>ROUND(I760*H760,2)</f>
        <v>0</v>
      </c>
      <c r="K760" s="207"/>
      <c r="L760" s="208"/>
      <c r="M760" s="209" t="s">
        <v>1</v>
      </c>
      <c r="N760" s="210" t="s">
        <v>40</v>
      </c>
      <c r="O760" s="58"/>
      <c r="P760" s="172">
        <f>O760*H760</f>
        <v>0</v>
      </c>
      <c r="Q760" s="172">
        <v>5.9999999999999995E-4</v>
      </c>
      <c r="R760" s="172">
        <f>Q760*H760</f>
        <v>4.6772399999999992E-2</v>
      </c>
      <c r="S760" s="172">
        <v>0</v>
      </c>
      <c r="T760" s="173">
        <f>S760*H760</f>
        <v>0</v>
      </c>
      <c r="U760" s="32"/>
      <c r="V760" s="32"/>
      <c r="W760" s="32"/>
      <c r="X760" s="32"/>
      <c r="Y760" s="32"/>
      <c r="Z760" s="32"/>
      <c r="AA760" s="32"/>
      <c r="AB760" s="32"/>
      <c r="AC760" s="32"/>
      <c r="AD760" s="32"/>
      <c r="AE760" s="32"/>
      <c r="AR760" s="174" t="s">
        <v>225</v>
      </c>
      <c r="AT760" s="174" t="s">
        <v>513</v>
      </c>
      <c r="AU760" s="174" t="s">
        <v>85</v>
      </c>
      <c r="AY760" s="17" t="s">
        <v>181</v>
      </c>
      <c r="BE760" s="175">
        <f>IF(N760="základní",J760,0)</f>
        <v>0</v>
      </c>
      <c r="BF760" s="175">
        <f>IF(N760="snížená",J760,0)</f>
        <v>0</v>
      </c>
      <c r="BG760" s="175">
        <f>IF(N760="zákl. přenesená",J760,0)</f>
        <v>0</v>
      </c>
      <c r="BH760" s="175">
        <f>IF(N760="sníž. přenesená",J760,0)</f>
        <v>0</v>
      </c>
      <c r="BI760" s="175">
        <f>IF(N760="nulová",J760,0)</f>
        <v>0</v>
      </c>
      <c r="BJ760" s="17" t="s">
        <v>80</v>
      </c>
      <c r="BK760" s="175">
        <f>ROUND(I760*H760,2)</f>
        <v>0</v>
      </c>
      <c r="BL760" s="17" t="s">
        <v>187</v>
      </c>
      <c r="BM760" s="174" t="s">
        <v>1481</v>
      </c>
    </row>
    <row r="761" spans="1:65" s="13" customFormat="1">
      <c r="B761" s="176"/>
      <c r="D761" s="177" t="s">
        <v>189</v>
      </c>
      <c r="F761" s="179" t="s">
        <v>1482</v>
      </c>
      <c r="H761" s="180">
        <v>77.953999999999994</v>
      </c>
      <c r="I761" s="181"/>
      <c r="L761" s="176"/>
      <c r="M761" s="182"/>
      <c r="N761" s="183"/>
      <c r="O761" s="183"/>
      <c r="P761" s="183"/>
      <c r="Q761" s="183"/>
      <c r="R761" s="183"/>
      <c r="S761" s="183"/>
      <c r="T761" s="184"/>
      <c r="AT761" s="178" t="s">
        <v>189</v>
      </c>
      <c r="AU761" s="178" t="s">
        <v>85</v>
      </c>
      <c r="AV761" s="13" t="s">
        <v>85</v>
      </c>
      <c r="AW761" s="13" t="s">
        <v>3</v>
      </c>
      <c r="AX761" s="13" t="s">
        <v>80</v>
      </c>
      <c r="AY761" s="178" t="s">
        <v>181</v>
      </c>
    </row>
    <row r="762" spans="1:65" s="2" customFormat="1" ht="21.75" customHeight="1">
      <c r="A762" s="32"/>
      <c r="B762" s="161"/>
      <c r="C762" s="162" t="s">
        <v>762</v>
      </c>
      <c r="D762" s="162" t="s">
        <v>183</v>
      </c>
      <c r="E762" s="163" t="s">
        <v>1483</v>
      </c>
      <c r="F762" s="164" t="s">
        <v>1484</v>
      </c>
      <c r="G762" s="165" t="s">
        <v>200</v>
      </c>
      <c r="H762" s="166">
        <v>76.424999999999997</v>
      </c>
      <c r="I762" s="167"/>
      <c r="J762" s="168">
        <f>ROUND(I762*H762,2)</f>
        <v>0</v>
      </c>
      <c r="K762" s="169"/>
      <c r="L762" s="33"/>
      <c r="M762" s="170" t="s">
        <v>1</v>
      </c>
      <c r="N762" s="171" t="s">
        <v>40</v>
      </c>
      <c r="O762" s="58"/>
      <c r="P762" s="172">
        <f>O762*H762</f>
        <v>0</v>
      </c>
      <c r="Q762" s="172">
        <v>3.48E-3</v>
      </c>
      <c r="R762" s="172">
        <f>Q762*H762</f>
        <v>0.265959</v>
      </c>
      <c r="S762" s="172">
        <v>0</v>
      </c>
      <c r="T762" s="173">
        <f>S762*H762</f>
        <v>0</v>
      </c>
      <c r="U762" s="32"/>
      <c r="V762" s="32"/>
      <c r="W762" s="32"/>
      <c r="X762" s="32"/>
      <c r="Y762" s="32"/>
      <c r="Z762" s="32"/>
      <c r="AA762" s="32"/>
      <c r="AB762" s="32"/>
      <c r="AC762" s="32"/>
      <c r="AD762" s="32"/>
      <c r="AE762" s="32"/>
      <c r="AR762" s="174" t="s">
        <v>187</v>
      </c>
      <c r="AT762" s="174" t="s">
        <v>183</v>
      </c>
      <c r="AU762" s="174" t="s">
        <v>85</v>
      </c>
      <c r="AY762" s="17" t="s">
        <v>181</v>
      </c>
      <c r="BE762" s="175">
        <f>IF(N762="základní",J762,0)</f>
        <v>0</v>
      </c>
      <c r="BF762" s="175">
        <f>IF(N762="snížená",J762,0)</f>
        <v>0</v>
      </c>
      <c r="BG762" s="175">
        <f>IF(N762="zákl. přenesená",J762,0)</f>
        <v>0</v>
      </c>
      <c r="BH762" s="175">
        <f>IF(N762="sníž. přenesená",J762,0)</f>
        <v>0</v>
      </c>
      <c r="BI762" s="175">
        <f>IF(N762="nulová",J762,0)</f>
        <v>0</v>
      </c>
      <c r="BJ762" s="17" t="s">
        <v>80</v>
      </c>
      <c r="BK762" s="175">
        <f>ROUND(I762*H762,2)</f>
        <v>0</v>
      </c>
      <c r="BL762" s="17" t="s">
        <v>187</v>
      </c>
      <c r="BM762" s="174" t="s">
        <v>1485</v>
      </c>
    </row>
    <row r="763" spans="1:65" s="13" customFormat="1">
      <c r="B763" s="176"/>
      <c r="D763" s="177" t="s">
        <v>189</v>
      </c>
      <c r="E763" s="178" t="s">
        <v>1</v>
      </c>
      <c r="F763" s="179" t="s">
        <v>897</v>
      </c>
      <c r="H763" s="180">
        <v>76.424999999999997</v>
      </c>
      <c r="I763" s="181"/>
      <c r="L763" s="176"/>
      <c r="M763" s="182"/>
      <c r="N763" s="183"/>
      <c r="O763" s="183"/>
      <c r="P763" s="183"/>
      <c r="Q763" s="183"/>
      <c r="R763" s="183"/>
      <c r="S763" s="183"/>
      <c r="T763" s="184"/>
      <c r="AT763" s="178" t="s">
        <v>189</v>
      </c>
      <c r="AU763" s="178" t="s">
        <v>85</v>
      </c>
      <c r="AV763" s="13" t="s">
        <v>85</v>
      </c>
      <c r="AW763" s="13" t="s">
        <v>31</v>
      </c>
      <c r="AX763" s="13" t="s">
        <v>80</v>
      </c>
      <c r="AY763" s="178" t="s">
        <v>181</v>
      </c>
    </row>
    <row r="764" spans="1:65" s="2" customFormat="1" ht="21.75" customHeight="1">
      <c r="A764" s="32"/>
      <c r="B764" s="161"/>
      <c r="C764" s="162" t="s">
        <v>768</v>
      </c>
      <c r="D764" s="162" t="s">
        <v>183</v>
      </c>
      <c r="E764" s="163" t="s">
        <v>1486</v>
      </c>
      <c r="F764" s="164" t="s">
        <v>1487</v>
      </c>
      <c r="G764" s="165" t="s">
        <v>228</v>
      </c>
      <c r="H764" s="166">
        <v>184.07499999999999</v>
      </c>
      <c r="I764" s="167"/>
      <c r="J764" s="168">
        <f>ROUND(I764*H764,2)</f>
        <v>0</v>
      </c>
      <c r="K764" s="169"/>
      <c r="L764" s="33"/>
      <c r="M764" s="170" t="s">
        <v>1</v>
      </c>
      <c r="N764" s="171" t="s">
        <v>40</v>
      </c>
      <c r="O764" s="58"/>
      <c r="P764" s="172">
        <f>O764*H764</f>
        <v>0</v>
      </c>
      <c r="Q764" s="172">
        <v>0</v>
      </c>
      <c r="R764" s="172">
        <f>Q764*H764</f>
        <v>0</v>
      </c>
      <c r="S764" s="172">
        <v>0</v>
      </c>
      <c r="T764" s="173">
        <f>S764*H764</f>
        <v>0</v>
      </c>
      <c r="U764" s="32"/>
      <c r="V764" s="32"/>
      <c r="W764" s="32"/>
      <c r="X764" s="32"/>
      <c r="Y764" s="32"/>
      <c r="Z764" s="32"/>
      <c r="AA764" s="32"/>
      <c r="AB764" s="32"/>
      <c r="AC764" s="32"/>
      <c r="AD764" s="32"/>
      <c r="AE764" s="32"/>
      <c r="AR764" s="174" t="s">
        <v>187</v>
      </c>
      <c r="AT764" s="174" t="s">
        <v>183</v>
      </c>
      <c r="AU764" s="174" t="s">
        <v>85</v>
      </c>
      <c r="AY764" s="17" t="s">
        <v>181</v>
      </c>
      <c r="BE764" s="175">
        <f>IF(N764="základní",J764,0)</f>
        <v>0</v>
      </c>
      <c r="BF764" s="175">
        <f>IF(N764="snížená",J764,0)</f>
        <v>0</v>
      </c>
      <c r="BG764" s="175">
        <f>IF(N764="zákl. přenesená",J764,0)</f>
        <v>0</v>
      </c>
      <c r="BH764" s="175">
        <f>IF(N764="sníž. přenesená",J764,0)</f>
        <v>0</v>
      </c>
      <c r="BI764" s="175">
        <f>IF(N764="nulová",J764,0)</f>
        <v>0</v>
      </c>
      <c r="BJ764" s="17" t="s">
        <v>80</v>
      </c>
      <c r="BK764" s="175">
        <f>ROUND(I764*H764,2)</f>
        <v>0</v>
      </c>
      <c r="BL764" s="17" t="s">
        <v>187</v>
      </c>
      <c r="BM764" s="174" t="s">
        <v>1488</v>
      </c>
    </row>
    <row r="765" spans="1:65" s="14" customFormat="1">
      <c r="B765" s="185"/>
      <c r="D765" s="177" t="s">
        <v>189</v>
      </c>
      <c r="E765" s="186" t="s">
        <v>1</v>
      </c>
      <c r="F765" s="187" t="s">
        <v>1489</v>
      </c>
      <c r="H765" s="186" t="s">
        <v>1</v>
      </c>
      <c r="I765" s="188"/>
      <c r="L765" s="185"/>
      <c r="M765" s="189"/>
      <c r="N765" s="190"/>
      <c r="O765" s="190"/>
      <c r="P765" s="190"/>
      <c r="Q765" s="190"/>
      <c r="R765" s="190"/>
      <c r="S765" s="190"/>
      <c r="T765" s="191"/>
      <c r="AT765" s="186" t="s">
        <v>189</v>
      </c>
      <c r="AU765" s="186" t="s">
        <v>85</v>
      </c>
      <c r="AV765" s="14" t="s">
        <v>80</v>
      </c>
      <c r="AW765" s="14" t="s">
        <v>31</v>
      </c>
      <c r="AX765" s="14" t="s">
        <v>75</v>
      </c>
      <c r="AY765" s="186" t="s">
        <v>181</v>
      </c>
    </row>
    <row r="766" spans="1:65" s="13" customFormat="1">
      <c r="B766" s="176"/>
      <c r="D766" s="177" t="s">
        <v>189</v>
      </c>
      <c r="E766" s="178" t="s">
        <v>1</v>
      </c>
      <c r="F766" s="179" t="s">
        <v>1490</v>
      </c>
      <c r="H766" s="180">
        <v>184.07499999999999</v>
      </c>
      <c r="I766" s="181"/>
      <c r="L766" s="176"/>
      <c r="M766" s="182"/>
      <c r="N766" s="183"/>
      <c r="O766" s="183"/>
      <c r="P766" s="183"/>
      <c r="Q766" s="183"/>
      <c r="R766" s="183"/>
      <c r="S766" s="183"/>
      <c r="T766" s="184"/>
      <c r="AT766" s="178" t="s">
        <v>189</v>
      </c>
      <c r="AU766" s="178" t="s">
        <v>85</v>
      </c>
      <c r="AV766" s="13" t="s">
        <v>85</v>
      </c>
      <c r="AW766" s="13" t="s">
        <v>31</v>
      </c>
      <c r="AX766" s="13" t="s">
        <v>75</v>
      </c>
      <c r="AY766" s="178" t="s">
        <v>181</v>
      </c>
    </row>
    <row r="767" spans="1:65" s="15" customFormat="1">
      <c r="B767" s="192"/>
      <c r="D767" s="177" t="s">
        <v>189</v>
      </c>
      <c r="E767" s="193" t="s">
        <v>1</v>
      </c>
      <c r="F767" s="194" t="s">
        <v>204</v>
      </c>
      <c r="H767" s="195">
        <v>184.07499999999999</v>
      </c>
      <c r="I767" s="196"/>
      <c r="L767" s="192"/>
      <c r="M767" s="197"/>
      <c r="N767" s="198"/>
      <c r="O767" s="198"/>
      <c r="P767" s="198"/>
      <c r="Q767" s="198"/>
      <c r="R767" s="198"/>
      <c r="S767" s="198"/>
      <c r="T767" s="199"/>
      <c r="AT767" s="193" t="s">
        <v>189</v>
      </c>
      <c r="AU767" s="193" t="s">
        <v>85</v>
      </c>
      <c r="AV767" s="15" t="s">
        <v>187</v>
      </c>
      <c r="AW767" s="15" t="s">
        <v>31</v>
      </c>
      <c r="AX767" s="15" t="s">
        <v>80</v>
      </c>
      <c r="AY767" s="193" t="s">
        <v>181</v>
      </c>
    </row>
    <row r="768" spans="1:65" s="2" customFormat="1" ht="16.5" customHeight="1">
      <c r="A768" s="32"/>
      <c r="B768" s="161"/>
      <c r="C768" s="200" t="s">
        <v>773</v>
      </c>
      <c r="D768" s="200" t="s">
        <v>513</v>
      </c>
      <c r="E768" s="201" t="s">
        <v>1491</v>
      </c>
      <c r="F768" s="202" t="s">
        <v>1492</v>
      </c>
      <c r="G768" s="203" t="s">
        <v>228</v>
      </c>
      <c r="H768" s="204">
        <v>202.483</v>
      </c>
      <c r="I768" s="205"/>
      <c r="J768" s="206">
        <f>ROUND(I768*H768,2)</f>
        <v>0</v>
      </c>
      <c r="K768" s="207"/>
      <c r="L768" s="208"/>
      <c r="M768" s="209" t="s">
        <v>1</v>
      </c>
      <c r="N768" s="210" t="s">
        <v>40</v>
      </c>
      <c r="O768" s="58"/>
      <c r="P768" s="172">
        <f>O768*H768</f>
        <v>0</v>
      </c>
      <c r="Q768" s="172">
        <v>1E-4</v>
      </c>
      <c r="R768" s="172">
        <f>Q768*H768</f>
        <v>2.02483E-2</v>
      </c>
      <c r="S768" s="172">
        <v>0</v>
      </c>
      <c r="T768" s="173">
        <f>S768*H768</f>
        <v>0</v>
      </c>
      <c r="U768" s="32"/>
      <c r="V768" s="32"/>
      <c r="W768" s="32"/>
      <c r="X768" s="32"/>
      <c r="Y768" s="32"/>
      <c r="Z768" s="32"/>
      <c r="AA768" s="32"/>
      <c r="AB768" s="32"/>
      <c r="AC768" s="32"/>
      <c r="AD768" s="32"/>
      <c r="AE768" s="32"/>
      <c r="AR768" s="174" t="s">
        <v>225</v>
      </c>
      <c r="AT768" s="174" t="s">
        <v>513</v>
      </c>
      <c r="AU768" s="174" t="s">
        <v>85</v>
      </c>
      <c r="AY768" s="17" t="s">
        <v>181</v>
      </c>
      <c r="BE768" s="175">
        <f>IF(N768="základní",J768,0)</f>
        <v>0</v>
      </c>
      <c r="BF768" s="175">
        <f>IF(N768="snížená",J768,0)</f>
        <v>0</v>
      </c>
      <c r="BG768" s="175">
        <f>IF(N768="zákl. přenesená",J768,0)</f>
        <v>0</v>
      </c>
      <c r="BH768" s="175">
        <f>IF(N768="sníž. přenesená",J768,0)</f>
        <v>0</v>
      </c>
      <c r="BI768" s="175">
        <f>IF(N768="nulová",J768,0)</f>
        <v>0</v>
      </c>
      <c r="BJ768" s="17" t="s">
        <v>80</v>
      </c>
      <c r="BK768" s="175">
        <f>ROUND(I768*H768,2)</f>
        <v>0</v>
      </c>
      <c r="BL768" s="17" t="s">
        <v>187</v>
      </c>
      <c r="BM768" s="174" t="s">
        <v>1493</v>
      </c>
    </row>
    <row r="769" spans="1:65" s="13" customFormat="1">
      <c r="B769" s="176"/>
      <c r="D769" s="177" t="s">
        <v>189</v>
      </c>
      <c r="F769" s="179" t="s">
        <v>1494</v>
      </c>
      <c r="H769" s="180">
        <v>202.483</v>
      </c>
      <c r="I769" s="181"/>
      <c r="L769" s="176"/>
      <c r="M769" s="182"/>
      <c r="N769" s="183"/>
      <c r="O769" s="183"/>
      <c r="P769" s="183"/>
      <c r="Q769" s="183"/>
      <c r="R769" s="183"/>
      <c r="S769" s="183"/>
      <c r="T769" s="184"/>
      <c r="AT769" s="178" t="s">
        <v>189</v>
      </c>
      <c r="AU769" s="178" t="s">
        <v>85</v>
      </c>
      <c r="AV769" s="13" t="s">
        <v>85</v>
      </c>
      <c r="AW769" s="13" t="s">
        <v>3</v>
      </c>
      <c r="AX769" s="13" t="s">
        <v>80</v>
      </c>
      <c r="AY769" s="178" t="s">
        <v>181</v>
      </c>
    </row>
    <row r="770" spans="1:65" s="2" customFormat="1" ht="21.75" customHeight="1">
      <c r="A770" s="32"/>
      <c r="B770" s="161"/>
      <c r="C770" s="162" t="s">
        <v>777</v>
      </c>
      <c r="D770" s="162" t="s">
        <v>183</v>
      </c>
      <c r="E770" s="163" t="s">
        <v>1495</v>
      </c>
      <c r="F770" s="164" t="s">
        <v>1496</v>
      </c>
      <c r="G770" s="165" t="s">
        <v>228</v>
      </c>
      <c r="H770" s="166">
        <v>502.26499999999999</v>
      </c>
      <c r="I770" s="167"/>
      <c r="J770" s="168">
        <f>ROUND(I770*H770,2)</f>
        <v>0</v>
      </c>
      <c r="K770" s="169"/>
      <c r="L770" s="33"/>
      <c r="M770" s="170" t="s">
        <v>1</v>
      </c>
      <c r="N770" s="171" t="s">
        <v>40</v>
      </c>
      <c r="O770" s="58"/>
      <c r="P770" s="172">
        <f>O770*H770</f>
        <v>0</v>
      </c>
      <c r="Q770" s="172">
        <v>0</v>
      </c>
      <c r="R770" s="172">
        <f>Q770*H770</f>
        <v>0</v>
      </c>
      <c r="S770" s="172">
        <v>0</v>
      </c>
      <c r="T770" s="173">
        <f>S770*H770</f>
        <v>0</v>
      </c>
      <c r="U770" s="32"/>
      <c r="V770" s="32"/>
      <c r="W770" s="32"/>
      <c r="X770" s="32"/>
      <c r="Y770" s="32"/>
      <c r="Z770" s="32"/>
      <c r="AA770" s="32"/>
      <c r="AB770" s="32"/>
      <c r="AC770" s="32"/>
      <c r="AD770" s="32"/>
      <c r="AE770" s="32"/>
      <c r="AR770" s="174" t="s">
        <v>187</v>
      </c>
      <c r="AT770" s="174" t="s">
        <v>183</v>
      </c>
      <c r="AU770" s="174" t="s">
        <v>85</v>
      </c>
      <c r="AY770" s="17" t="s">
        <v>181</v>
      </c>
      <c r="BE770" s="175">
        <f>IF(N770="základní",J770,0)</f>
        <v>0</v>
      </c>
      <c r="BF770" s="175">
        <f>IF(N770="snížená",J770,0)</f>
        <v>0</v>
      </c>
      <c r="BG770" s="175">
        <f>IF(N770="zákl. přenesená",J770,0)</f>
        <v>0</v>
      </c>
      <c r="BH770" s="175">
        <f>IF(N770="sníž. přenesená",J770,0)</f>
        <v>0</v>
      </c>
      <c r="BI770" s="175">
        <f>IF(N770="nulová",J770,0)</f>
        <v>0</v>
      </c>
      <c r="BJ770" s="17" t="s">
        <v>80</v>
      </c>
      <c r="BK770" s="175">
        <f>ROUND(I770*H770,2)</f>
        <v>0</v>
      </c>
      <c r="BL770" s="17" t="s">
        <v>187</v>
      </c>
      <c r="BM770" s="174" t="s">
        <v>1497</v>
      </c>
    </row>
    <row r="771" spans="1:65" s="14" customFormat="1">
      <c r="B771" s="185"/>
      <c r="D771" s="177" t="s">
        <v>189</v>
      </c>
      <c r="E771" s="186" t="s">
        <v>1</v>
      </c>
      <c r="F771" s="187" t="s">
        <v>1498</v>
      </c>
      <c r="H771" s="186" t="s">
        <v>1</v>
      </c>
      <c r="I771" s="188"/>
      <c r="L771" s="185"/>
      <c r="M771" s="189"/>
      <c r="N771" s="190"/>
      <c r="O771" s="190"/>
      <c r="P771" s="190"/>
      <c r="Q771" s="190"/>
      <c r="R771" s="190"/>
      <c r="S771" s="190"/>
      <c r="T771" s="191"/>
      <c r="AT771" s="186" t="s">
        <v>189</v>
      </c>
      <c r="AU771" s="186" t="s">
        <v>85</v>
      </c>
      <c r="AV771" s="14" t="s">
        <v>80</v>
      </c>
      <c r="AW771" s="14" t="s">
        <v>31</v>
      </c>
      <c r="AX771" s="14" t="s">
        <v>75</v>
      </c>
      <c r="AY771" s="186" t="s">
        <v>181</v>
      </c>
    </row>
    <row r="772" spans="1:65" s="14" customFormat="1">
      <c r="B772" s="185"/>
      <c r="D772" s="177" t="s">
        <v>189</v>
      </c>
      <c r="E772" s="186" t="s">
        <v>1</v>
      </c>
      <c r="F772" s="187" t="s">
        <v>1499</v>
      </c>
      <c r="H772" s="186" t="s">
        <v>1</v>
      </c>
      <c r="I772" s="188"/>
      <c r="L772" s="185"/>
      <c r="M772" s="189"/>
      <c r="N772" s="190"/>
      <c r="O772" s="190"/>
      <c r="P772" s="190"/>
      <c r="Q772" s="190"/>
      <c r="R772" s="190"/>
      <c r="S772" s="190"/>
      <c r="T772" s="191"/>
      <c r="AT772" s="186" t="s">
        <v>189</v>
      </c>
      <c r="AU772" s="186" t="s">
        <v>85</v>
      </c>
      <c r="AV772" s="14" t="s">
        <v>80</v>
      </c>
      <c r="AW772" s="14" t="s">
        <v>31</v>
      </c>
      <c r="AX772" s="14" t="s">
        <v>75</v>
      </c>
      <c r="AY772" s="186" t="s">
        <v>181</v>
      </c>
    </row>
    <row r="773" spans="1:65" s="13" customFormat="1">
      <c r="B773" s="176"/>
      <c r="D773" s="177" t="s">
        <v>189</v>
      </c>
      <c r="E773" s="178" t="s">
        <v>1</v>
      </c>
      <c r="F773" s="179" t="s">
        <v>1500</v>
      </c>
      <c r="H773" s="180">
        <v>124.345</v>
      </c>
      <c r="I773" s="181"/>
      <c r="L773" s="176"/>
      <c r="M773" s="182"/>
      <c r="N773" s="183"/>
      <c r="O773" s="183"/>
      <c r="P773" s="183"/>
      <c r="Q773" s="183"/>
      <c r="R773" s="183"/>
      <c r="S773" s="183"/>
      <c r="T773" s="184"/>
      <c r="AT773" s="178" t="s">
        <v>189</v>
      </c>
      <c r="AU773" s="178" t="s">
        <v>85</v>
      </c>
      <c r="AV773" s="13" t="s">
        <v>85</v>
      </c>
      <c r="AW773" s="13" t="s">
        <v>31</v>
      </c>
      <c r="AX773" s="13" t="s">
        <v>75</v>
      </c>
      <c r="AY773" s="178" t="s">
        <v>181</v>
      </c>
    </row>
    <row r="774" spans="1:65" s="14" customFormat="1">
      <c r="B774" s="185"/>
      <c r="D774" s="177" t="s">
        <v>189</v>
      </c>
      <c r="E774" s="186" t="s">
        <v>1</v>
      </c>
      <c r="F774" s="187" t="s">
        <v>1501</v>
      </c>
      <c r="H774" s="186" t="s">
        <v>1</v>
      </c>
      <c r="I774" s="188"/>
      <c r="L774" s="185"/>
      <c r="M774" s="189"/>
      <c r="N774" s="190"/>
      <c r="O774" s="190"/>
      <c r="P774" s="190"/>
      <c r="Q774" s="190"/>
      <c r="R774" s="190"/>
      <c r="S774" s="190"/>
      <c r="T774" s="191"/>
      <c r="AT774" s="186" t="s">
        <v>189</v>
      </c>
      <c r="AU774" s="186" t="s">
        <v>85</v>
      </c>
      <c r="AV774" s="14" t="s">
        <v>80</v>
      </c>
      <c r="AW774" s="14" t="s">
        <v>31</v>
      </c>
      <c r="AX774" s="14" t="s">
        <v>75</v>
      </c>
      <c r="AY774" s="186" t="s">
        <v>181</v>
      </c>
    </row>
    <row r="775" spans="1:65" s="13" customFormat="1">
      <c r="B775" s="176"/>
      <c r="D775" s="177" t="s">
        <v>189</v>
      </c>
      <c r="E775" s="178" t="s">
        <v>1</v>
      </c>
      <c r="F775" s="179" t="s">
        <v>1502</v>
      </c>
      <c r="H775" s="180">
        <v>26.4</v>
      </c>
      <c r="I775" s="181"/>
      <c r="L775" s="176"/>
      <c r="M775" s="182"/>
      <c r="N775" s="183"/>
      <c r="O775" s="183"/>
      <c r="P775" s="183"/>
      <c r="Q775" s="183"/>
      <c r="R775" s="183"/>
      <c r="S775" s="183"/>
      <c r="T775" s="184"/>
      <c r="AT775" s="178" t="s">
        <v>189</v>
      </c>
      <c r="AU775" s="178" t="s">
        <v>85</v>
      </c>
      <c r="AV775" s="13" t="s">
        <v>85</v>
      </c>
      <c r="AW775" s="13" t="s">
        <v>31</v>
      </c>
      <c r="AX775" s="13" t="s">
        <v>75</v>
      </c>
      <c r="AY775" s="178" t="s">
        <v>181</v>
      </c>
    </row>
    <row r="776" spans="1:65" s="14" customFormat="1">
      <c r="B776" s="185"/>
      <c r="D776" s="177" t="s">
        <v>189</v>
      </c>
      <c r="E776" s="186" t="s">
        <v>1</v>
      </c>
      <c r="F776" s="187" t="s">
        <v>1489</v>
      </c>
      <c r="H776" s="186" t="s">
        <v>1</v>
      </c>
      <c r="I776" s="188"/>
      <c r="L776" s="185"/>
      <c r="M776" s="189"/>
      <c r="N776" s="190"/>
      <c r="O776" s="190"/>
      <c r="P776" s="190"/>
      <c r="Q776" s="190"/>
      <c r="R776" s="190"/>
      <c r="S776" s="190"/>
      <c r="T776" s="191"/>
      <c r="AT776" s="186" t="s">
        <v>189</v>
      </c>
      <c r="AU776" s="186" t="s">
        <v>85</v>
      </c>
      <c r="AV776" s="14" t="s">
        <v>80</v>
      </c>
      <c r="AW776" s="14" t="s">
        <v>31</v>
      </c>
      <c r="AX776" s="14" t="s">
        <v>75</v>
      </c>
      <c r="AY776" s="186" t="s">
        <v>181</v>
      </c>
    </row>
    <row r="777" spans="1:65" s="13" customFormat="1">
      <c r="B777" s="176"/>
      <c r="D777" s="177" t="s">
        <v>189</v>
      </c>
      <c r="E777" s="178" t="s">
        <v>1</v>
      </c>
      <c r="F777" s="179" t="s">
        <v>1490</v>
      </c>
      <c r="H777" s="180">
        <v>184.07499999999999</v>
      </c>
      <c r="I777" s="181"/>
      <c r="L777" s="176"/>
      <c r="M777" s="182"/>
      <c r="N777" s="183"/>
      <c r="O777" s="183"/>
      <c r="P777" s="183"/>
      <c r="Q777" s="183"/>
      <c r="R777" s="183"/>
      <c r="S777" s="183"/>
      <c r="T777" s="184"/>
      <c r="AT777" s="178" t="s">
        <v>189</v>
      </c>
      <c r="AU777" s="178" t="s">
        <v>85</v>
      </c>
      <c r="AV777" s="13" t="s">
        <v>85</v>
      </c>
      <c r="AW777" s="13" t="s">
        <v>31</v>
      </c>
      <c r="AX777" s="13" t="s">
        <v>75</v>
      </c>
      <c r="AY777" s="178" t="s">
        <v>181</v>
      </c>
    </row>
    <row r="778" spans="1:65" s="14" customFormat="1">
      <c r="B778" s="185"/>
      <c r="D778" s="177" t="s">
        <v>189</v>
      </c>
      <c r="E778" s="186" t="s">
        <v>1</v>
      </c>
      <c r="F778" s="187" t="s">
        <v>1503</v>
      </c>
      <c r="H778" s="186" t="s">
        <v>1</v>
      </c>
      <c r="I778" s="188"/>
      <c r="L778" s="185"/>
      <c r="M778" s="189"/>
      <c r="N778" s="190"/>
      <c r="O778" s="190"/>
      <c r="P778" s="190"/>
      <c r="Q778" s="190"/>
      <c r="R778" s="190"/>
      <c r="S778" s="190"/>
      <c r="T778" s="191"/>
      <c r="AT778" s="186" t="s">
        <v>189</v>
      </c>
      <c r="AU778" s="186" t="s">
        <v>85</v>
      </c>
      <c r="AV778" s="14" t="s">
        <v>80</v>
      </c>
      <c r="AW778" s="14" t="s">
        <v>31</v>
      </c>
      <c r="AX778" s="14" t="s">
        <v>75</v>
      </c>
      <c r="AY778" s="186" t="s">
        <v>181</v>
      </c>
    </row>
    <row r="779" spans="1:65" s="13" customFormat="1">
      <c r="B779" s="176"/>
      <c r="D779" s="177" t="s">
        <v>189</v>
      </c>
      <c r="E779" s="178" t="s">
        <v>1</v>
      </c>
      <c r="F779" s="179" t="s">
        <v>1504</v>
      </c>
      <c r="H779" s="180">
        <v>27.5</v>
      </c>
      <c r="I779" s="181"/>
      <c r="L779" s="176"/>
      <c r="M779" s="182"/>
      <c r="N779" s="183"/>
      <c r="O779" s="183"/>
      <c r="P779" s="183"/>
      <c r="Q779" s="183"/>
      <c r="R779" s="183"/>
      <c r="S779" s="183"/>
      <c r="T779" s="184"/>
      <c r="AT779" s="178" t="s">
        <v>189</v>
      </c>
      <c r="AU779" s="178" t="s">
        <v>85</v>
      </c>
      <c r="AV779" s="13" t="s">
        <v>85</v>
      </c>
      <c r="AW779" s="13" t="s">
        <v>31</v>
      </c>
      <c r="AX779" s="13" t="s">
        <v>75</v>
      </c>
      <c r="AY779" s="178" t="s">
        <v>181</v>
      </c>
    </row>
    <row r="780" spans="1:65" s="14" customFormat="1">
      <c r="B780" s="185"/>
      <c r="D780" s="177" t="s">
        <v>189</v>
      </c>
      <c r="E780" s="186" t="s">
        <v>1</v>
      </c>
      <c r="F780" s="187" t="s">
        <v>1236</v>
      </c>
      <c r="H780" s="186" t="s">
        <v>1</v>
      </c>
      <c r="I780" s="188"/>
      <c r="L780" s="185"/>
      <c r="M780" s="189"/>
      <c r="N780" s="190"/>
      <c r="O780" s="190"/>
      <c r="P780" s="190"/>
      <c r="Q780" s="190"/>
      <c r="R780" s="190"/>
      <c r="S780" s="190"/>
      <c r="T780" s="191"/>
      <c r="AT780" s="186" t="s">
        <v>189</v>
      </c>
      <c r="AU780" s="186" t="s">
        <v>85</v>
      </c>
      <c r="AV780" s="14" t="s">
        <v>80</v>
      </c>
      <c r="AW780" s="14" t="s">
        <v>31</v>
      </c>
      <c r="AX780" s="14" t="s">
        <v>75</v>
      </c>
      <c r="AY780" s="186" t="s">
        <v>181</v>
      </c>
    </row>
    <row r="781" spans="1:65" s="13" customFormat="1">
      <c r="B781" s="176"/>
      <c r="D781" s="177" t="s">
        <v>189</v>
      </c>
      <c r="E781" s="178" t="s">
        <v>1</v>
      </c>
      <c r="F781" s="179" t="s">
        <v>1505</v>
      </c>
      <c r="H781" s="180">
        <v>15.6</v>
      </c>
      <c r="I781" s="181"/>
      <c r="L781" s="176"/>
      <c r="M781" s="182"/>
      <c r="N781" s="183"/>
      <c r="O781" s="183"/>
      <c r="P781" s="183"/>
      <c r="Q781" s="183"/>
      <c r="R781" s="183"/>
      <c r="S781" s="183"/>
      <c r="T781" s="184"/>
      <c r="AT781" s="178" t="s">
        <v>189</v>
      </c>
      <c r="AU781" s="178" t="s">
        <v>85</v>
      </c>
      <c r="AV781" s="13" t="s">
        <v>85</v>
      </c>
      <c r="AW781" s="13" t="s">
        <v>31</v>
      </c>
      <c r="AX781" s="13" t="s">
        <v>75</v>
      </c>
      <c r="AY781" s="178" t="s">
        <v>181</v>
      </c>
    </row>
    <row r="782" spans="1:65" s="14" customFormat="1">
      <c r="B782" s="185"/>
      <c r="D782" s="177" t="s">
        <v>189</v>
      </c>
      <c r="E782" s="186" t="s">
        <v>1</v>
      </c>
      <c r="F782" s="187" t="s">
        <v>1506</v>
      </c>
      <c r="H782" s="186" t="s">
        <v>1</v>
      </c>
      <c r="I782" s="188"/>
      <c r="L782" s="185"/>
      <c r="M782" s="189"/>
      <c r="N782" s="190"/>
      <c r="O782" s="190"/>
      <c r="P782" s="190"/>
      <c r="Q782" s="190"/>
      <c r="R782" s="190"/>
      <c r="S782" s="190"/>
      <c r="T782" s="191"/>
      <c r="AT782" s="186" t="s">
        <v>189</v>
      </c>
      <c r="AU782" s="186" t="s">
        <v>85</v>
      </c>
      <c r="AV782" s="14" t="s">
        <v>80</v>
      </c>
      <c r="AW782" s="14" t="s">
        <v>31</v>
      </c>
      <c r="AX782" s="14" t="s">
        <v>75</v>
      </c>
      <c r="AY782" s="186" t="s">
        <v>181</v>
      </c>
    </row>
    <row r="783" spans="1:65" s="13" customFormat="1">
      <c r="B783" s="176"/>
      <c r="D783" s="177" t="s">
        <v>189</v>
      </c>
      <c r="E783" s="178" t="s">
        <v>1</v>
      </c>
      <c r="F783" s="179" t="s">
        <v>1500</v>
      </c>
      <c r="H783" s="180">
        <v>124.345</v>
      </c>
      <c r="I783" s="181"/>
      <c r="L783" s="176"/>
      <c r="M783" s="182"/>
      <c r="N783" s="183"/>
      <c r="O783" s="183"/>
      <c r="P783" s="183"/>
      <c r="Q783" s="183"/>
      <c r="R783" s="183"/>
      <c r="S783" s="183"/>
      <c r="T783" s="184"/>
      <c r="AT783" s="178" t="s">
        <v>189</v>
      </c>
      <c r="AU783" s="178" t="s">
        <v>85</v>
      </c>
      <c r="AV783" s="13" t="s">
        <v>85</v>
      </c>
      <c r="AW783" s="13" t="s">
        <v>31</v>
      </c>
      <c r="AX783" s="13" t="s">
        <v>75</v>
      </c>
      <c r="AY783" s="178" t="s">
        <v>181</v>
      </c>
    </row>
    <row r="784" spans="1:65" s="15" customFormat="1">
      <c r="B784" s="192"/>
      <c r="D784" s="177" t="s">
        <v>189</v>
      </c>
      <c r="E784" s="193" t="s">
        <v>1</v>
      </c>
      <c r="F784" s="194" t="s">
        <v>204</v>
      </c>
      <c r="H784" s="195">
        <v>502.26499999999999</v>
      </c>
      <c r="I784" s="196"/>
      <c r="L784" s="192"/>
      <c r="M784" s="197"/>
      <c r="N784" s="198"/>
      <c r="O784" s="198"/>
      <c r="P784" s="198"/>
      <c r="Q784" s="198"/>
      <c r="R784" s="198"/>
      <c r="S784" s="198"/>
      <c r="T784" s="199"/>
      <c r="AT784" s="193" t="s">
        <v>189</v>
      </c>
      <c r="AU784" s="193" t="s">
        <v>85</v>
      </c>
      <c r="AV784" s="15" t="s">
        <v>187</v>
      </c>
      <c r="AW784" s="15" t="s">
        <v>31</v>
      </c>
      <c r="AX784" s="15" t="s">
        <v>80</v>
      </c>
      <c r="AY784" s="193" t="s">
        <v>181</v>
      </c>
    </row>
    <row r="785" spans="1:65" s="2" customFormat="1" ht="21.75" customHeight="1">
      <c r="A785" s="32"/>
      <c r="B785" s="161"/>
      <c r="C785" s="200" t="s">
        <v>1507</v>
      </c>
      <c r="D785" s="200" t="s">
        <v>513</v>
      </c>
      <c r="E785" s="201" t="s">
        <v>1508</v>
      </c>
      <c r="F785" s="202" t="s">
        <v>1509</v>
      </c>
      <c r="G785" s="203" t="s">
        <v>228</v>
      </c>
      <c r="H785" s="204">
        <v>552.49199999999996</v>
      </c>
      <c r="I785" s="205"/>
      <c r="J785" s="206">
        <f>ROUND(I785*H785,2)</f>
        <v>0</v>
      </c>
      <c r="K785" s="207"/>
      <c r="L785" s="208"/>
      <c r="M785" s="209" t="s">
        <v>1</v>
      </c>
      <c r="N785" s="210" t="s">
        <v>40</v>
      </c>
      <c r="O785" s="58"/>
      <c r="P785" s="172">
        <f>O785*H785</f>
        <v>0</v>
      </c>
      <c r="Q785" s="172">
        <v>1.2E-4</v>
      </c>
      <c r="R785" s="172">
        <f>Q785*H785</f>
        <v>6.6299040000000004E-2</v>
      </c>
      <c r="S785" s="172">
        <v>0</v>
      </c>
      <c r="T785" s="173">
        <f>S785*H785</f>
        <v>0</v>
      </c>
      <c r="U785" s="32"/>
      <c r="V785" s="32"/>
      <c r="W785" s="32"/>
      <c r="X785" s="32"/>
      <c r="Y785" s="32"/>
      <c r="Z785" s="32"/>
      <c r="AA785" s="32"/>
      <c r="AB785" s="32"/>
      <c r="AC785" s="32"/>
      <c r="AD785" s="32"/>
      <c r="AE785" s="32"/>
      <c r="AR785" s="174" t="s">
        <v>225</v>
      </c>
      <c r="AT785" s="174" t="s">
        <v>513</v>
      </c>
      <c r="AU785" s="174" t="s">
        <v>85</v>
      </c>
      <c r="AY785" s="17" t="s">
        <v>181</v>
      </c>
      <c r="BE785" s="175">
        <f>IF(N785="základní",J785,0)</f>
        <v>0</v>
      </c>
      <c r="BF785" s="175">
        <f>IF(N785="snížená",J785,0)</f>
        <v>0</v>
      </c>
      <c r="BG785" s="175">
        <f>IF(N785="zákl. přenesená",J785,0)</f>
        <v>0</v>
      </c>
      <c r="BH785" s="175">
        <f>IF(N785="sníž. přenesená",J785,0)</f>
        <v>0</v>
      </c>
      <c r="BI785" s="175">
        <f>IF(N785="nulová",J785,0)</f>
        <v>0</v>
      </c>
      <c r="BJ785" s="17" t="s">
        <v>80</v>
      </c>
      <c r="BK785" s="175">
        <f>ROUND(I785*H785,2)</f>
        <v>0</v>
      </c>
      <c r="BL785" s="17" t="s">
        <v>187</v>
      </c>
      <c r="BM785" s="174" t="s">
        <v>1510</v>
      </c>
    </row>
    <row r="786" spans="1:65" s="13" customFormat="1">
      <c r="B786" s="176"/>
      <c r="D786" s="177" t="s">
        <v>189</v>
      </c>
      <c r="F786" s="179" t="s">
        <v>1511</v>
      </c>
      <c r="H786" s="180">
        <v>552.49199999999996</v>
      </c>
      <c r="I786" s="181"/>
      <c r="L786" s="176"/>
      <c r="M786" s="182"/>
      <c r="N786" s="183"/>
      <c r="O786" s="183"/>
      <c r="P786" s="183"/>
      <c r="Q786" s="183"/>
      <c r="R786" s="183"/>
      <c r="S786" s="183"/>
      <c r="T786" s="184"/>
      <c r="AT786" s="178" t="s">
        <v>189</v>
      </c>
      <c r="AU786" s="178" t="s">
        <v>85</v>
      </c>
      <c r="AV786" s="13" t="s">
        <v>85</v>
      </c>
      <c r="AW786" s="13" t="s">
        <v>3</v>
      </c>
      <c r="AX786" s="13" t="s">
        <v>80</v>
      </c>
      <c r="AY786" s="178" t="s">
        <v>181</v>
      </c>
    </row>
    <row r="787" spans="1:65" s="2" customFormat="1" ht="33" customHeight="1">
      <c r="A787" s="32"/>
      <c r="B787" s="161"/>
      <c r="C787" s="162" t="s">
        <v>1512</v>
      </c>
      <c r="D787" s="162" t="s">
        <v>183</v>
      </c>
      <c r="E787" s="163" t="s">
        <v>1513</v>
      </c>
      <c r="F787" s="164" t="s">
        <v>1514</v>
      </c>
      <c r="G787" s="165" t="s">
        <v>200</v>
      </c>
      <c r="H787" s="166">
        <v>234.95500000000001</v>
      </c>
      <c r="I787" s="167"/>
      <c r="J787" s="168">
        <f>ROUND(I787*H787,2)</f>
        <v>0</v>
      </c>
      <c r="K787" s="169"/>
      <c r="L787" s="33"/>
      <c r="M787" s="170" t="s">
        <v>1</v>
      </c>
      <c r="N787" s="171" t="s">
        <v>40</v>
      </c>
      <c r="O787" s="58"/>
      <c r="P787" s="172">
        <f>O787*H787</f>
        <v>0</v>
      </c>
      <c r="Q787" s="172">
        <v>8.3499999999999998E-3</v>
      </c>
      <c r="R787" s="172">
        <f>Q787*H787</f>
        <v>1.9618742500000002</v>
      </c>
      <c r="S787" s="172">
        <v>0</v>
      </c>
      <c r="T787" s="173">
        <f>S787*H787</f>
        <v>0</v>
      </c>
      <c r="U787" s="32"/>
      <c r="V787" s="32"/>
      <c r="W787" s="32"/>
      <c r="X787" s="32"/>
      <c r="Y787" s="32"/>
      <c r="Z787" s="32"/>
      <c r="AA787" s="32"/>
      <c r="AB787" s="32"/>
      <c r="AC787" s="32"/>
      <c r="AD787" s="32"/>
      <c r="AE787" s="32"/>
      <c r="AR787" s="174" t="s">
        <v>187</v>
      </c>
      <c r="AT787" s="174" t="s">
        <v>183</v>
      </c>
      <c r="AU787" s="174" t="s">
        <v>85</v>
      </c>
      <c r="AY787" s="17" t="s">
        <v>181</v>
      </c>
      <c r="BE787" s="175">
        <f>IF(N787="základní",J787,0)</f>
        <v>0</v>
      </c>
      <c r="BF787" s="175">
        <f>IF(N787="snížená",J787,0)</f>
        <v>0</v>
      </c>
      <c r="BG787" s="175">
        <f>IF(N787="zákl. přenesená",J787,0)</f>
        <v>0</v>
      </c>
      <c r="BH787" s="175">
        <f>IF(N787="sníž. přenesená",J787,0)</f>
        <v>0</v>
      </c>
      <c r="BI787" s="175">
        <f>IF(N787="nulová",J787,0)</f>
        <v>0</v>
      </c>
      <c r="BJ787" s="17" t="s">
        <v>80</v>
      </c>
      <c r="BK787" s="175">
        <f>ROUND(I787*H787,2)</f>
        <v>0</v>
      </c>
      <c r="BL787" s="17" t="s">
        <v>187</v>
      </c>
      <c r="BM787" s="174" t="s">
        <v>1515</v>
      </c>
    </row>
    <row r="788" spans="1:65" s="13" customFormat="1">
      <c r="B788" s="176"/>
      <c r="D788" s="177" t="s">
        <v>189</v>
      </c>
      <c r="E788" s="178" t="s">
        <v>1</v>
      </c>
      <c r="F788" s="179" t="s">
        <v>855</v>
      </c>
      <c r="H788" s="180">
        <v>234.95500000000001</v>
      </c>
      <c r="I788" s="181"/>
      <c r="L788" s="176"/>
      <c r="M788" s="182"/>
      <c r="N788" s="183"/>
      <c r="O788" s="183"/>
      <c r="P788" s="183"/>
      <c r="Q788" s="183"/>
      <c r="R788" s="183"/>
      <c r="S788" s="183"/>
      <c r="T788" s="184"/>
      <c r="AT788" s="178" t="s">
        <v>189</v>
      </c>
      <c r="AU788" s="178" t="s">
        <v>85</v>
      </c>
      <c r="AV788" s="13" t="s">
        <v>85</v>
      </c>
      <c r="AW788" s="13" t="s">
        <v>31</v>
      </c>
      <c r="AX788" s="13" t="s">
        <v>80</v>
      </c>
      <c r="AY788" s="178" t="s">
        <v>181</v>
      </c>
    </row>
    <row r="789" spans="1:65" s="2" customFormat="1" ht="21.75" customHeight="1">
      <c r="A789" s="32"/>
      <c r="B789" s="161"/>
      <c r="C789" s="200" t="s">
        <v>1516</v>
      </c>
      <c r="D789" s="200" t="s">
        <v>513</v>
      </c>
      <c r="E789" s="201" t="s">
        <v>1517</v>
      </c>
      <c r="F789" s="202" t="s">
        <v>1518</v>
      </c>
      <c r="G789" s="203" t="s">
        <v>200</v>
      </c>
      <c r="H789" s="204">
        <v>239.654</v>
      </c>
      <c r="I789" s="205"/>
      <c r="J789" s="206">
        <f>ROUND(I789*H789,2)</f>
        <v>0</v>
      </c>
      <c r="K789" s="207"/>
      <c r="L789" s="208"/>
      <c r="M789" s="209" t="s">
        <v>1</v>
      </c>
      <c r="N789" s="210" t="s">
        <v>40</v>
      </c>
      <c r="O789" s="58"/>
      <c r="P789" s="172">
        <f>O789*H789</f>
        <v>0</v>
      </c>
      <c r="Q789" s="172">
        <v>2.3999999999999998E-3</v>
      </c>
      <c r="R789" s="172">
        <f>Q789*H789</f>
        <v>0.57516959999999995</v>
      </c>
      <c r="S789" s="172">
        <v>0</v>
      </c>
      <c r="T789" s="173">
        <f>S789*H789</f>
        <v>0</v>
      </c>
      <c r="U789" s="32"/>
      <c r="V789" s="32"/>
      <c r="W789" s="32"/>
      <c r="X789" s="32"/>
      <c r="Y789" s="32"/>
      <c r="Z789" s="32"/>
      <c r="AA789" s="32"/>
      <c r="AB789" s="32"/>
      <c r="AC789" s="32"/>
      <c r="AD789" s="32"/>
      <c r="AE789" s="32"/>
      <c r="AR789" s="174" t="s">
        <v>225</v>
      </c>
      <c r="AT789" s="174" t="s">
        <v>513</v>
      </c>
      <c r="AU789" s="174" t="s">
        <v>85</v>
      </c>
      <c r="AY789" s="17" t="s">
        <v>181</v>
      </c>
      <c r="BE789" s="175">
        <f>IF(N789="základní",J789,0)</f>
        <v>0</v>
      </c>
      <c r="BF789" s="175">
        <f>IF(N789="snížená",J789,0)</f>
        <v>0</v>
      </c>
      <c r="BG789" s="175">
        <f>IF(N789="zákl. přenesená",J789,0)</f>
        <v>0</v>
      </c>
      <c r="BH789" s="175">
        <f>IF(N789="sníž. přenesená",J789,0)</f>
        <v>0</v>
      </c>
      <c r="BI789" s="175">
        <f>IF(N789="nulová",J789,0)</f>
        <v>0</v>
      </c>
      <c r="BJ789" s="17" t="s">
        <v>80</v>
      </c>
      <c r="BK789" s="175">
        <f>ROUND(I789*H789,2)</f>
        <v>0</v>
      </c>
      <c r="BL789" s="17" t="s">
        <v>187</v>
      </c>
      <c r="BM789" s="174" t="s">
        <v>1519</v>
      </c>
    </row>
    <row r="790" spans="1:65" s="13" customFormat="1">
      <c r="B790" s="176"/>
      <c r="D790" s="177" t="s">
        <v>189</v>
      </c>
      <c r="F790" s="179" t="s">
        <v>1520</v>
      </c>
      <c r="H790" s="180">
        <v>239.654</v>
      </c>
      <c r="I790" s="181"/>
      <c r="L790" s="176"/>
      <c r="M790" s="182"/>
      <c r="N790" s="183"/>
      <c r="O790" s="183"/>
      <c r="P790" s="183"/>
      <c r="Q790" s="183"/>
      <c r="R790" s="183"/>
      <c r="S790" s="183"/>
      <c r="T790" s="184"/>
      <c r="AT790" s="178" t="s">
        <v>189</v>
      </c>
      <c r="AU790" s="178" t="s">
        <v>85</v>
      </c>
      <c r="AV790" s="13" t="s">
        <v>85</v>
      </c>
      <c r="AW790" s="13" t="s">
        <v>3</v>
      </c>
      <c r="AX790" s="13" t="s">
        <v>80</v>
      </c>
      <c r="AY790" s="178" t="s">
        <v>181</v>
      </c>
    </row>
    <row r="791" spans="1:65" s="2" customFormat="1" ht="33" customHeight="1">
      <c r="A791" s="32"/>
      <c r="B791" s="161"/>
      <c r="C791" s="162" t="s">
        <v>1521</v>
      </c>
      <c r="D791" s="162" t="s">
        <v>183</v>
      </c>
      <c r="E791" s="163" t="s">
        <v>1522</v>
      </c>
      <c r="F791" s="164" t="s">
        <v>1523</v>
      </c>
      <c r="G791" s="165" t="s">
        <v>200</v>
      </c>
      <c r="H791" s="166">
        <v>638.63800000000003</v>
      </c>
      <c r="I791" s="167"/>
      <c r="J791" s="168">
        <f>ROUND(I791*H791,2)</f>
        <v>0</v>
      </c>
      <c r="K791" s="169"/>
      <c r="L791" s="33"/>
      <c r="M791" s="170" t="s">
        <v>1</v>
      </c>
      <c r="N791" s="171" t="s">
        <v>40</v>
      </c>
      <c r="O791" s="58"/>
      <c r="P791" s="172">
        <f>O791*H791</f>
        <v>0</v>
      </c>
      <c r="Q791" s="172">
        <v>8.6E-3</v>
      </c>
      <c r="R791" s="172">
        <f>Q791*H791</f>
        <v>5.4922868000000005</v>
      </c>
      <c r="S791" s="172">
        <v>0</v>
      </c>
      <c r="T791" s="173">
        <f>S791*H791</f>
        <v>0</v>
      </c>
      <c r="U791" s="32"/>
      <c r="V791" s="32"/>
      <c r="W791" s="32"/>
      <c r="X791" s="32"/>
      <c r="Y791" s="32"/>
      <c r="Z791" s="32"/>
      <c r="AA791" s="32"/>
      <c r="AB791" s="32"/>
      <c r="AC791" s="32"/>
      <c r="AD791" s="32"/>
      <c r="AE791" s="32"/>
      <c r="AR791" s="174" t="s">
        <v>187</v>
      </c>
      <c r="AT791" s="174" t="s">
        <v>183</v>
      </c>
      <c r="AU791" s="174" t="s">
        <v>85</v>
      </c>
      <c r="AY791" s="17" t="s">
        <v>181</v>
      </c>
      <c r="BE791" s="175">
        <f>IF(N791="základní",J791,0)</f>
        <v>0</v>
      </c>
      <c r="BF791" s="175">
        <f>IF(N791="snížená",J791,0)</f>
        <v>0</v>
      </c>
      <c r="BG791" s="175">
        <f>IF(N791="zákl. přenesená",J791,0)</f>
        <v>0</v>
      </c>
      <c r="BH791" s="175">
        <f>IF(N791="sníž. přenesená",J791,0)</f>
        <v>0</v>
      </c>
      <c r="BI791" s="175">
        <f>IF(N791="nulová",J791,0)</f>
        <v>0</v>
      </c>
      <c r="BJ791" s="17" t="s">
        <v>80</v>
      </c>
      <c r="BK791" s="175">
        <f>ROUND(I791*H791,2)</f>
        <v>0</v>
      </c>
      <c r="BL791" s="17" t="s">
        <v>187</v>
      </c>
      <c r="BM791" s="174" t="s">
        <v>1524</v>
      </c>
    </row>
    <row r="792" spans="1:65" s="13" customFormat="1">
      <c r="B792" s="176"/>
      <c r="D792" s="177" t="s">
        <v>189</v>
      </c>
      <c r="E792" s="178" t="s">
        <v>1</v>
      </c>
      <c r="F792" s="179" t="s">
        <v>843</v>
      </c>
      <c r="H792" s="180">
        <v>587.90899999999999</v>
      </c>
      <c r="I792" s="181"/>
      <c r="L792" s="176"/>
      <c r="M792" s="182"/>
      <c r="N792" s="183"/>
      <c r="O792" s="183"/>
      <c r="P792" s="183"/>
      <c r="Q792" s="183"/>
      <c r="R792" s="183"/>
      <c r="S792" s="183"/>
      <c r="T792" s="184"/>
      <c r="AT792" s="178" t="s">
        <v>189</v>
      </c>
      <c r="AU792" s="178" t="s">
        <v>85</v>
      </c>
      <c r="AV792" s="13" t="s">
        <v>85</v>
      </c>
      <c r="AW792" s="13" t="s">
        <v>31</v>
      </c>
      <c r="AX792" s="13" t="s">
        <v>75</v>
      </c>
      <c r="AY792" s="178" t="s">
        <v>181</v>
      </c>
    </row>
    <row r="793" spans="1:65" s="13" customFormat="1">
      <c r="B793" s="176"/>
      <c r="D793" s="177" t="s">
        <v>189</v>
      </c>
      <c r="E793" s="178" t="s">
        <v>1</v>
      </c>
      <c r="F793" s="179" t="s">
        <v>849</v>
      </c>
      <c r="H793" s="180">
        <v>50.728999999999999</v>
      </c>
      <c r="I793" s="181"/>
      <c r="L793" s="176"/>
      <c r="M793" s="182"/>
      <c r="N793" s="183"/>
      <c r="O793" s="183"/>
      <c r="P793" s="183"/>
      <c r="Q793" s="183"/>
      <c r="R793" s="183"/>
      <c r="S793" s="183"/>
      <c r="T793" s="184"/>
      <c r="AT793" s="178" t="s">
        <v>189</v>
      </c>
      <c r="AU793" s="178" t="s">
        <v>85</v>
      </c>
      <c r="AV793" s="13" t="s">
        <v>85</v>
      </c>
      <c r="AW793" s="13" t="s">
        <v>31</v>
      </c>
      <c r="AX793" s="13" t="s">
        <v>75</v>
      </c>
      <c r="AY793" s="178" t="s">
        <v>181</v>
      </c>
    </row>
    <row r="794" spans="1:65" s="15" customFormat="1">
      <c r="B794" s="192"/>
      <c r="D794" s="177" t="s">
        <v>189</v>
      </c>
      <c r="E794" s="193" t="s">
        <v>1</v>
      </c>
      <c r="F794" s="194" t="s">
        <v>204</v>
      </c>
      <c r="H794" s="195">
        <v>638.63800000000003</v>
      </c>
      <c r="I794" s="196"/>
      <c r="L794" s="192"/>
      <c r="M794" s="197"/>
      <c r="N794" s="198"/>
      <c r="O794" s="198"/>
      <c r="P794" s="198"/>
      <c r="Q794" s="198"/>
      <c r="R794" s="198"/>
      <c r="S794" s="198"/>
      <c r="T794" s="199"/>
      <c r="AT794" s="193" t="s">
        <v>189</v>
      </c>
      <c r="AU794" s="193" t="s">
        <v>85</v>
      </c>
      <c r="AV794" s="15" t="s">
        <v>187</v>
      </c>
      <c r="AW794" s="15" t="s">
        <v>31</v>
      </c>
      <c r="AX794" s="15" t="s">
        <v>80</v>
      </c>
      <c r="AY794" s="193" t="s">
        <v>181</v>
      </c>
    </row>
    <row r="795" spans="1:65" s="2" customFormat="1" ht="16.5" customHeight="1">
      <c r="A795" s="32"/>
      <c r="B795" s="161"/>
      <c r="C795" s="200" t="s">
        <v>1525</v>
      </c>
      <c r="D795" s="200" t="s">
        <v>513</v>
      </c>
      <c r="E795" s="201" t="s">
        <v>1526</v>
      </c>
      <c r="F795" s="202" t="s">
        <v>1527</v>
      </c>
      <c r="G795" s="203" t="s">
        <v>200</v>
      </c>
      <c r="H795" s="204">
        <v>651.41099999999994</v>
      </c>
      <c r="I795" s="205"/>
      <c r="J795" s="206">
        <f>ROUND(I795*H795,2)</f>
        <v>0</v>
      </c>
      <c r="K795" s="207"/>
      <c r="L795" s="208"/>
      <c r="M795" s="209" t="s">
        <v>1</v>
      </c>
      <c r="N795" s="210" t="s">
        <v>40</v>
      </c>
      <c r="O795" s="58"/>
      <c r="P795" s="172">
        <f>O795*H795</f>
        <v>0</v>
      </c>
      <c r="Q795" s="172">
        <v>1.8E-3</v>
      </c>
      <c r="R795" s="172">
        <f>Q795*H795</f>
        <v>1.1725397999999998</v>
      </c>
      <c r="S795" s="172">
        <v>0</v>
      </c>
      <c r="T795" s="173">
        <f>S795*H795</f>
        <v>0</v>
      </c>
      <c r="U795" s="32"/>
      <c r="V795" s="32"/>
      <c r="W795" s="32"/>
      <c r="X795" s="32"/>
      <c r="Y795" s="32"/>
      <c r="Z795" s="32"/>
      <c r="AA795" s="32"/>
      <c r="AB795" s="32"/>
      <c r="AC795" s="32"/>
      <c r="AD795" s="32"/>
      <c r="AE795" s="32"/>
      <c r="AR795" s="174" t="s">
        <v>225</v>
      </c>
      <c r="AT795" s="174" t="s">
        <v>513</v>
      </c>
      <c r="AU795" s="174" t="s">
        <v>85</v>
      </c>
      <c r="AY795" s="17" t="s">
        <v>181</v>
      </c>
      <c r="BE795" s="175">
        <f>IF(N795="základní",J795,0)</f>
        <v>0</v>
      </c>
      <c r="BF795" s="175">
        <f>IF(N795="snížená",J795,0)</f>
        <v>0</v>
      </c>
      <c r="BG795" s="175">
        <f>IF(N795="zákl. přenesená",J795,0)</f>
        <v>0</v>
      </c>
      <c r="BH795" s="175">
        <f>IF(N795="sníž. přenesená",J795,0)</f>
        <v>0</v>
      </c>
      <c r="BI795" s="175">
        <f>IF(N795="nulová",J795,0)</f>
        <v>0</v>
      </c>
      <c r="BJ795" s="17" t="s">
        <v>80</v>
      </c>
      <c r="BK795" s="175">
        <f>ROUND(I795*H795,2)</f>
        <v>0</v>
      </c>
      <c r="BL795" s="17" t="s">
        <v>187</v>
      </c>
      <c r="BM795" s="174" t="s">
        <v>1528</v>
      </c>
    </row>
    <row r="796" spans="1:65" s="13" customFormat="1">
      <c r="B796" s="176"/>
      <c r="D796" s="177" t="s">
        <v>189</v>
      </c>
      <c r="F796" s="179" t="s">
        <v>1529</v>
      </c>
      <c r="H796" s="180">
        <v>651.41099999999994</v>
      </c>
      <c r="I796" s="181"/>
      <c r="L796" s="176"/>
      <c r="M796" s="182"/>
      <c r="N796" s="183"/>
      <c r="O796" s="183"/>
      <c r="P796" s="183"/>
      <c r="Q796" s="183"/>
      <c r="R796" s="183"/>
      <c r="S796" s="183"/>
      <c r="T796" s="184"/>
      <c r="AT796" s="178" t="s">
        <v>189</v>
      </c>
      <c r="AU796" s="178" t="s">
        <v>85</v>
      </c>
      <c r="AV796" s="13" t="s">
        <v>85</v>
      </c>
      <c r="AW796" s="13" t="s">
        <v>3</v>
      </c>
      <c r="AX796" s="13" t="s">
        <v>80</v>
      </c>
      <c r="AY796" s="178" t="s">
        <v>181</v>
      </c>
    </row>
    <row r="797" spans="1:65" s="2" customFormat="1" ht="33" customHeight="1">
      <c r="A797" s="32"/>
      <c r="B797" s="161"/>
      <c r="C797" s="162" t="s">
        <v>1530</v>
      </c>
      <c r="D797" s="162" t="s">
        <v>183</v>
      </c>
      <c r="E797" s="163" t="s">
        <v>1522</v>
      </c>
      <c r="F797" s="164" t="s">
        <v>1523</v>
      </c>
      <c r="G797" s="165" t="s">
        <v>200</v>
      </c>
      <c r="H797" s="166">
        <v>493.33199999999999</v>
      </c>
      <c r="I797" s="167"/>
      <c r="J797" s="168">
        <f>ROUND(I797*H797,2)</f>
        <v>0</v>
      </c>
      <c r="K797" s="169"/>
      <c r="L797" s="33"/>
      <c r="M797" s="170" t="s">
        <v>1</v>
      </c>
      <c r="N797" s="171" t="s">
        <v>40</v>
      </c>
      <c r="O797" s="58"/>
      <c r="P797" s="172">
        <f>O797*H797</f>
        <v>0</v>
      </c>
      <c r="Q797" s="172">
        <v>8.6E-3</v>
      </c>
      <c r="R797" s="172">
        <f>Q797*H797</f>
        <v>4.2426551999999997</v>
      </c>
      <c r="S797" s="172">
        <v>0</v>
      </c>
      <c r="T797" s="173">
        <f>S797*H797</f>
        <v>0</v>
      </c>
      <c r="U797" s="32"/>
      <c r="V797" s="32"/>
      <c r="W797" s="32"/>
      <c r="X797" s="32"/>
      <c r="Y797" s="32"/>
      <c r="Z797" s="32"/>
      <c r="AA797" s="32"/>
      <c r="AB797" s="32"/>
      <c r="AC797" s="32"/>
      <c r="AD797" s="32"/>
      <c r="AE797" s="32"/>
      <c r="AR797" s="174" t="s">
        <v>187</v>
      </c>
      <c r="AT797" s="174" t="s">
        <v>183</v>
      </c>
      <c r="AU797" s="174" t="s">
        <v>85</v>
      </c>
      <c r="AY797" s="17" t="s">
        <v>181</v>
      </c>
      <c r="BE797" s="175">
        <f>IF(N797="základní",J797,0)</f>
        <v>0</v>
      </c>
      <c r="BF797" s="175">
        <f>IF(N797="snížená",J797,0)</f>
        <v>0</v>
      </c>
      <c r="BG797" s="175">
        <f>IF(N797="zákl. přenesená",J797,0)</f>
        <v>0</v>
      </c>
      <c r="BH797" s="175">
        <f>IF(N797="sníž. přenesená",J797,0)</f>
        <v>0</v>
      </c>
      <c r="BI797" s="175">
        <f>IF(N797="nulová",J797,0)</f>
        <v>0</v>
      </c>
      <c r="BJ797" s="17" t="s">
        <v>80</v>
      </c>
      <c r="BK797" s="175">
        <f>ROUND(I797*H797,2)</f>
        <v>0</v>
      </c>
      <c r="BL797" s="17" t="s">
        <v>187</v>
      </c>
      <c r="BM797" s="174" t="s">
        <v>1531</v>
      </c>
    </row>
    <row r="798" spans="1:65" s="13" customFormat="1">
      <c r="B798" s="176"/>
      <c r="D798" s="177" t="s">
        <v>189</v>
      </c>
      <c r="E798" s="178" t="s">
        <v>1</v>
      </c>
      <c r="F798" s="179" t="s">
        <v>858</v>
      </c>
      <c r="H798" s="180">
        <v>335.988</v>
      </c>
      <c r="I798" s="181"/>
      <c r="L798" s="176"/>
      <c r="M798" s="182"/>
      <c r="N798" s="183"/>
      <c r="O798" s="183"/>
      <c r="P798" s="183"/>
      <c r="Q798" s="183"/>
      <c r="R798" s="183"/>
      <c r="S798" s="183"/>
      <c r="T798" s="184"/>
      <c r="AT798" s="178" t="s">
        <v>189</v>
      </c>
      <c r="AU798" s="178" t="s">
        <v>85</v>
      </c>
      <c r="AV798" s="13" t="s">
        <v>85</v>
      </c>
      <c r="AW798" s="13" t="s">
        <v>31</v>
      </c>
      <c r="AX798" s="13" t="s">
        <v>75</v>
      </c>
      <c r="AY798" s="178" t="s">
        <v>181</v>
      </c>
    </row>
    <row r="799" spans="1:65" s="13" customFormat="1">
      <c r="B799" s="176"/>
      <c r="D799" s="177" t="s">
        <v>189</v>
      </c>
      <c r="E799" s="178" t="s">
        <v>1</v>
      </c>
      <c r="F799" s="179" t="s">
        <v>846</v>
      </c>
      <c r="H799" s="180">
        <v>105</v>
      </c>
      <c r="I799" s="181"/>
      <c r="L799" s="176"/>
      <c r="M799" s="182"/>
      <c r="N799" s="183"/>
      <c r="O799" s="183"/>
      <c r="P799" s="183"/>
      <c r="Q799" s="183"/>
      <c r="R799" s="183"/>
      <c r="S799" s="183"/>
      <c r="T799" s="184"/>
      <c r="AT799" s="178" t="s">
        <v>189</v>
      </c>
      <c r="AU799" s="178" t="s">
        <v>85</v>
      </c>
      <c r="AV799" s="13" t="s">
        <v>85</v>
      </c>
      <c r="AW799" s="13" t="s">
        <v>31</v>
      </c>
      <c r="AX799" s="13" t="s">
        <v>75</v>
      </c>
      <c r="AY799" s="178" t="s">
        <v>181</v>
      </c>
    </row>
    <row r="800" spans="1:65" s="13" customFormat="1">
      <c r="B800" s="176"/>
      <c r="D800" s="177" t="s">
        <v>189</v>
      </c>
      <c r="E800" s="178" t="s">
        <v>1</v>
      </c>
      <c r="F800" s="179" t="s">
        <v>852</v>
      </c>
      <c r="H800" s="180">
        <v>52.344000000000001</v>
      </c>
      <c r="I800" s="181"/>
      <c r="L800" s="176"/>
      <c r="M800" s="182"/>
      <c r="N800" s="183"/>
      <c r="O800" s="183"/>
      <c r="P800" s="183"/>
      <c r="Q800" s="183"/>
      <c r="R800" s="183"/>
      <c r="S800" s="183"/>
      <c r="T800" s="184"/>
      <c r="AT800" s="178" t="s">
        <v>189</v>
      </c>
      <c r="AU800" s="178" t="s">
        <v>85</v>
      </c>
      <c r="AV800" s="13" t="s">
        <v>85</v>
      </c>
      <c r="AW800" s="13" t="s">
        <v>31</v>
      </c>
      <c r="AX800" s="13" t="s">
        <v>75</v>
      </c>
      <c r="AY800" s="178" t="s">
        <v>181</v>
      </c>
    </row>
    <row r="801" spans="1:65" s="15" customFormat="1">
      <c r="B801" s="192"/>
      <c r="D801" s="177" t="s">
        <v>189</v>
      </c>
      <c r="E801" s="193" t="s">
        <v>1</v>
      </c>
      <c r="F801" s="194" t="s">
        <v>204</v>
      </c>
      <c r="H801" s="195">
        <v>493.33199999999999</v>
      </c>
      <c r="I801" s="196"/>
      <c r="L801" s="192"/>
      <c r="M801" s="197"/>
      <c r="N801" s="198"/>
      <c r="O801" s="198"/>
      <c r="P801" s="198"/>
      <c r="Q801" s="198"/>
      <c r="R801" s="198"/>
      <c r="S801" s="198"/>
      <c r="T801" s="199"/>
      <c r="AT801" s="193" t="s">
        <v>189</v>
      </c>
      <c r="AU801" s="193" t="s">
        <v>85</v>
      </c>
      <c r="AV801" s="15" t="s">
        <v>187</v>
      </c>
      <c r="AW801" s="15" t="s">
        <v>31</v>
      </c>
      <c r="AX801" s="15" t="s">
        <v>80</v>
      </c>
      <c r="AY801" s="193" t="s">
        <v>181</v>
      </c>
    </row>
    <row r="802" spans="1:65" s="2" customFormat="1" ht="16.5" customHeight="1">
      <c r="A802" s="32"/>
      <c r="B802" s="161"/>
      <c r="C802" s="200" t="s">
        <v>1532</v>
      </c>
      <c r="D802" s="200" t="s">
        <v>513</v>
      </c>
      <c r="E802" s="201" t="s">
        <v>1533</v>
      </c>
      <c r="F802" s="202" t="s">
        <v>1534</v>
      </c>
      <c r="G802" s="203" t="s">
        <v>200</v>
      </c>
      <c r="H802" s="204">
        <v>503.19900000000001</v>
      </c>
      <c r="I802" s="205"/>
      <c r="J802" s="206">
        <f>ROUND(I802*H802,2)</f>
        <v>0</v>
      </c>
      <c r="K802" s="207"/>
      <c r="L802" s="208"/>
      <c r="M802" s="209" t="s">
        <v>1</v>
      </c>
      <c r="N802" s="210" t="s">
        <v>40</v>
      </c>
      <c r="O802" s="58"/>
      <c r="P802" s="172">
        <f>O802*H802</f>
        <v>0</v>
      </c>
      <c r="Q802" s="172">
        <v>2.2499999999999998E-3</v>
      </c>
      <c r="R802" s="172">
        <f>Q802*H802</f>
        <v>1.13219775</v>
      </c>
      <c r="S802" s="172">
        <v>0</v>
      </c>
      <c r="T802" s="173">
        <f>S802*H802</f>
        <v>0</v>
      </c>
      <c r="U802" s="32"/>
      <c r="V802" s="32"/>
      <c r="W802" s="32"/>
      <c r="X802" s="32"/>
      <c r="Y802" s="32"/>
      <c r="Z802" s="32"/>
      <c r="AA802" s="32"/>
      <c r="AB802" s="32"/>
      <c r="AC802" s="32"/>
      <c r="AD802" s="32"/>
      <c r="AE802" s="32"/>
      <c r="AR802" s="174" t="s">
        <v>225</v>
      </c>
      <c r="AT802" s="174" t="s">
        <v>513</v>
      </c>
      <c r="AU802" s="174" t="s">
        <v>85</v>
      </c>
      <c r="AY802" s="17" t="s">
        <v>181</v>
      </c>
      <c r="BE802" s="175">
        <f>IF(N802="základní",J802,0)</f>
        <v>0</v>
      </c>
      <c r="BF802" s="175">
        <f>IF(N802="snížená",J802,0)</f>
        <v>0</v>
      </c>
      <c r="BG802" s="175">
        <f>IF(N802="zákl. přenesená",J802,0)</f>
        <v>0</v>
      </c>
      <c r="BH802" s="175">
        <f>IF(N802="sníž. přenesená",J802,0)</f>
        <v>0</v>
      </c>
      <c r="BI802" s="175">
        <f>IF(N802="nulová",J802,0)</f>
        <v>0</v>
      </c>
      <c r="BJ802" s="17" t="s">
        <v>80</v>
      </c>
      <c r="BK802" s="175">
        <f>ROUND(I802*H802,2)</f>
        <v>0</v>
      </c>
      <c r="BL802" s="17" t="s">
        <v>187</v>
      </c>
      <c r="BM802" s="174" t="s">
        <v>1535</v>
      </c>
    </row>
    <row r="803" spans="1:65" s="13" customFormat="1">
      <c r="B803" s="176"/>
      <c r="D803" s="177" t="s">
        <v>189</v>
      </c>
      <c r="F803" s="179" t="s">
        <v>1536</v>
      </c>
      <c r="H803" s="180">
        <v>503.19900000000001</v>
      </c>
      <c r="I803" s="181"/>
      <c r="L803" s="176"/>
      <c r="M803" s="182"/>
      <c r="N803" s="183"/>
      <c r="O803" s="183"/>
      <c r="P803" s="183"/>
      <c r="Q803" s="183"/>
      <c r="R803" s="183"/>
      <c r="S803" s="183"/>
      <c r="T803" s="184"/>
      <c r="AT803" s="178" t="s">
        <v>189</v>
      </c>
      <c r="AU803" s="178" t="s">
        <v>85</v>
      </c>
      <c r="AV803" s="13" t="s">
        <v>85</v>
      </c>
      <c r="AW803" s="13" t="s">
        <v>3</v>
      </c>
      <c r="AX803" s="13" t="s">
        <v>80</v>
      </c>
      <c r="AY803" s="178" t="s">
        <v>181</v>
      </c>
    </row>
    <row r="804" spans="1:65" s="2" customFormat="1" ht="33" customHeight="1">
      <c r="A804" s="32"/>
      <c r="B804" s="161"/>
      <c r="C804" s="162" t="s">
        <v>1537</v>
      </c>
      <c r="D804" s="162" t="s">
        <v>183</v>
      </c>
      <c r="E804" s="163" t="s">
        <v>1538</v>
      </c>
      <c r="F804" s="164" t="s">
        <v>1539</v>
      </c>
      <c r="G804" s="165" t="s">
        <v>228</v>
      </c>
      <c r="H804" s="166">
        <v>36.814999999999998</v>
      </c>
      <c r="I804" s="167"/>
      <c r="J804" s="168">
        <f>ROUND(I804*H804,2)</f>
        <v>0</v>
      </c>
      <c r="K804" s="169"/>
      <c r="L804" s="33"/>
      <c r="M804" s="170" t="s">
        <v>1</v>
      </c>
      <c r="N804" s="171" t="s">
        <v>40</v>
      </c>
      <c r="O804" s="58"/>
      <c r="P804" s="172">
        <f>O804*H804</f>
        <v>0</v>
      </c>
      <c r="Q804" s="172">
        <v>1.7600000000000001E-3</v>
      </c>
      <c r="R804" s="172">
        <f>Q804*H804</f>
        <v>6.4794400000000002E-2</v>
      </c>
      <c r="S804" s="172">
        <v>0</v>
      </c>
      <c r="T804" s="173">
        <f>S804*H804</f>
        <v>0</v>
      </c>
      <c r="U804" s="32"/>
      <c r="V804" s="32"/>
      <c r="W804" s="32"/>
      <c r="X804" s="32"/>
      <c r="Y804" s="32"/>
      <c r="Z804" s="32"/>
      <c r="AA804" s="32"/>
      <c r="AB804" s="32"/>
      <c r="AC804" s="32"/>
      <c r="AD804" s="32"/>
      <c r="AE804" s="32"/>
      <c r="AR804" s="174" t="s">
        <v>187</v>
      </c>
      <c r="AT804" s="174" t="s">
        <v>183</v>
      </c>
      <c r="AU804" s="174" t="s">
        <v>85</v>
      </c>
      <c r="AY804" s="17" t="s">
        <v>181</v>
      </c>
      <c r="BE804" s="175">
        <f>IF(N804="základní",J804,0)</f>
        <v>0</v>
      </c>
      <c r="BF804" s="175">
        <f>IF(N804="snížená",J804,0)</f>
        <v>0</v>
      </c>
      <c r="BG804" s="175">
        <f>IF(N804="zákl. přenesená",J804,0)</f>
        <v>0</v>
      </c>
      <c r="BH804" s="175">
        <f>IF(N804="sníž. přenesená",J804,0)</f>
        <v>0</v>
      </c>
      <c r="BI804" s="175">
        <f>IF(N804="nulová",J804,0)</f>
        <v>0</v>
      </c>
      <c r="BJ804" s="17" t="s">
        <v>80</v>
      </c>
      <c r="BK804" s="175">
        <f>ROUND(I804*H804,2)</f>
        <v>0</v>
      </c>
      <c r="BL804" s="17" t="s">
        <v>187</v>
      </c>
      <c r="BM804" s="174" t="s">
        <v>1540</v>
      </c>
    </row>
    <row r="805" spans="1:65" s="13" customFormat="1">
      <c r="B805" s="176"/>
      <c r="D805" s="177" t="s">
        <v>189</v>
      </c>
      <c r="E805" s="178" t="s">
        <v>1</v>
      </c>
      <c r="F805" s="179" t="s">
        <v>1541</v>
      </c>
      <c r="H805" s="180">
        <v>36.814999999999998</v>
      </c>
      <c r="I805" s="181"/>
      <c r="L805" s="176"/>
      <c r="M805" s="182"/>
      <c r="N805" s="183"/>
      <c r="O805" s="183"/>
      <c r="P805" s="183"/>
      <c r="Q805" s="183"/>
      <c r="R805" s="183"/>
      <c r="S805" s="183"/>
      <c r="T805" s="184"/>
      <c r="AT805" s="178" t="s">
        <v>189</v>
      </c>
      <c r="AU805" s="178" t="s">
        <v>85</v>
      </c>
      <c r="AV805" s="13" t="s">
        <v>85</v>
      </c>
      <c r="AW805" s="13" t="s">
        <v>31</v>
      </c>
      <c r="AX805" s="13" t="s">
        <v>80</v>
      </c>
      <c r="AY805" s="178" t="s">
        <v>181</v>
      </c>
    </row>
    <row r="806" spans="1:65" s="2" customFormat="1" ht="16.5" customHeight="1">
      <c r="A806" s="32"/>
      <c r="B806" s="161"/>
      <c r="C806" s="200" t="s">
        <v>1542</v>
      </c>
      <c r="D806" s="200" t="s">
        <v>513</v>
      </c>
      <c r="E806" s="201" t="s">
        <v>1479</v>
      </c>
      <c r="F806" s="202" t="s">
        <v>1480</v>
      </c>
      <c r="G806" s="203" t="s">
        <v>200</v>
      </c>
      <c r="H806" s="204">
        <v>40.497</v>
      </c>
      <c r="I806" s="205"/>
      <c r="J806" s="206">
        <f>ROUND(I806*H806,2)</f>
        <v>0</v>
      </c>
      <c r="K806" s="207"/>
      <c r="L806" s="208"/>
      <c r="M806" s="209" t="s">
        <v>1</v>
      </c>
      <c r="N806" s="210" t="s">
        <v>40</v>
      </c>
      <c r="O806" s="58"/>
      <c r="P806" s="172">
        <f>O806*H806</f>
        <v>0</v>
      </c>
      <c r="Q806" s="172">
        <v>5.9999999999999995E-4</v>
      </c>
      <c r="R806" s="172">
        <f>Q806*H806</f>
        <v>2.4298199999999999E-2</v>
      </c>
      <c r="S806" s="172">
        <v>0</v>
      </c>
      <c r="T806" s="173">
        <f>S806*H806</f>
        <v>0</v>
      </c>
      <c r="U806" s="32"/>
      <c r="V806" s="32"/>
      <c r="W806" s="32"/>
      <c r="X806" s="32"/>
      <c r="Y806" s="32"/>
      <c r="Z806" s="32"/>
      <c r="AA806" s="32"/>
      <c r="AB806" s="32"/>
      <c r="AC806" s="32"/>
      <c r="AD806" s="32"/>
      <c r="AE806" s="32"/>
      <c r="AR806" s="174" t="s">
        <v>225</v>
      </c>
      <c r="AT806" s="174" t="s">
        <v>513</v>
      </c>
      <c r="AU806" s="174" t="s">
        <v>85</v>
      </c>
      <c r="AY806" s="17" t="s">
        <v>181</v>
      </c>
      <c r="BE806" s="175">
        <f>IF(N806="základní",J806,0)</f>
        <v>0</v>
      </c>
      <c r="BF806" s="175">
        <f>IF(N806="snížená",J806,0)</f>
        <v>0</v>
      </c>
      <c r="BG806" s="175">
        <f>IF(N806="zákl. přenesená",J806,0)</f>
        <v>0</v>
      </c>
      <c r="BH806" s="175">
        <f>IF(N806="sníž. přenesená",J806,0)</f>
        <v>0</v>
      </c>
      <c r="BI806" s="175">
        <f>IF(N806="nulová",J806,0)</f>
        <v>0</v>
      </c>
      <c r="BJ806" s="17" t="s">
        <v>80</v>
      </c>
      <c r="BK806" s="175">
        <f>ROUND(I806*H806,2)</f>
        <v>0</v>
      </c>
      <c r="BL806" s="17" t="s">
        <v>187</v>
      </c>
      <c r="BM806" s="174" t="s">
        <v>1543</v>
      </c>
    </row>
    <row r="807" spans="1:65" s="13" customFormat="1">
      <c r="B807" s="176"/>
      <c r="D807" s="177" t="s">
        <v>189</v>
      </c>
      <c r="F807" s="179" t="s">
        <v>1544</v>
      </c>
      <c r="H807" s="180">
        <v>40.497</v>
      </c>
      <c r="I807" s="181"/>
      <c r="L807" s="176"/>
      <c r="M807" s="182"/>
      <c r="N807" s="183"/>
      <c r="O807" s="183"/>
      <c r="P807" s="183"/>
      <c r="Q807" s="183"/>
      <c r="R807" s="183"/>
      <c r="S807" s="183"/>
      <c r="T807" s="184"/>
      <c r="AT807" s="178" t="s">
        <v>189</v>
      </c>
      <c r="AU807" s="178" t="s">
        <v>85</v>
      </c>
      <c r="AV807" s="13" t="s">
        <v>85</v>
      </c>
      <c r="AW807" s="13" t="s">
        <v>3</v>
      </c>
      <c r="AX807" s="13" t="s">
        <v>80</v>
      </c>
      <c r="AY807" s="178" t="s">
        <v>181</v>
      </c>
    </row>
    <row r="808" spans="1:65" s="2" customFormat="1" ht="21.75" customHeight="1">
      <c r="A808" s="32"/>
      <c r="B808" s="161"/>
      <c r="C808" s="162" t="s">
        <v>1545</v>
      </c>
      <c r="D808" s="162" t="s">
        <v>183</v>
      </c>
      <c r="E808" s="163" t="s">
        <v>1546</v>
      </c>
      <c r="F808" s="164" t="s">
        <v>1547</v>
      </c>
      <c r="G808" s="165" t="s">
        <v>200</v>
      </c>
      <c r="H808" s="166">
        <v>1366.925</v>
      </c>
      <c r="I808" s="167"/>
      <c r="J808" s="168">
        <f>ROUND(I808*H808,2)</f>
        <v>0</v>
      </c>
      <c r="K808" s="169"/>
      <c r="L808" s="33"/>
      <c r="M808" s="170" t="s">
        <v>1</v>
      </c>
      <c r="N808" s="171" t="s">
        <v>40</v>
      </c>
      <c r="O808" s="58"/>
      <c r="P808" s="172">
        <f>O808*H808</f>
        <v>0</v>
      </c>
      <c r="Q808" s="172">
        <v>4.3800000000000002E-3</v>
      </c>
      <c r="R808" s="172">
        <f>Q808*H808</f>
        <v>5.9871315000000003</v>
      </c>
      <c r="S808" s="172">
        <v>0</v>
      </c>
      <c r="T808" s="173">
        <f>S808*H808</f>
        <v>0</v>
      </c>
      <c r="U808" s="32"/>
      <c r="V808" s="32"/>
      <c r="W808" s="32"/>
      <c r="X808" s="32"/>
      <c r="Y808" s="32"/>
      <c r="Z808" s="32"/>
      <c r="AA808" s="32"/>
      <c r="AB808" s="32"/>
      <c r="AC808" s="32"/>
      <c r="AD808" s="32"/>
      <c r="AE808" s="32"/>
      <c r="AR808" s="174" t="s">
        <v>187</v>
      </c>
      <c r="AT808" s="174" t="s">
        <v>183</v>
      </c>
      <c r="AU808" s="174" t="s">
        <v>85</v>
      </c>
      <c r="AY808" s="17" t="s">
        <v>181</v>
      </c>
      <c r="BE808" s="175">
        <f>IF(N808="základní",J808,0)</f>
        <v>0</v>
      </c>
      <c r="BF808" s="175">
        <f>IF(N808="snížená",J808,0)</f>
        <v>0</v>
      </c>
      <c r="BG808" s="175">
        <f>IF(N808="zákl. přenesená",J808,0)</f>
        <v>0</v>
      </c>
      <c r="BH808" s="175">
        <f>IF(N808="sníž. přenesená",J808,0)</f>
        <v>0</v>
      </c>
      <c r="BI808" s="175">
        <f>IF(N808="nulová",J808,0)</f>
        <v>0</v>
      </c>
      <c r="BJ808" s="17" t="s">
        <v>80</v>
      </c>
      <c r="BK808" s="175">
        <f>ROUND(I808*H808,2)</f>
        <v>0</v>
      </c>
      <c r="BL808" s="17" t="s">
        <v>187</v>
      </c>
      <c r="BM808" s="174" t="s">
        <v>1548</v>
      </c>
    </row>
    <row r="809" spans="1:65" s="13" customFormat="1">
      <c r="B809" s="176"/>
      <c r="D809" s="177" t="s">
        <v>189</v>
      </c>
      <c r="E809" s="178" t="s">
        <v>1</v>
      </c>
      <c r="F809" s="179" t="s">
        <v>1549</v>
      </c>
      <c r="H809" s="180">
        <v>587.90899999999999</v>
      </c>
      <c r="I809" s="181"/>
      <c r="L809" s="176"/>
      <c r="M809" s="182"/>
      <c r="N809" s="183"/>
      <c r="O809" s="183"/>
      <c r="P809" s="183"/>
      <c r="Q809" s="183"/>
      <c r="R809" s="183"/>
      <c r="S809" s="183"/>
      <c r="T809" s="184"/>
      <c r="AT809" s="178" t="s">
        <v>189</v>
      </c>
      <c r="AU809" s="178" t="s">
        <v>85</v>
      </c>
      <c r="AV809" s="13" t="s">
        <v>85</v>
      </c>
      <c r="AW809" s="13" t="s">
        <v>31</v>
      </c>
      <c r="AX809" s="13" t="s">
        <v>75</v>
      </c>
      <c r="AY809" s="178" t="s">
        <v>181</v>
      </c>
    </row>
    <row r="810" spans="1:65" s="13" customFormat="1">
      <c r="B810" s="176"/>
      <c r="D810" s="177" t="s">
        <v>189</v>
      </c>
      <c r="E810" s="178" t="s">
        <v>1</v>
      </c>
      <c r="F810" s="179" t="s">
        <v>858</v>
      </c>
      <c r="H810" s="180">
        <v>335.988</v>
      </c>
      <c r="I810" s="181"/>
      <c r="L810" s="176"/>
      <c r="M810" s="182"/>
      <c r="N810" s="183"/>
      <c r="O810" s="183"/>
      <c r="P810" s="183"/>
      <c r="Q810" s="183"/>
      <c r="R810" s="183"/>
      <c r="S810" s="183"/>
      <c r="T810" s="184"/>
      <c r="AT810" s="178" t="s">
        <v>189</v>
      </c>
      <c r="AU810" s="178" t="s">
        <v>85</v>
      </c>
      <c r="AV810" s="13" t="s">
        <v>85</v>
      </c>
      <c r="AW810" s="13" t="s">
        <v>31</v>
      </c>
      <c r="AX810" s="13" t="s">
        <v>75</v>
      </c>
      <c r="AY810" s="178" t="s">
        <v>181</v>
      </c>
    </row>
    <row r="811" spans="1:65" s="13" customFormat="1">
      <c r="B811" s="176"/>
      <c r="D811" s="177" t="s">
        <v>189</v>
      </c>
      <c r="E811" s="178" t="s">
        <v>1</v>
      </c>
      <c r="F811" s="179" t="s">
        <v>846</v>
      </c>
      <c r="H811" s="180">
        <v>105</v>
      </c>
      <c r="I811" s="181"/>
      <c r="L811" s="176"/>
      <c r="M811" s="182"/>
      <c r="N811" s="183"/>
      <c r="O811" s="183"/>
      <c r="P811" s="183"/>
      <c r="Q811" s="183"/>
      <c r="R811" s="183"/>
      <c r="S811" s="183"/>
      <c r="T811" s="184"/>
      <c r="AT811" s="178" t="s">
        <v>189</v>
      </c>
      <c r="AU811" s="178" t="s">
        <v>85</v>
      </c>
      <c r="AV811" s="13" t="s">
        <v>85</v>
      </c>
      <c r="AW811" s="13" t="s">
        <v>31</v>
      </c>
      <c r="AX811" s="13" t="s">
        <v>75</v>
      </c>
      <c r="AY811" s="178" t="s">
        <v>181</v>
      </c>
    </row>
    <row r="812" spans="1:65" s="13" customFormat="1">
      <c r="B812" s="176"/>
      <c r="D812" s="177" t="s">
        <v>189</v>
      </c>
      <c r="E812" s="178" t="s">
        <v>1</v>
      </c>
      <c r="F812" s="179" t="s">
        <v>849</v>
      </c>
      <c r="H812" s="180">
        <v>50.728999999999999</v>
      </c>
      <c r="I812" s="181"/>
      <c r="L812" s="176"/>
      <c r="M812" s="182"/>
      <c r="N812" s="183"/>
      <c r="O812" s="183"/>
      <c r="P812" s="183"/>
      <c r="Q812" s="183"/>
      <c r="R812" s="183"/>
      <c r="S812" s="183"/>
      <c r="T812" s="184"/>
      <c r="AT812" s="178" t="s">
        <v>189</v>
      </c>
      <c r="AU812" s="178" t="s">
        <v>85</v>
      </c>
      <c r="AV812" s="13" t="s">
        <v>85</v>
      </c>
      <c r="AW812" s="13" t="s">
        <v>31</v>
      </c>
      <c r="AX812" s="13" t="s">
        <v>75</v>
      </c>
      <c r="AY812" s="178" t="s">
        <v>181</v>
      </c>
    </row>
    <row r="813" spans="1:65" s="13" customFormat="1">
      <c r="B813" s="176"/>
      <c r="D813" s="177" t="s">
        <v>189</v>
      </c>
      <c r="E813" s="178" t="s">
        <v>1</v>
      </c>
      <c r="F813" s="179" t="s">
        <v>855</v>
      </c>
      <c r="H813" s="180">
        <v>234.95500000000001</v>
      </c>
      <c r="I813" s="181"/>
      <c r="L813" s="176"/>
      <c r="M813" s="182"/>
      <c r="N813" s="183"/>
      <c r="O813" s="183"/>
      <c r="P813" s="183"/>
      <c r="Q813" s="183"/>
      <c r="R813" s="183"/>
      <c r="S813" s="183"/>
      <c r="T813" s="184"/>
      <c r="AT813" s="178" t="s">
        <v>189</v>
      </c>
      <c r="AU813" s="178" t="s">
        <v>85</v>
      </c>
      <c r="AV813" s="13" t="s">
        <v>85</v>
      </c>
      <c r="AW813" s="13" t="s">
        <v>31</v>
      </c>
      <c r="AX813" s="13" t="s">
        <v>75</v>
      </c>
      <c r="AY813" s="178" t="s">
        <v>181</v>
      </c>
    </row>
    <row r="814" spans="1:65" s="13" customFormat="1">
      <c r="B814" s="176"/>
      <c r="D814" s="177" t="s">
        <v>189</v>
      </c>
      <c r="E814" s="178" t="s">
        <v>1</v>
      </c>
      <c r="F814" s="179" t="s">
        <v>852</v>
      </c>
      <c r="H814" s="180">
        <v>52.344000000000001</v>
      </c>
      <c r="I814" s="181"/>
      <c r="L814" s="176"/>
      <c r="M814" s="182"/>
      <c r="N814" s="183"/>
      <c r="O814" s="183"/>
      <c r="P814" s="183"/>
      <c r="Q814" s="183"/>
      <c r="R814" s="183"/>
      <c r="S814" s="183"/>
      <c r="T814" s="184"/>
      <c r="AT814" s="178" t="s">
        <v>189</v>
      </c>
      <c r="AU814" s="178" t="s">
        <v>85</v>
      </c>
      <c r="AV814" s="13" t="s">
        <v>85</v>
      </c>
      <c r="AW814" s="13" t="s">
        <v>31</v>
      </c>
      <c r="AX814" s="13" t="s">
        <v>75</v>
      </c>
      <c r="AY814" s="178" t="s">
        <v>181</v>
      </c>
    </row>
    <row r="815" spans="1:65" s="15" customFormat="1">
      <c r="B815" s="192"/>
      <c r="D815" s="177" t="s">
        <v>189</v>
      </c>
      <c r="E815" s="193" t="s">
        <v>1</v>
      </c>
      <c r="F815" s="194" t="s">
        <v>204</v>
      </c>
      <c r="H815" s="195">
        <v>1366.925</v>
      </c>
      <c r="I815" s="196"/>
      <c r="L815" s="192"/>
      <c r="M815" s="197"/>
      <c r="N815" s="198"/>
      <c r="O815" s="198"/>
      <c r="P815" s="198"/>
      <c r="Q815" s="198"/>
      <c r="R815" s="198"/>
      <c r="S815" s="198"/>
      <c r="T815" s="199"/>
      <c r="AT815" s="193" t="s">
        <v>189</v>
      </c>
      <c r="AU815" s="193" t="s">
        <v>85</v>
      </c>
      <c r="AV815" s="15" t="s">
        <v>187</v>
      </c>
      <c r="AW815" s="15" t="s">
        <v>31</v>
      </c>
      <c r="AX815" s="15" t="s">
        <v>80</v>
      </c>
      <c r="AY815" s="193" t="s">
        <v>181</v>
      </c>
    </row>
    <row r="816" spans="1:65" s="2" customFormat="1" ht="21.75" customHeight="1">
      <c r="A816" s="32"/>
      <c r="B816" s="161"/>
      <c r="C816" s="162" t="s">
        <v>1550</v>
      </c>
      <c r="D816" s="162" t="s">
        <v>183</v>
      </c>
      <c r="E816" s="163" t="s">
        <v>1551</v>
      </c>
      <c r="F816" s="164" t="s">
        <v>1552</v>
      </c>
      <c r="G816" s="165" t="s">
        <v>200</v>
      </c>
      <c r="H816" s="166">
        <v>1063.7850000000001</v>
      </c>
      <c r="I816" s="167"/>
      <c r="J816" s="168">
        <f>ROUND(I816*H816,2)</f>
        <v>0</v>
      </c>
      <c r="K816" s="169"/>
      <c r="L816" s="33"/>
      <c r="M816" s="170" t="s">
        <v>1</v>
      </c>
      <c r="N816" s="171" t="s">
        <v>40</v>
      </c>
      <c r="O816" s="58"/>
      <c r="P816" s="172">
        <f>O816*H816</f>
        <v>0</v>
      </c>
      <c r="Q816" s="172">
        <v>3.48E-3</v>
      </c>
      <c r="R816" s="172">
        <f>Q816*H816</f>
        <v>3.7019718000000004</v>
      </c>
      <c r="S816" s="172">
        <v>0</v>
      </c>
      <c r="T816" s="173">
        <f>S816*H816</f>
        <v>0</v>
      </c>
      <c r="U816" s="32"/>
      <c r="V816" s="32"/>
      <c r="W816" s="32"/>
      <c r="X816" s="32"/>
      <c r="Y816" s="32"/>
      <c r="Z816" s="32"/>
      <c r="AA816" s="32"/>
      <c r="AB816" s="32"/>
      <c r="AC816" s="32"/>
      <c r="AD816" s="32"/>
      <c r="AE816" s="32"/>
      <c r="AR816" s="174" t="s">
        <v>187</v>
      </c>
      <c r="AT816" s="174" t="s">
        <v>183</v>
      </c>
      <c r="AU816" s="174" t="s">
        <v>85</v>
      </c>
      <c r="AY816" s="17" t="s">
        <v>181</v>
      </c>
      <c r="BE816" s="175">
        <f>IF(N816="základní",J816,0)</f>
        <v>0</v>
      </c>
      <c r="BF816" s="175">
        <f>IF(N816="snížená",J816,0)</f>
        <v>0</v>
      </c>
      <c r="BG816" s="175">
        <f>IF(N816="zákl. přenesená",J816,0)</f>
        <v>0</v>
      </c>
      <c r="BH816" s="175">
        <f>IF(N816="sníž. přenesená",J816,0)</f>
        <v>0</v>
      </c>
      <c r="BI816" s="175">
        <f>IF(N816="nulová",J816,0)</f>
        <v>0</v>
      </c>
      <c r="BJ816" s="17" t="s">
        <v>80</v>
      </c>
      <c r="BK816" s="175">
        <f>ROUND(I816*H816,2)</f>
        <v>0</v>
      </c>
      <c r="BL816" s="17" t="s">
        <v>187</v>
      </c>
      <c r="BM816" s="174" t="s">
        <v>1553</v>
      </c>
    </row>
    <row r="817" spans="1:65" s="13" customFormat="1">
      <c r="B817" s="176"/>
      <c r="D817" s="177" t="s">
        <v>189</v>
      </c>
      <c r="E817" s="178" t="s">
        <v>1</v>
      </c>
      <c r="F817" s="179" t="s">
        <v>1541</v>
      </c>
      <c r="H817" s="180">
        <v>36.814999999999998</v>
      </c>
      <c r="I817" s="181"/>
      <c r="L817" s="176"/>
      <c r="M817" s="182"/>
      <c r="N817" s="183"/>
      <c r="O817" s="183"/>
      <c r="P817" s="183"/>
      <c r="Q817" s="183"/>
      <c r="R817" s="183"/>
      <c r="S817" s="183"/>
      <c r="T817" s="184"/>
      <c r="AT817" s="178" t="s">
        <v>189</v>
      </c>
      <c r="AU817" s="178" t="s">
        <v>85</v>
      </c>
      <c r="AV817" s="13" t="s">
        <v>85</v>
      </c>
      <c r="AW817" s="13" t="s">
        <v>31</v>
      </c>
      <c r="AX817" s="13" t="s">
        <v>75</v>
      </c>
      <c r="AY817" s="178" t="s">
        <v>181</v>
      </c>
    </row>
    <row r="818" spans="1:65" s="13" customFormat="1">
      <c r="B818" s="176"/>
      <c r="D818" s="177" t="s">
        <v>189</v>
      </c>
      <c r="E818" s="178" t="s">
        <v>1</v>
      </c>
      <c r="F818" s="179" t="s">
        <v>1549</v>
      </c>
      <c r="H818" s="180">
        <v>587.90899999999999</v>
      </c>
      <c r="I818" s="181"/>
      <c r="L818" s="176"/>
      <c r="M818" s="182"/>
      <c r="N818" s="183"/>
      <c r="O818" s="183"/>
      <c r="P818" s="183"/>
      <c r="Q818" s="183"/>
      <c r="R818" s="183"/>
      <c r="S818" s="183"/>
      <c r="T818" s="184"/>
      <c r="AT818" s="178" t="s">
        <v>189</v>
      </c>
      <c r="AU818" s="178" t="s">
        <v>85</v>
      </c>
      <c r="AV818" s="13" t="s">
        <v>85</v>
      </c>
      <c r="AW818" s="13" t="s">
        <v>31</v>
      </c>
      <c r="AX818" s="13" t="s">
        <v>75</v>
      </c>
      <c r="AY818" s="178" t="s">
        <v>181</v>
      </c>
    </row>
    <row r="819" spans="1:65" s="13" customFormat="1">
      <c r="B819" s="176"/>
      <c r="D819" s="177" t="s">
        <v>189</v>
      </c>
      <c r="E819" s="178" t="s">
        <v>1</v>
      </c>
      <c r="F819" s="179" t="s">
        <v>858</v>
      </c>
      <c r="H819" s="180">
        <v>335.988</v>
      </c>
      <c r="I819" s="181"/>
      <c r="L819" s="176"/>
      <c r="M819" s="182"/>
      <c r="N819" s="183"/>
      <c r="O819" s="183"/>
      <c r="P819" s="183"/>
      <c r="Q819" s="183"/>
      <c r="R819" s="183"/>
      <c r="S819" s="183"/>
      <c r="T819" s="184"/>
      <c r="AT819" s="178" t="s">
        <v>189</v>
      </c>
      <c r="AU819" s="178" t="s">
        <v>85</v>
      </c>
      <c r="AV819" s="13" t="s">
        <v>85</v>
      </c>
      <c r="AW819" s="13" t="s">
        <v>31</v>
      </c>
      <c r="AX819" s="13" t="s">
        <v>75</v>
      </c>
      <c r="AY819" s="178" t="s">
        <v>181</v>
      </c>
    </row>
    <row r="820" spans="1:65" s="13" customFormat="1">
      <c r="B820" s="176"/>
      <c r="D820" s="177" t="s">
        <v>189</v>
      </c>
      <c r="E820" s="178" t="s">
        <v>1</v>
      </c>
      <c r="F820" s="179" t="s">
        <v>849</v>
      </c>
      <c r="H820" s="180">
        <v>50.728999999999999</v>
      </c>
      <c r="I820" s="181"/>
      <c r="L820" s="176"/>
      <c r="M820" s="182"/>
      <c r="N820" s="183"/>
      <c r="O820" s="183"/>
      <c r="P820" s="183"/>
      <c r="Q820" s="183"/>
      <c r="R820" s="183"/>
      <c r="S820" s="183"/>
      <c r="T820" s="184"/>
      <c r="AT820" s="178" t="s">
        <v>189</v>
      </c>
      <c r="AU820" s="178" t="s">
        <v>85</v>
      </c>
      <c r="AV820" s="13" t="s">
        <v>85</v>
      </c>
      <c r="AW820" s="13" t="s">
        <v>31</v>
      </c>
      <c r="AX820" s="13" t="s">
        <v>75</v>
      </c>
      <c r="AY820" s="178" t="s">
        <v>181</v>
      </c>
    </row>
    <row r="821" spans="1:65" s="13" customFormat="1">
      <c r="B821" s="176"/>
      <c r="D821" s="177" t="s">
        <v>189</v>
      </c>
      <c r="E821" s="178" t="s">
        <v>1</v>
      </c>
      <c r="F821" s="179" t="s">
        <v>852</v>
      </c>
      <c r="H821" s="180">
        <v>52.344000000000001</v>
      </c>
      <c r="I821" s="181"/>
      <c r="L821" s="176"/>
      <c r="M821" s="182"/>
      <c r="N821" s="183"/>
      <c r="O821" s="183"/>
      <c r="P821" s="183"/>
      <c r="Q821" s="183"/>
      <c r="R821" s="183"/>
      <c r="S821" s="183"/>
      <c r="T821" s="184"/>
      <c r="AT821" s="178" t="s">
        <v>189</v>
      </c>
      <c r="AU821" s="178" t="s">
        <v>85</v>
      </c>
      <c r="AV821" s="13" t="s">
        <v>85</v>
      </c>
      <c r="AW821" s="13" t="s">
        <v>31</v>
      </c>
      <c r="AX821" s="13" t="s">
        <v>75</v>
      </c>
      <c r="AY821" s="178" t="s">
        <v>181</v>
      </c>
    </row>
    <row r="822" spans="1:65" s="14" customFormat="1">
      <c r="B822" s="185"/>
      <c r="D822" s="177" t="s">
        <v>189</v>
      </c>
      <c r="E822" s="186" t="s">
        <v>1</v>
      </c>
      <c r="F822" s="187" t="s">
        <v>1554</v>
      </c>
      <c r="H822" s="186" t="s">
        <v>1</v>
      </c>
      <c r="I822" s="188"/>
      <c r="L822" s="185"/>
      <c r="M822" s="189"/>
      <c r="N822" s="190"/>
      <c r="O822" s="190"/>
      <c r="P822" s="190"/>
      <c r="Q822" s="190"/>
      <c r="R822" s="190"/>
      <c r="S822" s="190"/>
      <c r="T822" s="191"/>
      <c r="AT822" s="186" t="s">
        <v>189</v>
      </c>
      <c r="AU822" s="186" t="s">
        <v>85</v>
      </c>
      <c r="AV822" s="14" t="s">
        <v>80</v>
      </c>
      <c r="AW822" s="14" t="s">
        <v>31</v>
      </c>
      <c r="AX822" s="14" t="s">
        <v>75</v>
      </c>
      <c r="AY822" s="186" t="s">
        <v>181</v>
      </c>
    </row>
    <row r="823" spans="1:65" s="15" customFormat="1">
      <c r="B823" s="192"/>
      <c r="D823" s="177" t="s">
        <v>189</v>
      </c>
      <c r="E823" s="193" t="s">
        <v>1</v>
      </c>
      <c r="F823" s="194" t="s">
        <v>204</v>
      </c>
      <c r="H823" s="195">
        <v>1063.7850000000001</v>
      </c>
      <c r="I823" s="196"/>
      <c r="L823" s="192"/>
      <c r="M823" s="197"/>
      <c r="N823" s="198"/>
      <c r="O823" s="198"/>
      <c r="P823" s="198"/>
      <c r="Q823" s="198"/>
      <c r="R823" s="198"/>
      <c r="S823" s="198"/>
      <c r="T823" s="199"/>
      <c r="AT823" s="193" t="s">
        <v>189</v>
      </c>
      <c r="AU823" s="193" t="s">
        <v>85</v>
      </c>
      <c r="AV823" s="15" t="s">
        <v>187</v>
      </c>
      <c r="AW823" s="15" t="s">
        <v>31</v>
      </c>
      <c r="AX823" s="15" t="s">
        <v>80</v>
      </c>
      <c r="AY823" s="193" t="s">
        <v>181</v>
      </c>
    </row>
    <row r="824" spans="1:65" s="2" customFormat="1" ht="21.75" customHeight="1">
      <c r="A824" s="32"/>
      <c r="B824" s="161"/>
      <c r="C824" s="162" t="s">
        <v>1555</v>
      </c>
      <c r="D824" s="162" t="s">
        <v>183</v>
      </c>
      <c r="E824" s="163" t="s">
        <v>1556</v>
      </c>
      <c r="F824" s="164" t="s">
        <v>1557</v>
      </c>
      <c r="G824" s="165" t="s">
        <v>228</v>
      </c>
      <c r="H824" s="166">
        <v>150.745</v>
      </c>
      <c r="I824" s="167"/>
      <c r="J824" s="168">
        <f>ROUND(I824*H824,2)</f>
        <v>0</v>
      </c>
      <c r="K824" s="169"/>
      <c r="L824" s="33"/>
      <c r="M824" s="170" t="s">
        <v>1</v>
      </c>
      <c r="N824" s="171" t="s">
        <v>40</v>
      </c>
      <c r="O824" s="58"/>
      <c r="P824" s="172">
        <f>O824*H824</f>
        <v>0</v>
      </c>
      <c r="Q824" s="172">
        <v>3.48E-3</v>
      </c>
      <c r="R824" s="172">
        <f>Q824*H824</f>
        <v>0.52459259999999996</v>
      </c>
      <c r="S824" s="172">
        <v>0</v>
      </c>
      <c r="T824" s="173">
        <f>S824*H824</f>
        <v>0</v>
      </c>
      <c r="U824" s="32"/>
      <c r="V824" s="32"/>
      <c r="W824" s="32"/>
      <c r="X824" s="32"/>
      <c r="Y824" s="32"/>
      <c r="Z824" s="32"/>
      <c r="AA824" s="32"/>
      <c r="AB824" s="32"/>
      <c r="AC824" s="32"/>
      <c r="AD824" s="32"/>
      <c r="AE824" s="32"/>
      <c r="AR824" s="174" t="s">
        <v>187</v>
      </c>
      <c r="AT824" s="174" t="s">
        <v>183</v>
      </c>
      <c r="AU824" s="174" t="s">
        <v>85</v>
      </c>
      <c r="AY824" s="17" t="s">
        <v>181</v>
      </c>
      <c r="BE824" s="175">
        <f>IF(N824="základní",J824,0)</f>
        <v>0</v>
      </c>
      <c r="BF824" s="175">
        <f>IF(N824="snížená",J824,0)</f>
        <v>0</v>
      </c>
      <c r="BG824" s="175">
        <f>IF(N824="zákl. přenesená",J824,0)</f>
        <v>0</v>
      </c>
      <c r="BH824" s="175">
        <f>IF(N824="sníž. přenesená",J824,0)</f>
        <v>0</v>
      </c>
      <c r="BI824" s="175">
        <f>IF(N824="nulová",J824,0)</f>
        <v>0</v>
      </c>
      <c r="BJ824" s="17" t="s">
        <v>80</v>
      </c>
      <c r="BK824" s="175">
        <f>ROUND(I824*H824,2)</f>
        <v>0</v>
      </c>
      <c r="BL824" s="17" t="s">
        <v>187</v>
      </c>
      <c r="BM824" s="174" t="s">
        <v>1558</v>
      </c>
    </row>
    <row r="825" spans="1:65" s="14" customFormat="1">
      <c r="B825" s="185"/>
      <c r="D825" s="177" t="s">
        <v>189</v>
      </c>
      <c r="E825" s="186" t="s">
        <v>1</v>
      </c>
      <c r="F825" s="187" t="s">
        <v>1499</v>
      </c>
      <c r="H825" s="186" t="s">
        <v>1</v>
      </c>
      <c r="I825" s="188"/>
      <c r="L825" s="185"/>
      <c r="M825" s="189"/>
      <c r="N825" s="190"/>
      <c r="O825" s="190"/>
      <c r="P825" s="190"/>
      <c r="Q825" s="190"/>
      <c r="R825" s="190"/>
      <c r="S825" s="190"/>
      <c r="T825" s="191"/>
      <c r="AT825" s="186" t="s">
        <v>189</v>
      </c>
      <c r="AU825" s="186" t="s">
        <v>85</v>
      </c>
      <c r="AV825" s="14" t="s">
        <v>80</v>
      </c>
      <c r="AW825" s="14" t="s">
        <v>31</v>
      </c>
      <c r="AX825" s="14" t="s">
        <v>75</v>
      </c>
      <c r="AY825" s="186" t="s">
        <v>181</v>
      </c>
    </row>
    <row r="826" spans="1:65" s="13" customFormat="1">
      <c r="B826" s="176"/>
      <c r="D826" s="177" t="s">
        <v>189</v>
      </c>
      <c r="E826" s="178" t="s">
        <v>1</v>
      </c>
      <c r="F826" s="179" t="s">
        <v>1500</v>
      </c>
      <c r="H826" s="180">
        <v>124.345</v>
      </c>
      <c r="I826" s="181"/>
      <c r="L826" s="176"/>
      <c r="M826" s="182"/>
      <c r="N826" s="183"/>
      <c r="O826" s="183"/>
      <c r="P826" s="183"/>
      <c r="Q826" s="183"/>
      <c r="R826" s="183"/>
      <c r="S826" s="183"/>
      <c r="T826" s="184"/>
      <c r="AT826" s="178" t="s">
        <v>189</v>
      </c>
      <c r="AU826" s="178" t="s">
        <v>85</v>
      </c>
      <c r="AV826" s="13" t="s">
        <v>85</v>
      </c>
      <c r="AW826" s="13" t="s">
        <v>31</v>
      </c>
      <c r="AX826" s="13" t="s">
        <v>75</v>
      </c>
      <c r="AY826" s="178" t="s">
        <v>181</v>
      </c>
    </row>
    <row r="827" spans="1:65" s="14" customFormat="1">
      <c r="B827" s="185"/>
      <c r="D827" s="177" t="s">
        <v>189</v>
      </c>
      <c r="E827" s="186" t="s">
        <v>1</v>
      </c>
      <c r="F827" s="187" t="s">
        <v>1501</v>
      </c>
      <c r="H827" s="186" t="s">
        <v>1</v>
      </c>
      <c r="I827" s="188"/>
      <c r="L827" s="185"/>
      <c r="M827" s="189"/>
      <c r="N827" s="190"/>
      <c r="O827" s="190"/>
      <c r="P827" s="190"/>
      <c r="Q827" s="190"/>
      <c r="R827" s="190"/>
      <c r="S827" s="190"/>
      <c r="T827" s="191"/>
      <c r="AT827" s="186" t="s">
        <v>189</v>
      </c>
      <c r="AU827" s="186" t="s">
        <v>85</v>
      </c>
      <c r="AV827" s="14" t="s">
        <v>80</v>
      </c>
      <c r="AW827" s="14" t="s">
        <v>31</v>
      </c>
      <c r="AX827" s="14" t="s">
        <v>75</v>
      </c>
      <c r="AY827" s="186" t="s">
        <v>181</v>
      </c>
    </row>
    <row r="828" spans="1:65" s="13" customFormat="1">
      <c r="B828" s="176"/>
      <c r="D828" s="177" t="s">
        <v>189</v>
      </c>
      <c r="E828" s="178" t="s">
        <v>1</v>
      </c>
      <c r="F828" s="179" t="s">
        <v>1502</v>
      </c>
      <c r="H828" s="180">
        <v>26.4</v>
      </c>
      <c r="I828" s="181"/>
      <c r="L828" s="176"/>
      <c r="M828" s="182"/>
      <c r="N828" s="183"/>
      <c r="O828" s="183"/>
      <c r="P828" s="183"/>
      <c r="Q828" s="183"/>
      <c r="R828" s="183"/>
      <c r="S828" s="183"/>
      <c r="T828" s="184"/>
      <c r="AT828" s="178" t="s">
        <v>189</v>
      </c>
      <c r="AU828" s="178" t="s">
        <v>85</v>
      </c>
      <c r="AV828" s="13" t="s">
        <v>85</v>
      </c>
      <c r="AW828" s="13" t="s">
        <v>31</v>
      </c>
      <c r="AX828" s="13" t="s">
        <v>75</v>
      </c>
      <c r="AY828" s="178" t="s">
        <v>181</v>
      </c>
    </row>
    <row r="829" spans="1:65" s="15" customFormat="1">
      <c r="B829" s="192"/>
      <c r="D829" s="177" t="s">
        <v>189</v>
      </c>
      <c r="E829" s="193" t="s">
        <v>1</v>
      </c>
      <c r="F829" s="194" t="s">
        <v>204</v>
      </c>
      <c r="H829" s="195">
        <v>150.745</v>
      </c>
      <c r="I829" s="196"/>
      <c r="L829" s="192"/>
      <c r="M829" s="197"/>
      <c r="N829" s="198"/>
      <c r="O829" s="198"/>
      <c r="P829" s="198"/>
      <c r="Q829" s="198"/>
      <c r="R829" s="198"/>
      <c r="S829" s="198"/>
      <c r="T829" s="199"/>
      <c r="AT829" s="193" t="s">
        <v>189</v>
      </c>
      <c r="AU829" s="193" t="s">
        <v>85</v>
      </c>
      <c r="AV829" s="15" t="s">
        <v>187</v>
      </c>
      <c r="AW829" s="15" t="s">
        <v>31</v>
      </c>
      <c r="AX829" s="15" t="s">
        <v>80</v>
      </c>
      <c r="AY829" s="193" t="s">
        <v>181</v>
      </c>
    </row>
    <row r="830" spans="1:65" s="2" customFormat="1" ht="16.5" customHeight="1">
      <c r="A830" s="32"/>
      <c r="B830" s="161"/>
      <c r="C830" s="162" t="s">
        <v>1559</v>
      </c>
      <c r="D830" s="162" t="s">
        <v>183</v>
      </c>
      <c r="E830" s="163" t="s">
        <v>1560</v>
      </c>
      <c r="F830" s="164" t="s">
        <v>1561</v>
      </c>
      <c r="G830" s="165" t="s">
        <v>200</v>
      </c>
      <c r="H830" s="166">
        <v>824.04</v>
      </c>
      <c r="I830" s="167"/>
      <c r="J830" s="168">
        <f>ROUND(I830*H830,2)</f>
        <v>0</v>
      </c>
      <c r="K830" s="169"/>
      <c r="L830" s="33"/>
      <c r="M830" s="170" t="s">
        <v>1</v>
      </c>
      <c r="N830" s="171" t="s">
        <v>40</v>
      </c>
      <c r="O830" s="58"/>
      <c r="P830" s="172">
        <f>O830*H830</f>
        <v>0</v>
      </c>
      <c r="Q830" s="172">
        <v>0.11219999999999999</v>
      </c>
      <c r="R830" s="172">
        <f>Q830*H830</f>
        <v>92.457287999999991</v>
      </c>
      <c r="S830" s="172">
        <v>0</v>
      </c>
      <c r="T830" s="173">
        <f>S830*H830</f>
        <v>0</v>
      </c>
      <c r="U830" s="32"/>
      <c r="V830" s="32"/>
      <c r="W830" s="32"/>
      <c r="X830" s="32"/>
      <c r="Y830" s="32"/>
      <c r="Z830" s="32"/>
      <c r="AA830" s="32"/>
      <c r="AB830" s="32"/>
      <c r="AC830" s="32"/>
      <c r="AD830" s="32"/>
      <c r="AE830" s="32"/>
      <c r="AR830" s="174" t="s">
        <v>300</v>
      </c>
      <c r="AT830" s="174" t="s">
        <v>183</v>
      </c>
      <c r="AU830" s="174" t="s">
        <v>85</v>
      </c>
      <c r="AY830" s="17" t="s">
        <v>181</v>
      </c>
      <c r="BE830" s="175">
        <f>IF(N830="základní",J830,0)</f>
        <v>0</v>
      </c>
      <c r="BF830" s="175">
        <f>IF(N830="snížená",J830,0)</f>
        <v>0</v>
      </c>
      <c r="BG830" s="175">
        <f>IF(N830="zákl. přenesená",J830,0)</f>
        <v>0</v>
      </c>
      <c r="BH830" s="175">
        <f>IF(N830="sníž. přenesená",J830,0)</f>
        <v>0</v>
      </c>
      <c r="BI830" s="175">
        <f>IF(N830="nulová",J830,0)</f>
        <v>0</v>
      </c>
      <c r="BJ830" s="17" t="s">
        <v>80</v>
      </c>
      <c r="BK830" s="175">
        <f>ROUND(I830*H830,2)</f>
        <v>0</v>
      </c>
      <c r="BL830" s="17" t="s">
        <v>300</v>
      </c>
      <c r="BM830" s="174" t="s">
        <v>1562</v>
      </c>
    </row>
    <row r="831" spans="1:65" s="14" customFormat="1">
      <c r="B831" s="185"/>
      <c r="D831" s="177" t="s">
        <v>189</v>
      </c>
      <c r="E831" s="186" t="s">
        <v>1</v>
      </c>
      <c r="F831" s="187" t="s">
        <v>1563</v>
      </c>
      <c r="H831" s="186" t="s">
        <v>1</v>
      </c>
      <c r="I831" s="188"/>
      <c r="L831" s="185"/>
      <c r="M831" s="189"/>
      <c r="N831" s="190"/>
      <c r="O831" s="190"/>
      <c r="P831" s="190"/>
      <c r="Q831" s="190"/>
      <c r="R831" s="190"/>
      <c r="S831" s="190"/>
      <c r="T831" s="191"/>
      <c r="AT831" s="186" t="s">
        <v>189</v>
      </c>
      <c r="AU831" s="186" t="s">
        <v>85</v>
      </c>
      <c r="AV831" s="14" t="s">
        <v>80</v>
      </c>
      <c r="AW831" s="14" t="s">
        <v>31</v>
      </c>
      <c r="AX831" s="14" t="s">
        <v>75</v>
      </c>
      <c r="AY831" s="186" t="s">
        <v>181</v>
      </c>
    </row>
    <row r="832" spans="1:65" s="13" customFormat="1">
      <c r="B832" s="176"/>
      <c r="D832" s="177" t="s">
        <v>189</v>
      </c>
      <c r="E832" s="178" t="s">
        <v>1</v>
      </c>
      <c r="F832" s="179" t="s">
        <v>796</v>
      </c>
      <c r="H832" s="180">
        <v>663.29</v>
      </c>
      <c r="I832" s="181"/>
      <c r="L832" s="176"/>
      <c r="M832" s="182"/>
      <c r="N832" s="183"/>
      <c r="O832" s="183"/>
      <c r="P832" s="183"/>
      <c r="Q832" s="183"/>
      <c r="R832" s="183"/>
      <c r="S832" s="183"/>
      <c r="T832" s="184"/>
      <c r="AT832" s="178" t="s">
        <v>189</v>
      </c>
      <c r="AU832" s="178" t="s">
        <v>85</v>
      </c>
      <c r="AV832" s="13" t="s">
        <v>85</v>
      </c>
      <c r="AW832" s="13" t="s">
        <v>31</v>
      </c>
      <c r="AX832" s="13" t="s">
        <v>75</v>
      </c>
      <c r="AY832" s="178" t="s">
        <v>181</v>
      </c>
    </row>
    <row r="833" spans="1:65" s="14" customFormat="1">
      <c r="B833" s="185"/>
      <c r="D833" s="177" t="s">
        <v>189</v>
      </c>
      <c r="E833" s="186" t="s">
        <v>1</v>
      </c>
      <c r="F833" s="187" t="s">
        <v>1564</v>
      </c>
      <c r="H833" s="186" t="s">
        <v>1</v>
      </c>
      <c r="I833" s="188"/>
      <c r="L833" s="185"/>
      <c r="M833" s="189"/>
      <c r="N833" s="190"/>
      <c r="O833" s="190"/>
      <c r="P833" s="190"/>
      <c r="Q833" s="190"/>
      <c r="R833" s="190"/>
      <c r="S833" s="190"/>
      <c r="T833" s="191"/>
      <c r="AT833" s="186" t="s">
        <v>189</v>
      </c>
      <c r="AU833" s="186" t="s">
        <v>85</v>
      </c>
      <c r="AV833" s="14" t="s">
        <v>80</v>
      </c>
      <c r="AW833" s="14" t="s">
        <v>31</v>
      </c>
      <c r="AX833" s="14" t="s">
        <v>75</v>
      </c>
      <c r="AY833" s="186" t="s">
        <v>181</v>
      </c>
    </row>
    <row r="834" spans="1:65" s="13" customFormat="1">
      <c r="B834" s="176"/>
      <c r="D834" s="177" t="s">
        <v>189</v>
      </c>
      <c r="E834" s="178" t="s">
        <v>1</v>
      </c>
      <c r="F834" s="179" t="s">
        <v>800</v>
      </c>
      <c r="H834" s="180">
        <v>160.75</v>
      </c>
      <c r="I834" s="181"/>
      <c r="L834" s="176"/>
      <c r="M834" s="182"/>
      <c r="N834" s="183"/>
      <c r="O834" s="183"/>
      <c r="P834" s="183"/>
      <c r="Q834" s="183"/>
      <c r="R834" s="183"/>
      <c r="S834" s="183"/>
      <c r="T834" s="184"/>
      <c r="AT834" s="178" t="s">
        <v>189</v>
      </c>
      <c r="AU834" s="178" t="s">
        <v>85</v>
      </c>
      <c r="AV834" s="13" t="s">
        <v>85</v>
      </c>
      <c r="AW834" s="13" t="s">
        <v>31</v>
      </c>
      <c r="AX834" s="13" t="s">
        <v>75</v>
      </c>
      <c r="AY834" s="178" t="s">
        <v>181</v>
      </c>
    </row>
    <row r="835" spans="1:65" s="15" customFormat="1">
      <c r="B835" s="192"/>
      <c r="D835" s="177" t="s">
        <v>189</v>
      </c>
      <c r="E835" s="193" t="s">
        <v>1</v>
      </c>
      <c r="F835" s="194" t="s">
        <v>204</v>
      </c>
      <c r="H835" s="195">
        <v>824.04</v>
      </c>
      <c r="I835" s="196"/>
      <c r="L835" s="192"/>
      <c r="M835" s="197"/>
      <c r="N835" s="198"/>
      <c r="O835" s="198"/>
      <c r="P835" s="198"/>
      <c r="Q835" s="198"/>
      <c r="R835" s="198"/>
      <c r="S835" s="198"/>
      <c r="T835" s="199"/>
      <c r="AT835" s="193" t="s">
        <v>189</v>
      </c>
      <c r="AU835" s="193" t="s">
        <v>85</v>
      </c>
      <c r="AV835" s="15" t="s">
        <v>187</v>
      </c>
      <c r="AW835" s="15" t="s">
        <v>31</v>
      </c>
      <c r="AX835" s="15" t="s">
        <v>80</v>
      </c>
      <c r="AY835" s="193" t="s">
        <v>181</v>
      </c>
    </row>
    <row r="836" spans="1:65" s="2" customFormat="1" ht="16.5" customHeight="1">
      <c r="A836" s="32"/>
      <c r="B836" s="161"/>
      <c r="C836" s="162" t="s">
        <v>1565</v>
      </c>
      <c r="D836" s="162" t="s">
        <v>183</v>
      </c>
      <c r="E836" s="163" t="s">
        <v>1566</v>
      </c>
      <c r="F836" s="164" t="s">
        <v>1567</v>
      </c>
      <c r="G836" s="165" t="s">
        <v>200</v>
      </c>
      <c r="H836" s="166">
        <v>723.43</v>
      </c>
      <c r="I836" s="167"/>
      <c r="J836" s="168">
        <f>ROUND(I836*H836,2)</f>
        <v>0</v>
      </c>
      <c r="K836" s="169"/>
      <c r="L836" s="33"/>
      <c r="M836" s="170" t="s">
        <v>1</v>
      </c>
      <c r="N836" s="171" t="s">
        <v>40</v>
      </c>
      <c r="O836" s="58"/>
      <c r="P836" s="172">
        <f>O836*H836</f>
        <v>0</v>
      </c>
      <c r="Q836" s="172">
        <v>0.11</v>
      </c>
      <c r="R836" s="172">
        <f>Q836*H836</f>
        <v>79.577299999999994</v>
      </c>
      <c r="S836" s="172">
        <v>0</v>
      </c>
      <c r="T836" s="173">
        <f>S836*H836</f>
        <v>0</v>
      </c>
      <c r="U836" s="32"/>
      <c r="V836" s="32"/>
      <c r="W836" s="32"/>
      <c r="X836" s="32"/>
      <c r="Y836" s="32"/>
      <c r="Z836" s="32"/>
      <c r="AA836" s="32"/>
      <c r="AB836" s="32"/>
      <c r="AC836" s="32"/>
      <c r="AD836" s="32"/>
      <c r="AE836" s="32"/>
      <c r="AR836" s="174" t="s">
        <v>187</v>
      </c>
      <c r="AT836" s="174" t="s">
        <v>183</v>
      </c>
      <c r="AU836" s="174" t="s">
        <v>85</v>
      </c>
      <c r="AY836" s="17" t="s">
        <v>181</v>
      </c>
      <c r="BE836" s="175">
        <f>IF(N836="základní",J836,0)</f>
        <v>0</v>
      </c>
      <c r="BF836" s="175">
        <f>IF(N836="snížená",J836,0)</f>
        <v>0</v>
      </c>
      <c r="BG836" s="175">
        <f>IF(N836="zákl. přenesená",J836,0)</f>
        <v>0</v>
      </c>
      <c r="BH836" s="175">
        <f>IF(N836="sníž. přenesená",J836,0)</f>
        <v>0</v>
      </c>
      <c r="BI836" s="175">
        <f>IF(N836="nulová",J836,0)</f>
        <v>0</v>
      </c>
      <c r="BJ836" s="17" t="s">
        <v>80</v>
      </c>
      <c r="BK836" s="175">
        <f>ROUND(I836*H836,2)</f>
        <v>0</v>
      </c>
      <c r="BL836" s="17" t="s">
        <v>187</v>
      </c>
      <c r="BM836" s="174" t="s">
        <v>1568</v>
      </c>
    </row>
    <row r="837" spans="1:65" s="14" customFormat="1">
      <c r="B837" s="185"/>
      <c r="D837" s="177" t="s">
        <v>189</v>
      </c>
      <c r="E837" s="186" t="s">
        <v>1</v>
      </c>
      <c r="F837" s="187" t="s">
        <v>996</v>
      </c>
      <c r="H837" s="186" t="s">
        <v>1</v>
      </c>
      <c r="I837" s="188"/>
      <c r="L837" s="185"/>
      <c r="M837" s="189"/>
      <c r="N837" s="190"/>
      <c r="O837" s="190"/>
      <c r="P837" s="190"/>
      <c r="Q837" s="190"/>
      <c r="R837" s="190"/>
      <c r="S837" s="190"/>
      <c r="T837" s="191"/>
      <c r="AT837" s="186" t="s">
        <v>189</v>
      </c>
      <c r="AU837" s="186" t="s">
        <v>85</v>
      </c>
      <c r="AV837" s="14" t="s">
        <v>80</v>
      </c>
      <c r="AW837" s="14" t="s">
        <v>31</v>
      </c>
      <c r="AX837" s="14" t="s">
        <v>75</v>
      </c>
      <c r="AY837" s="186" t="s">
        <v>181</v>
      </c>
    </row>
    <row r="838" spans="1:65" s="13" customFormat="1">
      <c r="B838" s="176"/>
      <c r="D838" s="177" t="s">
        <v>189</v>
      </c>
      <c r="E838" s="178" t="s">
        <v>1</v>
      </c>
      <c r="F838" s="179" t="s">
        <v>790</v>
      </c>
      <c r="H838" s="180">
        <v>584.19000000000005</v>
      </c>
      <c r="I838" s="181"/>
      <c r="L838" s="176"/>
      <c r="M838" s="182"/>
      <c r="N838" s="183"/>
      <c r="O838" s="183"/>
      <c r="P838" s="183"/>
      <c r="Q838" s="183"/>
      <c r="R838" s="183"/>
      <c r="S838" s="183"/>
      <c r="T838" s="184"/>
      <c r="AT838" s="178" t="s">
        <v>189</v>
      </c>
      <c r="AU838" s="178" t="s">
        <v>85</v>
      </c>
      <c r="AV838" s="13" t="s">
        <v>85</v>
      </c>
      <c r="AW838" s="13" t="s">
        <v>31</v>
      </c>
      <c r="AX838" s="13" t="s">
        <v>75</v>
      </c>
      <c r="AY838" s="178" t="s">
        <v>181</v>
      </c>
    </row>
    <row r="839" spans="1:65" s="14" customFormat="1">
      <c r="B839" s="185"/>
      <c r="D839" s="177" t="s">
        <v>189</v>
      </c>
      <c r="E839" s="186" t="s">
        <v>1</v>
      </c>
      <c r="F839" s="187" t="s">
        <v>998</v>
      </c>
      <c r="H839" s="186" t="s">
        <v>1</v>
      </c>
      <c r="I839" s="188"/>
      <c r="L839" s="185"/>
      <c r="M839" s="189"/>
      <c r="N839" s="190"/>
      <c r="O839" s="190"/>
      <c r="P839" s="190"/>
      <c r="Q839" s="190"/>
      <c r="R839" s="190"/>
      <c r="S839" s="190"/>
      <c r="T839" s="191"/>
      <c r="AT839" s="186" t="s">
        <v>189</v>
      </c>
      <c r="AU839" s="186" t="s">
        <v>85</v>
      </c>
      <c r="AV839" s="14" t="s">
        <v>80</v>
      </c>
      <c r="AW839" s="14" t="s">
        <v>31</v>
      </c>
      <c r="AX839" s="14" t="s">
        <v>75</v>
      </c>
      <c r="AY839" s="186" t="s">
        <v>181</v>
      </c>
    </row>
    <row r="840" spans="1:65" s="13" customFormat="1">
      <c r="B840" s="176"/>
      <c r="D840" s="177" t="s">
        <v>189</v>
      </c>
      <c r="E840" s="178" t="s">
        <v>1</v>
      </c>
      <c r="F840" s="179" t="s">
        <v>793</v>
      </c>
      <c r="H840" s="180">
        <v>102.09</v>
      </c>
      <c r="I840" s="181"/>
      <c r="L840" s="176"/>
      <c r="M840" s="182"/>
      <c r="N840" s="183"/>
      <c r="O840" s="183"/>
      <c r="P840" s="183"/>
      <c r="Q840" s="183"/>
      <c r="R840" s="183"/>
      <c r="S840" s="183"/>
      <c r="T840" s="184"/>
      <c r="AT840" s="178" t="s">
        <v>189</v>
      </c>
      <c r="AU840" s="178" t="s">
        <v>85</v>
      </c>
      <c r="AV840" s="13" t="s">
        <v>85</v>
      </c>
      <c r="AW840" s="13" t="s">
        <v>31</v>
      </c>
      <c r="AX840" s="13" t="s">
        <v>75</v>
      </c>
      <c r="AY840" s="178" t="s">
        <v>181</v>
      </c>
    </row>
    <row r="841" spans="1:65" s="14" customFormat="1">
      <c r="B841" s="185"/>
      <c r="D841" s="177" t="s">
        <v>189</v>
      </c>
      <c r="E841" s="186" t="s">
        <v>1</v>
      </c>
      <c r="F841" s="187" t="s">
        <v>1000</v>
      </c>
      <c r="H841" s="186" t="s">
        <v>1</v>
      </c>
      <c r="I841" s="188"/>
      <c r="L841" s="185"/>
      <c r="M841" s="189"/>
      <c r="N841" s="190"/>
      <c r="O841" s="190"/>
      <c r="P841" s="190"/>
      <c r="Q841" s="190"/>
      <c r="R841" s="190"/>
      <c r="S841" s="190"/>
      <c r="T841" s="191"/>
      <c r="AT841" s="186" t="s">
        <v>189</v>
      </c>
      <c r="AU841" s="186" t="s">
        <v>85</v>
      </c>
      <c r="AV841" s="14" t="s">
        <v>80</v>
      </c>
      <c r="AW841" s="14" t="s">
        <v>31</v>
      </c>
      <c r="AX841" s="14" t="s">
        <v>75</v>
      </c>
      <c r="AY841" s="186" t="s">
        <v>181</v>
      </c>
    </row>
    <row r="842" spans="1:65" s="13" customFormat="1">
      <c r="B842" s="176"/>
      <c r="D842" s="177" t="s">
        <v>189</v>
      </c>
      <c r="E842" s="178" t="s">
        <v>1</v>
      </c>
      <c r="F842" s="179" t="s">
        <v>787</v>
      </c>
      <c r="H842" s="180">
        <v>37.15</v>
      </c>
      <c r="I842" s="181"/>
      <c r="L842" s="176"/>
      <c r="M842" s="182"/>
      <c r="N842" s="183"/>
      <c r="O842" s="183"/>
      <c r="P842" s="183"/>
      <c r="Q842" s="183"/>
      <c r="R842" s="183"/>
      <c r="S842" s="183"/>
      <c r="T842" s="184"/>
      <c r="AT842" s="178" t="s">
        <v>189</v>
      </c>
      <c r="AU842" s="178" t="s">
        <v>85</v>
      </c>
      <c r="AV842" s="13" t="s">
        <v>85</v>
      </c>
      <c r="AW842" s="13" t="s">
        <v>31</v>
      </c>
      <c r="AX842" s="13" t="s">
        <v>75</v>
      </c>
      <c r="AY842" s="178" t="s">
        <v>181</v>
      </c>
    </row>
    <row r="843" spans="1:65" s="15" customFormat="1">
      <c r="B843" s="192"/>
      <c r="D843" s="177" t="s">
        <v>189</v>
      </c>
      <c r="E843" s="193" t="s">
        <v>1</v>
      </c>
      <c r="F843" s="194" t="s">
        <v>204</v>
      </c>
      <c r="H843" s="195">
        <v>723.43</v>
      </c>
      <c r="I843" s="196"/>
      <c r="L843" s="192"/>
      <c r="M843" s="197"/>
      <c r="N843" s="198"/>
      <c r="O843" s="198"/>
      <c r="P843" s="198"/>
      <c r="Q843" s="198"/>
      <c r="R843" s="198"/>
      <c r="S843" s="198"/>
      <c r="T843" s="199"/>
      <c r="AT843" s="193" t="s">
        <v>189</v>
      </c>
      <c r="AU843" s="193" t="s">
        <v>85</v>
      </c>
      <c r="AV843" s="15" t="s">
        <v>187</v>
      </c>
      <c r="AW843" s="15" t="s">
        <v>31</v>
      </c>
      <c r="AX843" s="15" t="s">
        <v>80</v>
      </c>
      <c r="AY843" s="193" t="s">
        <v>181</v>
      </c>
    </row>
    <row r="844" spans="1:65" s="2" customFormat="1" ht="16.5" customHeight="1">
      <c r="A844" s="32"/>
      <c r="B844" s="161"/>
      <c r="C844" s="162" t="s">
        <v>1569</v>
      </c>
      <c r="D844" s="162" t="s">
        <v>183</v>
      </c>
      <c r="E844" s="163" t="s">
        <v>1570</v>
      </c>
      <c r="F844" s="164" t="s">
        <v>1571</v>
      </c>
      <c r="G844" s="165" t="s">
        <v>200</v>
      </c>
      <c r="H844" s="166">
        <v>1510.32</v>
      </c>
      <c r="I844" s="167"/>
      <c r="J844" s="168">
        <f>ROUND(I844*H844,2)</f>
        <v>0</v>
      </c>
      <c r="K844" s="169"/>
      <c r="L844" s="33"/>
      <c r="M844" s="170" t="s">
        <v>1</v>
      </c>
      <c r="N844" s="171" t="s">
        <v>40</v>
      </c>
      <c r="O844" s="58"/>
      <c r="P844" s="172">
        <f>O844*H844</f>
        <v>0</v>
      </c>
      <c r="Q844" s="172">
        <v>1.2999999999999999E-4</v>
      </c>
      <c r="R844" s="172">
        <f>Q844*H844</f>
        <v>0.19634159999999998</v>
      </c>
      <c r="S844" s="172">
        <v>0</v>
      </c>
      <c r="T844" s="173">
        <f>S844*H844</f>
        <v>0</v>
      </c>
      <c r="U844" s="32"/>
      <c r="V844" s="32"/>
      <c r="W844" s="32"/>
      <c r="X844" s="32"/>
      <c r="Y844" s="32"/>
      <c r="Z844" s="32"/>
      <c r="AA844" s="32"/>
      <c r="AB844" s="32"/>
      <c r="AC844" s="32"/>
      <c r="AD844" s="32"/>
      <c r="AE844" s="32"/>
      <c r="AR844" s="174" t="s">
        <v>187</v>
      </c>
      <c r="AT844" s="174" t="s">
        <v>183</v>
      </c>
      <c r="AU844" s="174" t="s">
        <v>85</v>
      </c>
      <c r="AY844" s="17" t="s">
        <v>181</v>
      </c>
      <c r="BE844" s="175">
        <f>IF(N844="základní",J844,0)</f>
        <v>0</v>
      </c>
      <c r="BF844" s="175">
        <f>IF(N844="snížená",J844,0)</f>
        <v>0</v>
      </c>
      <c r="BG844" s="175">
        <f>IF(N844="zákl. přenesená",J844,0)</f>
        <v>0</v>
      </c>
      <c r="BH844" s="175">
        <f>IF(N844="sníž. přenesená",J844,0)</f>
        <v>0</v>
      </c>
      <c r="BI844" s="175">
        <f>IF(N844="nulová",J844,0)</f>
        <v>0</v>
      </c>
      <c r="BJ844" s="17" t="s">
        <v>80</v>
      </c>
      <c r="BK844" s="175">
        <f>ROUND(I844*H844,2)</f>
        <v>0</v>
      </c>
      <c r="BL844" s="17" t="s">
        <v>187</v>
      </c>
      <c r="BM844" s="174" t="s">
        <v>1572</v>
      </c>
    </row>
    <row r="845" spans="1:65" s="14" customFormat="1">
      <c r="B845" s="185"/>
      <c r="D845" s="177" t="s">
        <v>189</v>
      </c>
      <c r="E845" s="186" t="s">
        <v>1</v>
      </c>
      <c r="F845" s="187" t="s">
        <v>996</v>
      </c>
      <c r="H845" s="186" t="s">
        <v>1</v>
      </c>
      <c r="I845" s="188"/>
      <c r="L845" s="185"/>
      <c r="M845" s="189"/>
      <c r="N845" s="190"/>
      <c r="O845" s="190"/>
      <c r="P845" s="190"/>
      <c r="Q845" s="190"/>
      <c r="R845" s="190"/>
      <c r="S845" s="190"/>
      <c r="T845" s="191"/>
      <c r="AT845" s="186" t="s">
        <v>189</v>
      </c>
      <c r="AU845" s="186" t="s">
        <v>85</v>
      </c>
      <c r="AV845" s="14" t="s">
        <v>80</v>
      </c>
      <c r="AW845" s="14" t="s">
        <v>31</v>
      </c>
      <c r="AX845" s="14" t="s">
        <v>75</v>
      </c>
      <c r="AY845" s="186" t="s">
        <v>181</v>
      </c>
    </row>
    <row r="846" spans="1:65" s="13" customFormat="1">
      <c r="B846" s="176"/>
      <c r="D846" s="177" t="s">
        <v>189</v>
      </c>
      <c r="E846" s="178" t="s">
        <v>1</v>
      </c>
      <c r="F846" s="179" t="s">
        <v>790</v>
      </c>
      <c r="H846" s="180">
        <v>584.19000000000005</v>
      </c>
      <c r="I846" s="181"/>
      <c r="L846" s="176"/>
      <c r="M846" s="182"/>
      <c r="N846" s="183"/>
      <c r="O846" s="183"/>
      <c r="P846" s="183"/>
      <c r="Q846" s="183"/>
      <c r="R846" s="183"/>
      <c r="S846" s="183"/>
      <c r="T846" s="184"/>
      <c r="AT846" s="178" t="s">
        <v>189</v>
      </c>
      <c r="AU846" s="178" t="s">
        <v>85</v>
      </c>
      <c r="AV846" s="13" t="s">
        <v>85</v>
      </c>
      <c r="AW846" s="13" t="s">
        <v>31</v>
      </c>
      <c r="AX846" s="13" t="s">
        <v>75</v>
      </c>
      <c r="AY846" s="178" t="s">
        <v>181</v>
      </c>
    </row>
    <row r="847" spans="1:65" s="14" customFormat="1">
      <c r="B847" s="185"/>
      <c r="D847" s="177" t="s">
        <v>189</v>
      </c>
      <c r="E847" s="186" t="s">
        <v>1</v>
      </c>
      <c r="F847" s="187" t="s">
        <v>998</v>
      </c>
      <c r="H847" s="186" t="s">
        <v>1</v>
      </c>
      <c r="I847" s="188"/>
      <c r="L847" s="185"/>
      <c r="M847" s="189"/>
      <c r="N847" s="190"/>
      <c r="O847" s="190"/>
      <c r="P847" s="190"/>
      <c r="Q847" s="190"/>
      <c r="R847" s="190"/>
      <c r="S847" s="190"/>
      <c r="T847" s="191"/>
      <c r="AT847" s="186" t="s">
        <v>189</v>
      </c>
      <c r="AU847" s="186" t="s">
        <v>85</v>
      </c>
      <c r="AV847" s="14" t="s">
        <v>80</v>
      </c>
      <c r="AW847" s="14" t="s">
        <v>31</v>
      </c>
      <c r="AX847" s="14" t="s">
        <v>75</v>
      </c>
      <c r="AY847" s="186" t="s">
        <v>181</v>
      </c>
    </row>
    <row r="848" spans="1:65" s="13" customFormat="1">
      <c r="B848" s="176"/>
      <c r="D848" s="177" t="s">
        <v>189</v>
      </c>
      <c r="E848" s="178" t="s">
        <v>1</v>
      </c>
      <c r="F848" s="179" t="s">
        <v>793</v>
      </c>
      <c r="H848" s="180">
        <v>102.09</v>
      </c>
      <c r="I848" s="181"/>
      <c r="L848" s="176"/>
      <c r="M848" s="182"/>
      <c r="N848" s="183"/>
      <c r="O848" s="183"/>
      <c r="P848" s="183"/>
      <c r="Q848" s="183"/>
      <c r="R848" s="183"/>
      <c r="S848" s="183"/>
      <c r="T848" s="184"/>
      <c r="AT848" s="178" t="s">
        <v>189</v>
      </c>
      <c r="AU848" s="178" t="s">
        <v>85</v>
      </c>
      <c r="AV848" s="13" t="s">
        <v>85</v>
      </c>
      <c r="AW848" s="13" t="s">
        <v>31</v>
      </c>
      <c r="AX848" s="13" t="s">
        <v>75</v>
      </c>
      <c r="AY848" s="178" t="s">
        <v>181</v>
      </c>
    </row>
    <row r="849" spans="1:65" s="14" customFormat="1">
      <c r="B849" s="185"/>
      <c r="D849" s="177" t="s">
        <v>189</v>
      </c>
      <c r="E849" s="186" t="s">
        <v>1</v>
      </c>
      <c r="F849" s="187" t="s">
        <v>1563</v>
      </c>
      <c r="H849" s="186" t="s">
        <v>1</v>
      </c>
      <c r="I849" s="188"/>
      <c r="L849" s="185"/>
      <c r="M849" s="189"/>
      <c r="N849" s="190"/>
      <c r="O849" s="190"/>
      <c r="P849" s="190"/>
      <c r="Q849" s="190"/>
      <c r="R849" s="190"/>
      <c r="S849" s="190"/>
      <c r="T849" s="191"/>
      <c r="AT849" s="186" t="s">
        <v>189</v>
      </c>
      <c r="AU849" s="186" t="s">
        <v>85</v>
      </c>
      <c r="AV849" s="14" t="s">
        <v>80</v>
      </c>
      <c r="AW849" s="14" t="s">
        <v>31</v>
      </c>
      <c r="AX849" s="14" t="s">
        <v>75</v>
      </c>
      <c r="AY849" s="186" t="s">
        <v>181</v>
      </c>
    </row>
    <row r="850" spans="1:65" s="13" customFormat="1">
      <c r="B850" s="176"/>
      <c r="D850" s="177" t="s">
        <v>189</v>
      </c>
      <c r="E850" s="178" t="s">
        <v>1</v>
      </c>
      <c r="F850" s="179" t="s">
        <v>796</v>
      </c>
      <c r="H850" s="180">
        <v>663.29</v>
      </c>
      <c r="I850" s="181"/>
      <c r="L850" s="176"/>
      <c r="M850" s="182"/>
      <c r="N850" s="183"/>
      <c r="O850" s="183"/>
      <c r="P850" s="183"/>
      <c r="Q850" s="183"/>
      <c r="R850" s="183"/>
      <c r="S850" s="183"/>
      <c r="T850" s="184"/>
      <c r="AT850" s="178" t="s">
        <v>189</v>
      </c>
      <c r="AU850" s="178" t="s">
        <v>85</v>
      </c>
      <c r="AV850" s="13" t="s">
        <v>85</v>
      </c>
      <c r="AW850" s="13" t="s">
        <v>31</v>
      </c>
      <c r="AX850" s="13" t="s">
        <v>75</v>
      </c>
      <c r="AY850" s="178" t="s">
        <v>181</v>
      </c>
    </row>
    <row r="851" spans="1:65" s="14" customFormat="1">
      <c r="B851" s="185"/>
      <c r="D851" s="177" t="s">
        <v>189</v>
      </c>
      <c r="E851" s="186" t="s">
        <v>1</v>
      </c>
      <c r="F851" s="187" t="s">
        <v>1564</v>
      </c>
      <c r="H851" s="186" t="s">
        <v>1</v>
      </c>
      <c r="I851" s="188"/>
      <c r="L851" s="185"/>
      <c r="M851" s="189"/>
      <c r="N851" s="190"/>
      <c r="O851" s="190"/>
      <c r="P851" s="190"/>
      <c r="Q851" s="190"/>
      <c r="R851" s="190"/>
      <c r="S851" s="190"/>
      <c r="T851" s="191"/>
      <c r="AT851" s="186" t="s">
        <v>189</v>
      </c>
      <c r="AU851" s="186" t="s">
        <v>85</v>
      </c>
      <c r="AV851" s="14" t="s">
        <v>80</v>
      </c>
      <c r="AW851" s="14" t="s">
        <v>31</v>
      </c>
      <c r="AX851" s="14" t="s">
        <v>75</v>
      </c>
      <c r="AY851" s="186" t="s">
        <v>181</v>
      </c>
    </row>
    <row r="852" spans="1:65" s="13" customFormat="1">
      <c r="B852" s="176"/>
      <c r="D852" s="177" t="s">
        <v>189</v>
      </c>
      <c r="E852" s="178" t="s">
        <v>1</v>
      </c>
      <c r="F852" s="179" t="s">
        <v>800</v>
      </c>
      <c r="H852" s="180">
        <v>160.75</v>
      </c>
      <c r="I852" s="181"/>
      <c r="L852" s="176"/>
      <c r="M852" s="182"/>
      <c r="N852" s="183"/>
      <c r="O852" s="183"/>
      <c r="P852" s="183"/>
      <c r="Q852" s="183"/>
      <c r="R852" s="183"/>
      <c r="S852" s="183"/>
      <c r="T852" s="184"/>
      <c r="AT852" s="178" t="s">
        <v>189</v>
      </c>
      <c r="AU852" s="178" t="s">
        <v>85</v>
      </c>
      <c r="AV852" s="13" t="s">
        <v>85</v>
      </c>
      <c r="AW852" s="13" t="s">
        <v>31</v>
      </c>
      <c r="AX852" s="13" t="s">
        <v>75</v>
      </c>
      <c r="AY852" s="178" t="s">
        <v>181</v>
      </c>
    </row>
    <row r="853" spans="1:65" s="15" customFormat="1">
      <c r="B853" s="192"/>
      <c r="D853" s="177" t="s">
        <v>189</v>
      </c>
      <c r="E853" s="193" t="s">
        <v>1</v>
      </c>
      <c r="F853" s="194" t="s">
        <v>204</v>
      </c>
      <c r="H853" s="195">
        <v>1510.32</v>
      </c>
      <c r="I853" s="196"/>
      <c r="L853" s="192"/>
      <c r="M853" s="197"/>
      <c r="N853" s="198"/>
      <c r="O853" s="198"/>
      <c r="P853" s="198"/>
      <c r="Q853" s="198"/>
      <c r="R853" s="198"/>
      <c r="S853" s="198"/>
      <c r="T853" s="199"/>
      <c r="AT853" s="193" t="s">
        <v>189</v>
      </c>
      <c r="AU853" s="193" t="s">
        <v>85</v>
      </c>
      <c r="AV853" s="15" t="s">
        <v>187</v>
      </c>
      <c r="AW853" s="15" t="s">
        <v>31</v>
      </c>
      <c r="AX853" s="15" t="s">
        <v>80</v>
      </c>
      <c r="AY853" s="193" t="s">
        <v>181</v>
      </c>
    </row>
    <row r="854" spans="1:65" s="2" customFormat="1" ht="21.75" customHeight="1">
      <c r="A854" s="32"/>
      <c r="B854" s="161"/>
      <c r="C854" s="162" t="s">
        <v>1573</v>
      </c>
      <c r="D854" s="162" t="s">
        <v>183</v>
      </c>
      <c r="E854" s="163" t="s">
        <v>1574</v>
      </c>
      <c r="F854" s="164" t="s">
        <v>1575</v>
      </c>
      <c r="G854" s="165" t="s">
        <v>200</v>
      </c>
      <c r="H854" s="166">
        <v>686.28</v>
      </c>
      <c r="I854" s="167"/>
      <c r="J854" s="168">
        <f>ROUND(I854*H854,2)</f>
        <v>0</v>
      </c>
      <c r="K854" s="169"/>
      <c r="L854" s="33"/>
      <c r="M854" s="170" t="s">
        <v>1</v>
      </c>
      <c r="N854" s="171" t="s">
        <v>40</v>
      </c>
      <c r="O854" s="58"/>
      <c r="P854" s="172">
        <f>O854*H854</f>
        <v>0</v>
      </c>
      <c r="Q854" s="172">
        <v>0</v>
      </c>
      <c r="R854" s="172">
        <f>Q854*H854</f>
        <v>0</v>
      </c>
      <c r="S854" s="172">
        <v>0</v>
      </c>
      <c r="T854" s="173">
        <f>S854*H854</f>
        <v>0</v>
      </c>
      <c r="U854" s="32"/>
      <c r="V854" s="32"/>
      <c r="W854" s="32"/>
      <c r="X854" s="32"/>
      <c r="Y854" s="32"/>
      <c r="Z854" s="32"/>
      <c r="AA854" s="32"/>
      <c r="AB854" s="32"/>
      <c r="AC854" s="32"/>
      <c r="AD854" s="32"/>
      <c r="AE854" s="32"/>
      <c r="AR854" s="174" t="s">
        <v>187</v>
      </c>
      <c r="AT854" s="174" t="s">
        <v>183</v>
      </c>
      <c r="AU854" s="174" t="s">
        <v>85</v>
      </c>
      <c r="AY854" s="17" t="s">
        <v>181</v>
      </c>
      <c r="BE854" s="175">
        <f>IF(N854="základní",J854,0)</f>
        <v>0</v>
      </c>
      <c r="BF854" s="175">
        <f>IF(N854="snížená",J854,0)</f>
        <v>0</v>
      </c>
      <c r="BG854" s="175">
        <f>IF(N854="zákl. přenesená",J854,0)</f>
        <v>0</v>
      </c>
      <c r="BH854" s="175">
        <f>IF(N854="sníž. přenesená",J854,0)</f>
        <v>0</v>
      </c>
      <c r="BI854" s="175">
        <f>IF(N854="nulová",J854,0)</f>
        <v>0</v>
      </c>
      <c r="BJ854" s="17" t="s">
        <v>80</v>
      </c>
      <c r="BK854" s="175">
        <f>ROUND(I854*H854,2)</f>
        <v>0</v>
      </c>
      <c r="BL854" s="17" t="s">
        <v>187</v>
      </c>
      <c r="BM854" s="174" t="s">
        <v>1576</v>
      </c>
    </row>
    <row r="855" spans="1:65" s="14" customFormat="1">
      <c r="B855" s="185"/>
      <c r="D855" s="177" t="s">
        <v>189</v>
      </c>
      <c r="E855" s="186" t="s">
        <v>1</v>
      </c>
      <c r="F855" s="187" t="s">
        <v>996</v>
      </c>
      <c r="H855" s="186" t="s">
        <v>1</v>
      </c>
      <c r="I855" s="188"/>
      <c r="L855" s="185"/>
      <c r="M855" s="189"/>
      <c r="N855" s="190"/>
      <c r="O855" s="190"/>
      <c r="P855" s="190"/>
      <c r="Q855" s="190"/>
      <c r="R855" s="190"/>
      <c r="S855" s="190"/>
      <c r="T855" s="191"/>
      <c r="AT855" s="186" t="s">
        <v>189</v>
      </c>
      <c r="AU855" s="186" t="s">
        <v>85</v>
      </c>
      <c r="AV855" s="14" t="s">
        <v>80</v>
      </c>
      <c r="AW855" s="14" t="s">
        <v>31</v>
      </c>
      <c r="AX855" s="14" t="s">
        <v>75</v>
      </c>
      <c r="AY855" s="186" t="s">
        <v>181</v>
      </c>
    </row>
    <row r="856" spans="1:65" s="13" customFormat="1">
      <c r="B856" s="176"/>
      <c r="D856" s="177" t="s">
        <v>189</v>
      </c>
      <c r="E856" s="178" t="s">
        <v>1</v>
      </c>
      <c r="F856" s="179" t="s">
        <v>790</v>
      </c>
      <c r="H856" s="180">
        <v>584.19000000000005</v>
      </c>
      <c r="I856" s="181"/>
      <c r="L856" s="176"/>
      <c r="M856" s="182"/>
      <c r="N856" s="183"/>
      <c r="O856" s="183"/>
      <c r="P856" s="183"/>
      <c r="Q856" s="183"/>
      <c r="R856" s="183"/>
      <c r="S856" s="183"/>
      <c r="T856" s="184"/>
      <c r="AT856" s="178" t="s">
        <v>189</v>
      </c>
      <c r="AU856" s="178" t="s">
        <v>85</v>
      </c>
      <c r="AV856" s="13" t="s">
        <v>85</v>
      </c>
      <c r="AW856" s="13" t="s">
        <v>31</v>
      </c>
      <c r="AX856" s="13" t="s">
        <v>75</v>
      </c>
      <c r="AY856" s="178" t="s">
        <v>181</v>
      </c>
    </row>
    <row r="857" spans="1:65" s="14" customFormat="1">
      <c r="B857" s="185"/>
      <c r="D857" s="177" t="s">
        <v>189</v>
      </c>
      <c r="E857" s="186" t="s">
        <v>1</v>
      </c>
      <c r="F857" s="187" t="s">
        <v>998</v>
      </c>
      <c r="H857" s="186" t="s">
        <v>1</v>
      </c>
      <c r="I857" s="188"/>
      <c r="L857" s="185"/>
      <c r="M857" s="189"/>
      <c r="N857" s="190"/>
      <c r="O857" s="190"/>
      <c r="P857" s="190"/>
      <c r="Q857" s="190"/>
      <c r="R857" s="190"/>
      <c r="S857" s="190"/>
      <c r="T857" s="191"/>
      <c r="AT857" s="186" t="s">
        <v>189</v>
      </c>
      <c r="AU857" s="186" t="s">
        <v>85</v>
      </c>
      <c r="AV857" s="14" t="s">
        <v>80</v>
      </c>
      <c r="AW857" s="14" t="s">
        <v>31</v>
      </c>
      <c r="AX857" s="14" t="s">
        <v>75</v>
      </c>
      <c r="AY857" s="186" t="s">
        <v>181</v>
      </c>
    </row>
    <row r="858" spans="1:65" s="13" customFormat="1">
      <c r="B858" s="176"/>
      <c r="D858" s="177" t="s">
        <v>189</v>
      </c>
      <c r="E858" s="178" t="s">
        <v>1</v>
      </c>
      <c r="F858" s="179" t="s">
        <v>793</v>
      </c>
      <c r="H858" s="180">
        <v>102.09</v>
      </c>
      <c r="I858" s="181"/>
      <c r="L858" s="176"/>
      <c r="M858" s="182"/>
      <c r="N858" s="183"/>
      <c r="O858" s="183"/>
      <c r="P858" s="183"/>
      <c r="Q858" s="183"/>
      <c r="R858" s="183"/>
      <c r="S858" s="183"/>
      <c r="T858" s="184"/>
      <c r="AT858" s="178" t="s">
        <v>189</v>
      </c>
      <c r="AU858" s="178" t="s">
        <v>85</v>
      </c>
      <c r="AV858" s="13" t="s">
        <v>85</v>
      </c>
      <c r="AW858" s="13" t="s">
        <v>31</v>
      </c>
      <c r="AX858" s="13" t="s">
        <v>75</v>
      </c>
      <c r="AY858" s="178" t="s">
        <v>181</v>
      </c>
    </row>
    <row r="859" spans="1:65" s="15" customFormat="1">
      <c r="B859" s="192"/>
      <c r="D859" s="177" t="s">
        <v>189</v>
      </c>
      <c r="E859" s="193" t="s">
        <v>1</v>
      </c>
      <c r="F859" s="194" t="s">
        <v>204</v>
      </c>
      <c r="H859" s="195">
        <v>686.28</v>
      </c>
      <c r="I859" s="196"/>
      <c r="L859" s="192"/>
      <c r="M859" s="197"/>
      <c r="N859" s="198"/>
      <c r="O859" s="198"/>
      <c r="P859" s="198"/>
      <c r="Q859" s="198"/>
      <c r="R859" s="198"/>
      <c r="S859" s="198"/>
      <c r="T859" s="199"/>
      <c r="AT859" s="193" t="s">
        <v>189</v>
      </c>
      <c r="AU859" s="193" t="s">
        <v>85</v>
      </c>
      <c r="AV859" s="15" t="s">
        <v>187</v>
      </c>
      <c r="AW859" s="15" t="s">
        <v>31</v>
      </c>
      <c r="AX859" s="15" t="s">
        <v>80</v>
      </c>
      <c r="AY859" s="193" t="s">
        <v>181</v>
      </c>
    </row>
    <row r="860" spans="1:65" s="2" customFormat="1" ht="21.75" customHeight="1">
      <c r="A860" s="32"/>
      <c r="B860" s="161"/>
      <c r="C860" s="162" t="s">
        <v>1577</v>
      </c>
      <c r="D860" s="162" t="s">
        <v>183</v>
      </c>
      <c r="E860" s="163" t="s">
        <v>1578</v>
      </c>
      <c r="F860" s="164" t="s">
        <v>1579</v>
      </c>
      <c r="G860" s="165" t="s">
        <v>228</v>
      </c>
      <c r="H860" s="166">
        <v>613.55499999999995</v>
      </c>
      <c r="I860" s="167"/>
      <c r="J860" s="168">
        <f>ROUND(I860*H860,2)</f>
        <v>0</v>
      </c>
      <c r="K860" s="169"/>
      <c r="L860" s="33"/>
      <c r="M860" s="170" t="s">
        <v>1</v>
      </c>
      <c r="N860" s="171" t="s">
        <v>40</v>
      </c>
      <c r="O860" s="58"/>
      <c r="P860" s="172">
        <f>O860*H860</f>
        <v>0</v>
      </c>
      <c r="Q860" s="172">
        <v>2.0000000000000002E-5</v>
      </c>
      <c r="R860" s="172">
        <f>Q860*H860</f>
        <v>1.22711E-2</v>
      </c>
      <c r="S860" s="172">
        <v>0</v>
      </c>
      <c r="T860" s="173">
        <f>S860*H860</f>
        <v>0</v>
      </c>
      <c r="U860" s="32"/>
      <c r="V860" s="32"/>
      <c r="W860" s="32"/>
      <c r="X860" s="32"/>
      <c r="Y860" s="32"/>
      <c r="Z860" s="32"/>
      <c r="AA860" s="32"/>
      <c r="AB860" s="32"/>
      <c r="AC860" s="32"/>
      <c r="AD860" s="32"/>
      <c r="AE860" s="32"/>
      <c r="AR860" s="174" t="s">
        <v>187</v>
      </c>
      <c r="AT860" s="174" t="s">
        <v>183</v>
      </c>
      <c r="AU860" s="174" t="s">
        <v>85</v>
      </c>
      <c r="AY860" s="17" t="s">
        <v>181</v>
      </c>
      <c r="BE860" s="175">
        <f>IF(N860="základní",J860,0)</f>
        <v>0</v>
      </c>
      <c r="BF860" s="175">
        <f>IF(N860="snížená",J860,0)</f>
        <v>0</v>
      </c>
      <c r="BG860" s="175">
        <f>IF(N860="zákl. přenesená",J860,0)</f>
        <v>0</v>
      </c>
      <c r="BH860" s="175">
        <f>IF(N860="sníž. přenesená",J860,0)</f>
        <v>0</v>
      </c>
      <c r="BI860" s="175">
        <f>IF(N860="nulová",J860,0)</f>
        <v>0</v>
      </c>
      <c r="BJ860" s="17" t="s">
        <v>80</v>
      </c>
      <c r="BK860" s="175">
        <f>ROUND(I860*H860,2)</f>
        <v>0</v>
      </c>
      <c r="BL860" s="17" t="s">
        <v>187</v>
      </c>
      <c r="BM860" s="174" t="s">
        <v>1580</v>
      </c>
    </row>
    <row r="861" spans="1:65" s="14" customFormat="1">
      <c r="B861" s="185"/>
      <c r="D861" s="177" t="s">
        <v>189</v>
      </c>
      <c r="E861" s="186" t="s">
        <v>1</v>
      </c>
      <c r="F861" s="187" t="s">
        <v>1581</v>
      </c>
      <c r="H861" s="186" t="s">
        <v>1</v>
      </c>
      <c r="I861" s="188"/>
      <c r="L861" s="185"/>
      <c r="M861" s="189"/>
      <c r="N861" s="190"/>
      <c r="O861" s="190"/>
      <c r="P861" s="190"/>
      <c r="Q861" s="190"/>
      <c r="R861" s="190"/>
      <c r="S861" s="190"/>
      <c r="T861" s="191"/>
      <c r="AT861" s="186" t="s">
        <v>189</v>
      </c>
      <c r="AU861" s="186" t="s">
        <v>85</v>
      </c>
      <c r="AV861" s="14" t="s">
        <v>80</v>
      </c>
      <c r="AW861" s="14" t="s">
        <v>31</v>
      </c>
      <c r="AX861" s="14" t="s">
        <v>75</v>
      </c>
      <c r="AY861" s="186" t="s">
        <v>181</v>
      </c>
    </row>
    <row r="862" spans="1:65" s="13" customFormat="1" ht="22.5">
      <c r="B862" s="176"/>
      <c r="D862" s="177" t="s">
        <v>189</v>
      </c>
      <c r="E862" s="178" t="s">
        <v>1</v>
      </c>
      <c r="F862" s="179" t="s">
        <v>1582</v>
      </c>
      <c r="H862" s="180">
        <v>34.159999999999997</v>
      </c>
      <c r="I862" s="181"/>
      <c r="L862" s="176"/>
      <c r="M862" s="182"/>
      <c r="N862" s="183"/>
      <c r="O862" s="183"/>
      <c r="P862" s="183"/>
      <c r="Q862" s="183"/>
      <c r="R862" s="183"/>
      <c r="S862" s="183"/>
      <c r="T862" s="184"/>
      <c r="AT862" s="178" t="s">
        <v>189</v>
      </c>
      <c r="AU862" s="178" t="s">
        <v>85</v>
      </c>
      <c r="AV862" s="13" t="s">
        <v>85</v>
      </c>
      <c r="AW862" s="13" t="s">
        <v>31</v>
      </c>
      <c r="AX862" s="13" t="s">
        <v>75</v>
      </c>
      <c r="AY862" s="178" t="s">
        <v>181</v>
      </c>
    </row>
    <row r="863" spans="1:65" s="14" customFormat="1">
      <c r="B863" s="185"/>
      <c r="D863" s="177" t="s">
        <v>189</v>
      </c>
      <c r="E863" s="186" t="s">
        <v>1</v>
      </c>
      <c r="F863" s="187" t="s">
        <v>1457</v>
      </c>
      <c r="H863" s="186" t="s">
        <v>1</v>
      </c>
      <c r="I863" s="188"/>
      <c r="L863" s="185"/>
      <c r="M863" s="189"/>
      <c r="N863" s="190"/>
      <c r="O863" s="190"/>
      <c r="P863" s="190"/>
      <c r="Q863" s="190"/>
      <c r="R863" s="190"/>
      <c r="S863" s="190"/>
      <c r="T863" s="191"/>
      <c r="AT863" s="186" t="s">
        <v>189</v>
      </c>
      <c r="AU863" s="186" t="s">
        <v>85</v>
      </c>
      <c r="AV863" s="14" t="s">
        <v>80</v>
      </c>
      <c r="AW863" s="14" t="s">
        <v>31</v>
      </c>
      <c r="AX863" s="14" t="s">
        <v>75</v>
      </c>
      <c r="AY863" s="186" t="s">
        <v>181</v>
      </c>
    </row>
    <row r="864" spans="1:65" s="13" customFormat="1" ht="22.5">
      <c r="B864" s="176"/>
      <c r="D864" s="177" t="s">
        <v>189</v>
      </c>
      <c r="E864" s="178" t="s">
        <v>1</v>
      </c>
      <c r="F864" s="179" t="s">
        <v>1583</v>
      </c>
      <c r="H864" s="180">
        <v>39.619999999999997</v>
      </c>
      <c r="I864" s="181"/>
      <c r="L864" s="176"/>
      <c r="M864" s="182"/>
      <c r="N864" s="183"/>
      <c r="O864" s="183"/>
      <c r="P864" s="183"/>
      <c r="Q864" s="183"/>
      <c r="R864" s="183"/>
      <c r="S864" s="183"/>
      <c r="T864" s="184"/>
      <c r="AT864" s="178" t="s">
        <v>189</v>
      </c>
      <c r="AU864" s="178" t="s">
        <v>85</v>
      </c>
      <c r="AV864" s="13" t="s">
        <v>85</v>
      </c>
      <c r="AW864" s="13" t="s">
        <v>31</v>
      </c>
      <c r="AX864" s="13" t="s">
        <v>75</v>
      </c>
      <c r="AY864" s="178" t="s">
        <v>181</v>
      </c>
    </row>
    <row r="865" spans="2:51" s="14" customFormat="1">
      <c r="B865" s="185"/>
      <c r="D865" s="177" t="s">
        <v>189</v>
      </c>
      <c r="E865" s="186" t="s">
        <v>1</v>
      </c>
      <c r="F865" s="187" t="s">
        <v>1584</v>
      </c>
      <c r="H865" s="186" t="s">
        <v>1</v>
      </c>
      <c r="I865" s="188"/>
      <c r="L865" s="185"/>
      <c r="M865" s="189"/>
      <c r="N865" s="190"/>
      <c r="O865" s="190"/>
      <c r="P865" s="190"/>
      <c r="Q865" s="190"/>
      <c r="R865" s="190"/>
      <c r="S865" s="190"/>
      <c r="T865" s="191"/>
      <c r="AT865" s="186" t="s">
        <v>189</v>
      </c>
      <c r="AU865" s="186" t="s">
        <v>85</v>
      </c>
      <c r="AV865" s="14" t="s">
        <v>80</v>
      </c>
      <c r="AW865" s="14" t="s">
        <v>31</v>
      </c>
      <c r="AX865" s="14" t="s">
        <v>75</v>
      </c>
      <c r="AY865" s="186" t="s">
        <v>181</v>
      </c>
    </row>
    <row r="866" spans="2:51" s="13" customFormat="1">
      <c r="B866" s="176"/>
      <c r="D866" s="177" t="s">
        <v>189</v>
      </c>
      <c r="E866" s="178" t="s">
        <v>1</v>
      </c>
      <c r="F866" s="179" t="s">
        <v>1585</v>
      </c>
      <c r="H866" s="180">
        <v>8.07</v>
      </c>
      <c r="I866" s="181"/>
      <c r="L866" s="176"/>
      <c r="M866" s="182"/>
      <c r="N866" s="183"/>
      <c r="O866" s="183"/>
      <c r="P866" s="183"/>
      <c r="Q866" s="183"/>
      <c r="R866" s="183"/>
      <c r="S866" s="183"/>
      <c r="T866" s="184"/>
      <c r="AT866" s="178" t="s">
        <v>189</v>
      </c>
      <c r="AU866" s="178" t="s">
        <v>85</v>
      </c>
      <c r="AV866" s="13" t="s">
        <v>85</v>
      </c>
      <c r="AW866" s="13" t="s">
        <v>31</v>
      </c>
      <c r="AX866" s="13" t="s">
        <v>75</v>
      </c>
      <c r="AY866" s="178" t="s">
        <v>181</v>
      </c>
    </row>
    <row r="867" spans="2:51" s="14" customFormat="1">
      <c r="B867" s="185"/>
      <c r="D867" s="177" t="s">
        <v>189</v>
      </c>
      <c r="E867" s="186" t="s">
        <v>1</v>
      </c>
      <c r="F867" s="187" t="s">
        <v>1586</v>
      </c>
      <c r="H867" s="186" t="s">
        <v>1</v>
      </c>
      <c r="I867" s="188"/>
      <c r="L867" s="185"/>
      <c r="M867" s="189"/>
      <c r="N867" s="190"/>
      <c r="O867" s="190"/>
      <c r="P867" s="190"/>
      <c r="Q867" s="190"/>
      <c r="R867" s="190"/>
      <c r="S867" s="190"/>
      <c r="T867" s="191"/>
      <c r="AT867" s="186" t="s">
        <v>189</v>
      </c>
      <c r="AU867" s="186" t="s">
        <v>85</v>
      </c>
      <c r="AV867" s="14" t="s">
        <v>80</v>
      </c>
      <c r="AW867" s="14" t="s">
        <v>31</v>
      </c>
      <c r="AX867" s="14" t="s">
        <v>75</v>
      </c>
      <c r="AY867" s="186" t="s">
        <v>181</v>
      </c>
    </row>
    <row r="868" spans="2:51" s="13" customFormat="1">
      <c r="B868" s="176"/>
      <c r="D868" s="177" t="s">
        <v>189</v>
      </c>
      <c r="E868" s="178" t="s">
        <v>1</v>
      </c>
      <c r="F868" s="179" t="s">
        <v>1587</v>
      </c>
      <c r="H868" s="180">
        <v>6.62</v>
      </c>
      <c r="I868" s="181"/>
      <c r="L868" s="176"/>
      <c r="M868" s="182"/>
      <c r="N868" s="183"/>
      <c r="O868" s="183"/>
      <c r="P868" s="183"/>
      <c r="Q868" s="183"/>
      <c r="R868" s="183"/>
      <c r="S868" s="183"/>
      <c r="T868" s="184"/>
      <c r="AT868" s="178" t="s">
        <v>189</v>
      </c>
      <c r="AU868" s="178" t="s">
        <v>85</v>
      </c>
      <c r="AV868" s="13" t="s">
        <v>85</v>
      </c>
      <c r="AW868" s="13" t="s">
        <v>31</v>
      </c>
      <c r="AX868" s="13" t="s">
        <v>75</v>
      </c>
      <c r="AY868" s="178" t="s">
        <v>181</v>
      </c>
    </row>
    <row r="869" spans="2:51" s="14" customFormat="1">
      <c r="B869" s="185"/>
      <c r="D869" s="177" t="s">
        <v>189</v>
      </c>
      <c r="E869" s="186" t="s">
        <v>1</v>
      </c>
      <c r="F869" s="187" t="s">
        <v>1588</v>
      </c>
      <c r="H869" s="186" t="s">
        <v>1</v>
      </c>
      <c r="I869" s="188"/>
      <c r="L869" s="185"/>
      <c r="M869" s="189"/>
      <c r="N869" s="190"/>
      <c r="O869" s="190"/>
      <c r="P869" s="190"/>
      <c r="Q869" s="190"/>
      <c r="R869" s="190"/>
      <c r="S869" s="190"/>
      <c r="T869" s="191"/>
      <c r="AT869" s="186" t="s">
        <v>189</v>
      </c>
      <c r="AU869" s="186" t="s">
        <v>85</v>
      </c>
      <c r="AV869" s="14" t="s">
        <v>80</v>
      </c>
      <c r="AW869" s="14" t="s">
        <v>31</v>
      </c>
      <c r="AX869" s="14" t="s">
        <v>75</v>
      </c>
      <c r="AY869" s="186" t="s">
        <v>181</v>
      </c>
    </row>
    <row r="870" spans="2:51" s="13" customFormat="1">
      <c r="B870" s="176"/>
      <c r="D870" s="177" t="s">
        <v>189</v>
      </c>
      <c r="E870" s="178" t="s">
        <v>1</v>
      </c>
      <c r="F870" s="179" t="s">
        <v>1589</v>
      </c>
      <c r="H870" s="180">
        <v>8.9600000000000009</v>
      </c>
      <c r="I870" s="181"/>
      <c r="L870" s="176"/>
      <c r="M870" s="182"/>
      <c r="N870" s="183"/>
      <c r="O870" s="183"/>
      <c r="P870" s="183"/>
      <c r="Q870" s="183"/>
      <c r="R870" s="183"/>
      <c r="S870" s="183"/>
      <c r="T870" s="184"/>
      <c r="AT870" s="178" t="s">
        <v>189</v>
      </c>
      <c r="AU870" s="178" t="s">
        <v>85</v>
      </c>
      <c r="AV870" s="13" t="s">
        <v>85</v>
      </c>
      <c r="AW870" s="13" t="s">
        <v>31</v>
      </c>
      <c r="AX870" s="13" t="s">
        <v>75</v>
      </c>
      <c r="AY870" s="178" t="s">
        <v>181</v>
      </c>
    </row>
    <row r="871" spans="2:51" s="14" customFormat="1">
      <c r="B871" s="185"/>
      <c r="D871" s="177" t="s">
        <v>189</v>
      </c>
      <c r="E871" s="186" t="s">
        <v>1</v>
      </c>
      <c r="F871" s="187" t="s">
        <v>1590</v>
      </c>
      <c r="H871" s="186" t="s">
        <v>1</v>
      </c>
      <c r="I871" s="188"/>
      <c r="L871" s="185"/>
      <c r="M871" s="189"/>
      <c r="N871" s="190"/>
      <c r="O871" s="190"/>
      <c r="P871" s="190"/>
      <c r="Q871" s="190"/>
      <c r="R871" s="190"/>
      <c r="S871" s="190"/>
      <c r="T871" s="191"/>
      <c r="AT871" s="186" t="s">
        <v>189</v>
      </c>
      <c r="AU871" s="186" t="s">
        <v>85</v>
      </c>
      <c r="AV871" s="14" t="s">
        <v>80</v>
      </c>
      <c r="AW871" s="14" t="s">
        <v>31</v>
      </c>
      <c r="AX871" s="14" t="s">
        <v>75</v>
      </c>
      <c r="AY871" s="186" t="s">
        <v>181</v>
      </c>
    </row>
    <row r="872" spans="2:51" s="13" customFormat="1" ht="22.5">
      <c r="B872" s="176"/>
      <c r="D872" s="177" t="s">
        <v>189</v>
      </c>
      <c r="E872" s="178" t="s">
        <v>1</v>
      </c>
      <c r="F872" s="179" t="s">
        <v>1591</v>
      </c>
      <c r="H872" s="180">
        <v>13.94</v>
      </c>
      <c r="I872" s="181"/>
      <c r="L872" s="176"/>
      <c r="M872" s="182"/>
      <c r="N872" s="183"/>
      <c r="O872" s="183"/>
      <c r="P872" s="183"/>
      <c r="Q872" s="183"/>
      <c r="R872" s="183"/>
      <c r="S872" s="183"/>
      <c r="T872" s="184"/>
      <c r="AT872" s="178" t="s">
        <v>189</v>
      </c>
      <c r="AU872" s="178" t="s">
        <v>85</v>
      </c>
      <c r="AV872" s="13" t="s">
        <v>85</v>
      </c>
      <c r="AW872" s="13" t="s">
        <v>31</v>
      </c>
      <c r="AX872" s="13" t="s">
        <v>75</v>
      </c>
      <c r="AY872" s="178" t="s">
        <v>181</v>
      </c>
    </row>
    <row r="873" spans="2:51" s="14" customFormat="1">
      <c r="B873" s="185"/>
      <c r="D873" s="177" t="s">
        <v>189</v>
      </c>
      <c r="E873" s="186" t="s">
        <v>1</v>
      </c>
      <c r="F873" s="187" t="s">
        <v>1592</v>
      </c>
      <c r="H873" s="186" t="s">
        <v>1</v>
      </c>
      <c r="I873" s="188"/>
      <c r="L873" s="185"/>
      <c r="M873" s="189"/>
      <c r="N873" s="190"/>
      <c r="O873" s="190"/>
      <c r="P873" s="190"/>
      <c r="Q873" s="190"/>
      <c r="R873" s="190"/>
      <c r="S873" s="190"/>
      <c r="T873" s="191"/>
      <c r="AT873" s="186" t="s">
        <v>189</v>
      </c>
      <c r="AU873" s="186" t="s">
        <v>85</v>
      </c>
      <c r="AV873" s="14" t="s">
        <v>80</v>
      </c>
      <c r="AW873" s="14" t="s">
        <v>31</v>
      </c>
      <c r="AX873" s="14" t="s">
        <v>75</v>
      </c>
      <c r="AY873" s="186" t="s">
        <v>181</v>
      </c>
    </row>
    <row r="874" spans="2:51" s="13" customFormat="1">
      <c r="B874" s="176"/>
      <c r="D874" s="177" t="s">
        <v>189</v>
      </c>
      <c r="E874" s="178" t="s">
        <v>1</v>
      </c>
      <c r="F874" s="179" t="s">
        <v>1593</v>
      </c>
      <c r="H874" s="180">
        <v>6.9649999999999999</v>
      </c>
      <c r="I874" s="181"/>
      <c r="L874" s="176"/>
      <c r="M874" s="182"/>
      <c r="N874" s="183"/>
      <c r="O874" s="183"/>
      <c r="P874" s="183"/>
      <c r="Q874" s="183"/>
      <c r="R874" s="183"/>
      <c r="S874" s="183"/>
      <c r="T874" s="184"/>
      <c r="AT874" s="178" t="s">
        <v>189</v>
      </c>
      <c r="AU874" s="178" t="s">
        <v>85</v>
      </c>
      <c r="AV874" s="13" t="s">
        <v>85</v>
      </c>
      <c r="AW874" s="13" t="s">
        <v>31</v>
      </c>
      <c r="AX874" s="13" t="s">
        <v>75</v>
      </c>
      <c r="AY874" s="178" t="s">
        <v>181</v>
      </c>
    </row>
    <row r="875" spans="2:51" s="13" customFormat="1">
      <c r="B875" s="176"/>
      <c r="D875" s="177" t="s">
        <v>189</v>
      </c>
      <c r="E875" s="178" t="s">
        <v>1</v>
      </c>
      <c r="F875" s="179" t="s">
        <v>1594</v>
      </c>
      <c r="H875" s="180">
        <v>9.6</v>
      </c>
      <c r="I875" s="181"/>
      <c r="L875" s="176"/>
      <c r="M875" s="182"/>
      <c r="N875" s="183"/>
      <c r="O875" s="183"/>
      <c r="P875" s="183"/>
      <c r="Q875" s="183"/>
      <c r="R875" s="183"/>
      <c r="S875" s="183"/>
      <c r="T875" s="184"/>
      <c r="AT875" s="178" t="s">
        <v>189</v>
      </c>
      <c r="AU875" s="178" t="s">
        <v>85</v>
      </c>
      <c r="AV875" s="13" t="s">
        <v>85</v>
      </c>
      <c r="AW875" s="13" t="s">
        <v>31</v>
      </c>
      <c r="AX875" s="13" t="s">
        <v>75</v>
      </c>
      <c r="AY875" s="178" t="s">
        <v>181</v>
      </c>
    </row>
    <row r="876" spans="2:51" s="14" customFormat="1">
      <c r="B876" s="185"/>
      <c r="D876" s="177" t="s">
        <v>189</v>
      </c>
      <c r="E876" s="186" t="s">
        <v>1</v>
      </c>
      <c r="F876" s="187" t="s">
        <v>1595</v>
      </c>
      <c r="H876" s="186" t="s">
        <v>1</v>
      </c>
      <c r="I876" s="188"/>
      <c r="L876" s="185"/>
      <c r="M876" s="189"/>
      <c r="N876" s="190"/>
      <c r="O876" s="190"/>
      <c r="P876" s="190"/>
      <c r="Q876" s="190"/>
      <c r="R876" s="190"/>
      <c r="S876" s="190"/>
      <c r="T876" s="191"/>
      <c r="AT876" s="186" t="s">
        <v>189</v>
      </c>
      <c r="AU876" s="186" t="s">
        <v>85</v>
      </c>
      <c r="AV876" s="14" t="s">
        <v>80</v>
      </c>
      <c r="AW876" s="14" t="s">
        <v>31</v>
      </c>
      <c r="AX876" s="14" t="s">
        <v>75</v>
      </c>
      <c r="AY876" s="186" t="s">
        <v>181</v>
      </c>
    </row>
    <row r="877" spans="2:51" s="13" customFormat="1" ht="22.5">
      <c r="B877" s="176"/>
      <c r="D877" s="177" t="s">
        <v>189</v>
      </c>
      <c r="E877" s="178" t="s">
        <v>1</v>
      </c>
      <c r="F877" s="179" t="s">
        <v>1596</v>
      </c>
      <c r="H877" s="180">
        <v>34.104999999999997</v>
      </c>
      <c r="I877" s="181"/>
      <c r="L877" s="176"/>
      <c r="M877" s="182"/>
      <c r="N877" s="183"/>
      <c r="O877" s="183"/>
      <c r="P877" s="183"/>
      <c r="Q877" s="183"/>
      <c r="R877" s="183"/>
      <c r="S877" s="183"/>
      <c r="T877" s="184"/>
      <c r="AT877" s="178" t="s">
        <v>189</v>
      </c>
      <c r="AU877" s="178" t="s">
        <v>85</v>
      </c>
      <c r="AV877" s="13" t="s">
        <v>85</v>
      </c>
      <c r="AW877" s="13" t="s">
        <v>31</v>
      </c>
      <c r="AX877" s="13" t="s">
        <v>75</v>
      </c>
      <c r="AY877" s="178" t="s">
        <v>181</v>
      </c>
    </row>
    <row r="878" spans="2:51" s="14" customFormat="1">
      <c r="B878" s="185"/>
      <c r="D878" s="177" t="s">
        <v>189</v>
      </c>
      <c r="E878" s="186" t="s">
        <v>1</v>
      </c>
      <c r="F878" s="187" t="s">
        <v>1597</v>
      </c>
      <c r="H878" s="186" t="s">
        <v>1</v>
      </c>
      <c r="I878" s="188"/>
      <c r="L878" s="185"/>
      <c r="M878" s="189"/>
      <c r="N878" s="190"/>
      <c r="O878" s="190"/>
      <c r="P878" s="190"/>
      <c r="Q878" s="190"/>
      <c r="R878" s="190"/>
      <c r="S878" s="190"/>
      <c r="T878" s="191"/>
      <c r="AT878" s="186" t="s">
        <v>189</v>
      </c>
      <c r="AU878" s="186" t="s">
        <v>85</v>
      </c>
      <c r="AV878" s="14" t="s">
        <v>80</v>
      </c>
      <c r="AW878" s="14" t="s">
        <v>31</v>
      </c>
      <c r="AX878" s="14" t="s">
        <v>75</v>
      </c>
      <c r="AY878" s="186" t="s">
        <v>181</v>
      </c>
    </row>
    <row r="879" spans="2:51" s="13" customFormat="1">
      <c r="B879" s="176"/>
      <c r="D879" s="177" t="s">
        <v>189</v>
      </c>
      <c r="E879" s="178" t="s">
        <v>1</v>
      </c>
      <c r="F879" s="179" t="s">
        <v>1598</v>
      </c>
      <c r="H879" s="180">
        <v>5.75</v>
      </c>
      <c r="I879" s="181"/>
      <c r="L879" s="176"/>
      <c r="M879" s="182"/>
      <c r="N879" s="183"/>
      <c r="O879" s="183"/>
      <c r="P879" s="183"/>
      <c r="Q879" s="183"/>
      <c r="R879" s="183"/>
      <c r="S879" s="183"/>
      <c r="T879" s="184"/>
      <c r="AT879" s="178" t="s">
        <v>189</v>
      </c>
      <c r="AU879" s="178" t="s">
        <v>85</v>
      </c>
      <c r="AV879" s="13" t="s">
        <v>85</v>
      </c>
      <c r="AW879" s="13" t="s">
        <v>31</v>
      </c>
      <c r="AX879" s="13" t="s">
        <v>75</v>
      </c>
      <c r="AY879" s="178" t="s">
        <v>181</v>
      </c>
    </row>
    <row r="880" spans="2:51" s="14" customFormat="1">
      <c r="B880" s="185"/>
      <c r="D880" s="177" t="s">
        <v>189</v>
      </c>
      <c r="E880" s="186" t="s">
        <v>1</v>
      </c>
      <c r="F880" s="187" t="s">
        <v>1599</v>
      </c>
      <c r="H880" s="186" t="s">
        <v>1</v>
      </c>
      <c r="I880" s="188"/>
      <c r="L880" s="185"/>
      <c r="M880" s="189"/>
      <c r="N880" s="190"/>
      <c r="O880" s="190"/>
      <c r="P880" s="190"/>
      <c r="Q880" s="190"/>
      <c r="R880" s="190"/>
      <c r="S880" s="190"/>
      <c r="T880" s="191"/>
      <c r="AT880" s="186" t="s">
        <v>189</v>
      </c>
      <c r="AU880" s="186" t="s">
        <v>85</v>
      </c>
      <c r="AV880" s="14" t="s">
        <v>80</v>
      </c>
      <c r="AW880" s="14" t="s">
        <v>31</v>
      </c>
      <c r="AX880" s="14" t="s">
        <v>75</v>
      </c>
      <c r="AY880" s="186" t="s">
        <v>181</v>
      </c>
    </row>
    <row r="881" spans="2:51" s="13" customFormat="1">
      <c r="B881" s="176"/>
      <c r="D881" s="177" t="s">
        <v>189</v>
      </c>
      <c r="E881" s="178" t="s">
        <v>1</v>
      </c>
      <c r="F881" s="179" t="s">
        <v>1600</v>
      </c>
      <c r="H881" s="180">
        <v>5</v>
      </c>
      <c r="I881" s="181"/>
      <c r="L881" s="176"/>
      <c r="M881" s="182"/>
      <c r="N881" s="183"/>
      <c r="O881" s="183"/>
      <c r="P881" s="183"/>
      <c r="Q881" s="183"/>
      <c r="R881" s="183"/>
      <c r="S881" s="183"/>
      <c r="T881" s="184"/>
      <c r="AT881" s="178" t="s">
        <v>189</v>
      </c>
      <c r="AU881" s="178" t="s">
        <v>85</v>
      </c>
      <c r="AV881" s="13" t="s">
        <v>85</v>
      </c>
      <c r="AW881" s="13" t="s">
        <v>31</v>
      </c>
      <c r="AX881" s="13" t="s">
        <v>75</v>
      </c>
      <c r="AY881" s="178" t="s">
        <v>181</v>
      </c>
    </row>
    <row r="882" spans="2:51" s="14" customFormat="1">
      <c r="B882" s="185"/>
      <c r="D882" s="177" t="s">
        <v>189</v>
      </c>
      <c r="E882" s="186" t="s">
        <v>1</v>
      </c>
      <c r="F882" s="187" t="s">
        <v>1601</v>
      </c>
      <c r="H882" s="186" t="s">
        <v>1</v>
      </c>
      <c r="I882" s="188"/>
      <c r="L882" s="185"/>
      <c r="M882" s="189"/>
      <c r="N882" s="190"/>
      <c r="O882" s="190"/>
      <c r="P882" s="190"/>
      <c r="Q882" s="190"/>
      <c r="R882" s="190"/>
      <c r="S882" s="190"/>
      <c r="T882" s="191"/>
      <c r="AT882" s="186" t="s">
        <v>189</v>
      </c>
      <c r="AU882" s="186" t="s">
        <v>85</v>
      </c>
      <c r="AV882" s="14" t="s">
        <v>80</v>
      </c>
      <c r="AW882" s="14" t="s">
        <v>31</v>
      </c>
      <c r="AX882" s="14" t="s">
        <v>75</v>
      </c>
      <c r="AY882" s="186" t="s">
        <v>181</v>
      </c>
    </row>
    <row r="883" spans="2:51" s="13" customFormat="1">
      <c r="B883" s="176"/>
      <c r="D883" s="177" t="s">
        <v>189</v>
      </c>
      <c r="E883" s="178" t="s">
        <v>1</v>
      </c>
      <c r="F883" s="179" t="s">
        <v>1602</v>
      </c>
      <c r="H883" s="180">
        <v>10.41</v>
      </c>
      <c r="I883" s="181"/>
      <c r="L883" s="176"/>
      <c r="M883" s="182"/>
      <c r="N883" s="183"/>
      <c r="O883" s="183"/>
      <c r="P883" s="183"/>
      <c r="Q883" s="183"/>
      <c r="R883" s="183"/>
      <c r="S883" s="183"/>
      <c r="T883" s="184"/>
      <c r="AT883" s="178" t="s">
        <v>189</v>
      </c>
      <c r="AU883" s="178" t="s">
        <v>85</v>
      </c>
      <c r="AV883" s="13" t="s">
        <v>85</v>
      </c>
      <c r="AW883" s="13" t="s">
        <v>31</v>
      </c>
      <c r="AX883" s="13" t="s">
        <v>75</v>
      </c>
      <c r="AY883" s="178" t="s">
        <v>181</v>
      </c>
    </row>
    <row r="884" spans="2:51" s="14" customFormat="1">
      <c r="B884" s="185"/>
      <c r="D884" s="177" t="s">
        <v>189</v>
      </c>
      <c r="E884" s="186" t="s">
        <v>1</v>
      </c>
      <c r="F884" s="187" t="s">
        <v>1603</v>
      </c>
      <c r="H884" s="186" t="s">
        <v>1</v>
      </c>
      <c r="I884" s="188"/>
      <c r="L884" s="185"/>
      <c r="M884" s="189"/>
      <c r="N884" s="190"/>
      <c r="O884" s="190"/>
      <c r="P884" s="190"/>
      <c r="Q884" s="190"/>
      <c r="R884" s="190"/>
      <c r="S884" s="190"/>
      <c r="T884" s="191"/>
      <c r="AT884" s="186" t="s">
        <v>189</v>
      </c>
      <c r="AU884" s="186" t="s">
        <v>85</v>
      </c>
      <c r="AV884" s="14" t="s">
        <v>80</v>
      </c>
      <c r="AW884" s="14" t="s">
        <v>31</v>
      </c>
      <c r="AX884" s="14" t="s">
        <v>75</v>
      </c>
      <c r="AY884" s="186" t="s">
        <v>181</v>
      </c>
    </row>
    <row r="885" spans="2:51" s="13" customFormat="1">
      <c r="B885" s="176"/>
      <c r="D885" s="177" t="s">
        <v>189</v>
      </c>
      <c r="E885" s="178" t="s">
        <v>1</v>
      </c>
      <c r="F885" s="179" t="s">
        <v>1604</v>
      </c>
      <c r="H885" s="180">
        <v>9.39</v>
      </c>
      <c r="I885" s="181"/>
      <c r="L885" s="176"/>
      <c r="M885" s="182"/>
      <c r="N885" s="183"/>
      <c r="O885" s="183"/>
      <c r="P885" s="183"/>
      <c r="Q885" s="183"/>
      <c r="R885" s="183"/>
      <c r="S885" s="183"/>
      <c r="T885" s="184"/>
      <c r="AT885" s="178" t="s">
        <v>189</v>
      </c>
      <c r="AU885" s="178" t="s">
        <v>85</v>
      </c>
      <c r="AV885" s="13" t="s">
        <v>85</v>
      </c>
      <c r="AW885" s="13" t="s">
        <v>31</v>
      </c>
      <c r="AX885" s="13" t="s">
        <v>75</v>
      </c>
      <c r="AY885" s="178" t="s">
        <v>181</v>
      </c>
    </row>
    <row r="886" spans="2:51" s="14" customFormat="1">
      <c r="B886" s="185"/>
      <c r="D886" s="177" t="s">
        <v>189</v>
      </c>
      <c r="E886" s="186" t="s">
        <v>1</v>
      </c>
      <c r="F886" s="187" t="s">
        <v>1459</v>
      </c>
      <c r="H886" s="186" t="s">
        <v>1</v>
      </c>
      <c r="I886" s="188"/>
      <c r="L886" s="185"/>
      <c r="M886" s="189"/>
      <c r="N886" s="190"/>
      <c r="O886" s="190"/>
      <c r="P886" s="190"/>
      <c r="Q886" s="190"/>
      <c r="R886" s="190"/>
      <c r="S886" s="190"/>
      <c r="T886" s="191"/>
      <c r="AT886" s="186" t="s">
        <v>189</v>
      </c>
      <c r="AU886" s="186" t="s">
        <v>85</v>
      </c>
      <c r="AV886" s="14" t="s">
        <v>80</v>
      </c>
      <c r="AW886" s="14" t="s">
        <v>31</v>
      </c>
      <c r="AX886" s="14" t="s">
        <v>75</v>
      </c>
      <c r="AY886" s="186" t="s">
        <v>181</v>
      </c>
    </row>
    <row r="887" spans="2:51" s="13" customFormat="1">
      <c r="B887" s="176"/>
      <c r="D887" s="177" t="s">
        <v>189</v>
      </c>
      <c r="E887" s="178" t="s">
        <v>1</v>
      </c>
      <c r="F887" s="179" t="s">
        <v>1605</v>
      </c>
      <c r="H887" s="180">
        <v>36.31</v>
      </c>
      <c r="I887" s="181"/>
      <c r="L887" s="176"/>
      <c r="M887" s="182"/>
      <c r="N887" s="183"/>
      <c r="O887" s="183"/>
      <c r="P887" s="183"/>
      <c r="Q887" s="183"/>
      <c r="R887" s="183"/>
      <c r="S887" s="183"/>
      <c r="T887" s="184"/>
      <c r="AT887" s="178" t="s">
        <v>189</v>
      </c>
      <c r="AU887" s="178" t="s">
        <v>85</v>
      </c>
      <c r="AV887" s="13" t="s">
        <v>85</v>
      </c>
      <c r="AW887" s="13" t="s">
        <v>31</v>
      </c>
      <c r="AX887" s="13" t="s">
        <v>75</v>
      </c>
      <c r="AY887" s="178" t="s">
        <v>181</v>
      </c>
    </row>
    <row r="888" spans="2:51" s="14" customFormat="1">
      <c r="B888" s="185"/>
      <c r="D888" s="177" t="s">
        <v>189</v>
      </c>
      <c r="E888" s="186" t="s">
        <v>1</v>
      </c>
      <c r="F888" s="187" t="s">
        <v>1365</v>
      </c>
      <c r="H888" s="186" t="s">
        <v>1</v>
      </c>
      <c r="I888" s="188"/>
      <c r="L888" s="185"/>
      <c r="M888" s="189"/>
      <c r="N888" s="190"/>
      <c r="O888" s="190"/>
      <c r="P888" s="190"/>
      <c r="Q888" s="190"/>
      <c r="R888" s="190"/>
      <c r="S888" s="190"/>
      <c r="T888" s="191"/>
      <c r="AT888" s="186" t="s">
        <v>189</v>
      </c>
      <c r="AU888" s="186" t="s">
        <v>85</v>
      </c>
      <c r="AV888" s="14" t="s">
        <v>80</v>
      </c>
      <c r="AW888" s="14" t="s">
        <v>31</v>
      </c>
      <c r="AX888" s="14" t="s">
        <v>75</v>
      </c>
      <c r="AY888" s="186" t="s">
        <v>181</v>
      </c>
    </row>
    <row r="889" spans="2:51" s="13" customFormat="1" ht="22.5">
      <c r="B889" s="176"/>
      <c r="D889" s="177" t="s">
        <v>189</v>
      </c>
      <c r="E889" s="178" t="s">
        <v>1</v>
      </c>
      <c r="F889" s="179" t="s">
        <v>1606</v>
      </c>
      <c r="H889" s="180">
        <v>8.7899999999999991</v>
      </c>
      <c r="I889" s="181"/>
      <c r="L889" s="176"/>
      <c r="M889" s="182"/>
      <c r="N889" s="183"/>
      <c r="O889" s="183"/>
      <c r="P889" s="183"/>
      <c r="Q889" s="183"/>
      <c r="R889" s="183"/>
      <c r="S889" s="183"/>
      <c r="T889" s="184"/>
      <c r="AT889" s="178" t="s">
        <v>189</v>
      </c>
      <c r="AU889" s="178" t="s">
        <v>85</v>
      </c>
      <c r="AV889" s="13" t="s">
        <v>85</v>
      </c>
      <c r="AW889" s="13" t="s">
        <v>31</v>
      </c>
      <c r="AX889" s="13" t="s">
        <v>75</v>
      </c>
      <c r="AY889" s="178" t="s">
        <v>181</v>
      </c>
    </row>
    <row r="890" spans="2:51" s="14" customFormat="1">
      <c r="B890" s="185"/>
      <c r="D890" s="177" t="s">
        <v>189</v>
      </c>
      <c r="E890" s="186" t="s">
        <v>1</v>
      </c>
      <c r="F890" s="187" t="s">
        <v>1607</v>
      </c>
      <c r="H890" s="186" t="s">
        <v>1</v>
      </c>
      <c r="I890" s="188"/>
      <c r="L890" s="185"/>
      <c r="M890" s="189"/>
      <c r="N890" s="190"/>
      <c r="O890" s="190"/>
      <c r="P890" s="190"/>
      <c r="Q890" s="190"/>
      <c r="R890" s="190"/>
      <c r="S890" s="190"/>
      <c r="T890" s="191"/>
      <c r="AT890" s="186" t="s">
        <v>189</v>
      </c>
      <c r="AU890" s="186" t="s">
        <v>85</v>
      </c>
      <c r="AV890" s="14" t="s">
        <v>80</v>
      </c>
      <c r="AW890" s="14" t="s">
        <v>31</v>
      </c>
      <c r="AX890" s="14" t="s">
        <v>75</v>
      </c>
      <c r="AY890" s="186" t="s">
        <v>181</v>
      </c>
    </row>
    <row r="891" spans="2:51" s="13" customFormat="1">
      <c r="B891" s="176"/>
      <c r="D891" s="177" t="s">
        <v>189</v>
      </c>
      <c r="E891" s="178" t="s">
        <v>1</v>
      </c>
      <c r="F891" s="179" t="s">
        <v>1608</v>
      </c>
      <c r="H891" s="180">
        <v>9.0399999999999991</v>
      </c>
      <c r="I891" s="181"/>
      <c r="L891" s="176"/>
      <c r="M891" s="182"/>
      <c r="N891" s="183"/>
      <c r="O891" s="183"/>
      <c r="P891" s="183"/>
      <c r="Q891" s="183"/>
      <c r="R891" s="183"/>
      <c r="S891" s="183"/>
      <c r="T891" s="184"/>
      <c r="AT891" s="178" t="s">
        <v>189</v>
      </c>
      <c r="AU891" s="178" t="s">
        <v>85</v>
      </c>
      <c r="AV891" s="13" t="s">
        <v>85</v>
      </c>
      <c r="AW891" s="13" t="s">
        <v>31</v>
      </c>
      <c r="AX891" s="13" t="s">
        <v>75</v>
      </c>
      <c r="AY891" s="178" t="s">
        <v>181</v>
      </c>
    </row>
    <row r="892" spans="2:51" s="13" customFormat="1">
      <c r="B892" s="176"/>
      <c r="D892" s="177" t="s">
        <v>189</v>
      </c>
      <c r="E892" s="178" t="s">
        <v>1</v>
      </c>
      <c r="F892" s="179" t="s">
        <v>1609</v>
      </c>
      <c r="H892" s="180">
        <v>5.39</v>
      </c>
      <c r="I892" s="181"/>
      <c r="L892" s="176"/>
      <c r="M892" s="182"/>
      <c r="N892" s="183"/>
      <c r="O892" s="183"/>
      <c r="P892" s="183"/>
      <c r="Q892" s="183"/>
      <c r="R892" s="183"/>
      <c r="S892" s="183"/>
      <c r="T892" s="184"/>
      <c r="AT892" s="178" t="s">
        <v>189</v>
      </c>
      <c r="AU892" s="178" t="s">
        <v>85</v>
      </c>
      <c r="AV892" s="13" t="s">
        <v>85</v>
      </c>
      <c r="AW892" s="13" t="s">
        <v>31</v>
      </c>
      <c r="AX892" s="13" t="s">
        <v>75</v>
      </c>
      <c r="AY892" s="178" t="s">
        <v>181</v>
      </c>
    </row>
    <row r="893" spans="2:51" s="14" customFormat="1">
      <c r="B893" s="185"/>
      <c r="D893" s="177" t="s">
        <v>189</v>
      </c>
      <c r="E893" s="186" t="s">
        <v>1</v>
      </c>
      <c r="F893" s="187" t="s">
        <v>1610</v>
      </c>
      <c r="H893" s="186" t="s">
        <v>1</v>
      </c>
      <c r="I893" s="188"/>
      <c r="L893" s="185"/>
      <c r="M893" s="189"/>
      <c r="N893" s="190"/>
      <c r="O893" s="190"/>
      <c r="P893" s="190"/>
      <c r="Q893" s="190"/>
      <c r="R893" s="190"/>
      <c r="S893" s="190"/>
      <c r="T893" s="191"/>
      <c r="AT893" s="186" t="s">
        <v>189</v>
      </c>
      <c r="AU893" s="186" t="s">
        <v>85</v>
      </c>
      <c r="AV893" s="14" t="s">
        <v>80</v>
      </c>
      <c r="AW893" s="14" t="s">
        <v>31</v>
      </c>
      <c r="AX893" s="14" t="s">
        <v>75</v>
      </c>
      <c r="AY893" s="186" t="s">
        <v>181</v>
      </c>
    </row>
    <row r="894" spans="2:51" s="13" customFormat="1" ht="22.5">
      <c r="B894" s="176"/>
      <c r="D894" s="177" t="s">
        <v>189</v>
      </c>
      <c r="E894" s="178" t="s">
        <v>1</v>
      </c>
      <c r="F894" s="179" t="s">
        <v>1611</v>
      </c>
      <c r="H894" s="180">
        <v>8.86</v>
      </c>
      <c r="I894" s="181"/>
      <c r="L894" s="176"/>
      <c r="M894" s="182"/>
      <c r="N894" s="183"/>
      <c r="O894" s="183"/>
      <c r="P894" s="183"/>
      <c r="Q894" s="183"/>
      <c r="R894" s="183"/>
      <c r="S894" s="183"/>
      <c r="T894" s="184"/>
      <c r="AT894" s="178" t="s">
        <v>189</v>
      </c>
      <c r="AU894" s="178" t="s">
        <v>85</v>
      </c>
      <c r="AV894" s="13" t="s">
        <v>85</v>
      </c>
      <c r="AW894" s="13" t="s">
        <v>31</v>
      </c>
      <c r="AX894" s="13" t="s">
        <v>75</v>
      </c>
      <c r="AY894" s="178" t="s">
        <v>181</v>
      </c>
    </row>
    <row r="895" spans="2:51" s="14" customFormat="1">
      <c r="B895" s="185"/>
      <c r="D895" s="177" t="s">
        <v>189</v>
      </c>
      <c r="E895" s="186" t="s">
        <v>1</v>
      </c>
      <c r="F895" s="187" t="s">
        <v>1612</v>
      </c>
      <c r="H895" s="186" t="s">
        <v>1</v>
      </c>
      <c r="I895" s="188"/>
      <c r="L895" s="185"/>
      <c r="M895" s="189"/>
      <c r="N895" s="190"/>
      <c r="O895" s="190"/>
      <c r="P895" s="190"/>
      <c r="Q895" s="190"/>
      <c r="R895" s="190"/>
      <c r="S895" s="190"/>
      <c r="T895" s="191"/>
      <c r="AT895" s="186" t="s">
        <v>189</v>
      </c>
      <c r="AU895" s="186" t="s">
        <v>85</v>
      </c>
      <c r="AV895" s="14" t="s">
        <v>80</v>
      </c>
      <c r="AW895" s="14" t="s">
        <v>31</v>
      </c>
      <c r="AX895" s="14" t="s">
        <v>75</v>
      </c>
      <c r="AY895" s="186" t="s">
        <v>181</v>
      </c>
    </row>
    <row r="896" spans="2:51" s="13" customFormat="1" ht="22.5">
      <c r="B896" s="176"/>
      <c r="D896" s="177" t="s">
        <v>189</v>
      </c>
      <c r="E896" s="178" t="s">
        <v>1</v>
      </c>
      <c r="F896" s="179" t="s">
        <v>1613</v>
      </c>
      <c r="H896" s="180">
        <v>6.45</v>
      </c>
      <c r="I896" s="181"/>
      <c r="L896" s="176"/>
      <c r="M896" s="182"/>
      <c r="N896" s="183"/>
      <c r="O896" s="183"/>
      <c r="P896" s="183"/>
      <c r="Q896" s="183"/>
      <c r="R896" s="183"/>
      <c r="S896" s="183"/>
      <c r="T896" s="184"/>
      <c r="AT896" s="178" t="s">
        <v>189</v>
      </c>
      <c r="AU896" s="178" t="s">
        <v>85</v>
      </c>
      <c r="AV896" s="13" t="s">
        <v>85</v>
      </c>
      <c r="AW896" s="13" t="s">
        <v>31</v>
      </c>
      <c r="AX896" s="13" t="s">
        <v>75</v>
      </c>
      <c r="AY896" s="178" t="s">
        <v>181</v>
      </c>
    </row>
    <row r="897" spans="2:51" s="14" customFormat="1">
      <c r="B897" s="185"/>
      <c r="D897" s="177" t="s">
        <v>189</v>
      </c>
      <c r="E897" s="186" t="s">
        <v>1</v>
      </c>
      <c r="F897" s="187" t="s">
        <v>1078</v>
      </c>
      <c r="H897" s="186" t="s">
        <v>1</v>
      </c>
      <c r="I897" s="188"/>
      <c r="L897" s="185"/>
      <c r="M897" s="189"/>
      <c r="N897" s="190"/>
      <c r="O897" s="190"/>
      <c r="P897" s="190"/>
      <c r="Q897" s="190"/>
      <c r="R897" s="190"/>
      <c r="S897" s="190"/>
      <c r="T897" s="191"/>
      <c r="AT897" s="186" t="s">
        <v>189</v>
      </c>
      <c r="AU897" s="186" t="s">
        <v>85</v>
      </c>
      <c r="AV897" s="14" t="s">
        <v>80</v>
      </c>
      <c r="AW897" s="14" t="s">
        <v>31</v>
      </c>
      <c r="AX897" s="14" t="s">
        <v>75</v>
      </c>
      <c r="AY897" s="186" t="s">
        <v>181</v>
      </c>
    </row>
    <row r="898" spans="2:51" s="13" customFormat="1">
      <c r="B898" s="176"/>
      <c r="D898" s="177" t="s">
        <v>189</v>
      </c>
      <c r="E898" s="178" t="s">
        <v>1</v>
      </c>
      <c r="F898" s="179" t="s">
        <v>1614</v>
      </c>
      <c r="H898" s="180">
        <v>9</v>
      </c>
      <c r="I898" s="181"/>
      <c r="L898" s="176"/>
      <c r="M898" s="182"/>
      <c r="N898" s="183"/>
      <c r="O898" s="183"/>
      <c r="P898" s="183"/>
      <c r="Q898" s="183"/>
      <c r="R898" s="183"/>
      <c r="S898" s="183"/>
      <c r="T898" s="184"/>
      <c r="AT898" s="178" t="s">
        <v>189</v>
      </c>
      <c r="AU898" s="178" t="s">
        <v>85</v>
      </c>
      <c r="AV898" s="13" t="s">
        <v>85</v>
      </c>
      <c r="AW898" s="13" t="s">
        <v>31</v>
      </c>
      <c r="AX898" s="13" t="s">
        <v>75</v>
      </c>
      <c r="AY898" s="178" t="s">
        <v>181</v>
      </c>
    </row>
    <row r="899" spans="2:51" s="14" customFormat="1">
      <c r="B899" s="185"/>
      <c r="D899" s="177" t="s">
        <v>189</v>
      </c>
      <c r="E899" s="186" t="s">
        <v>1</v>
      </c>
      <c r="F899" s="187" t="s">
        <v>1615</v>
      </c>
      <c r="H899" s="186" t="s">
        <v>1</v>
      </c>
      <c r="I899" s="188"/>
      <c r="L899" s="185"/>
      <c r="M899" s="189"/>
      <c r="N899" s="190"/>
      <c r="O899" s="190"/>
      <c r="P899" s="190"/>
      <c r="Q899" s="190"/>
      <c r="R899" s="190"/>
      <c r="S899" s="190"/>
      <c r="T899" s="191"/>
      <c r="AT899" s="186" t="s">
        <v>189</v>
      </c>
      <c r="AU899" s="186" t="s">
        <v>85</v>
      </c>
      <c r="AV899" s="14" t="s">
        <v>80</v>
      </c>
      <c r="AW899" s="14" t="s">
        <v>31</v>
      </c>
      <c r="AX899" s="14" t="s">
        <v>75</v>
      </c>
      <c r="AY899" s="186" t="s">
        <v>181</v>
      </c>
    </row>
    <row r="900" spans="2:51" s="13" customFormat="1">
      <c r="B900" s="176"/>
      <c r="D900" s="177" t="s">
        <v>189</v>
      </c>
      <c r="E900" s="178" t="s">
        <v>1</v>
      </c>
      <c r="F900" s="179" t="s">
        <v>1616</v>
      </c>
      <c r="H900" s="180">
        <v>9</v>
      </c>
      <c r="I900" s="181"/>
      <c r="L900" s="176"/>
      <c r="M900" s="182"/>
      <c r="N900" s="183"/>
      <c r="O900" s="183"/>
      <c r="P900" s="183"/>
      <c r="Q900" s="183"/>
      <c r="R900" s="183"/>
      <c r="S900" s="183"/>
      <c r="T900" s="184"/>
      <c r="AT900" s="178" t="s">
        <v>189</v>
      </c>
      <c r="AU900" s="178" t="s">
        <v>85</v>
      </c>
      <c r="AV900" s="13" t="s">
        <v>85</v>
      </c>
      <c r="AW900" s="13" t="s">
        <v>31</v>
      </c>
      <c r="AX900" s="13" t="s">
        <v>75</v>
      </c>
      <c r="AY900" s="178" t="s">
        <v>181</v>
      </c>
    </row>
    <row r="901" spans="2:51" s="14" customFormat="1">
      <c r="B901" s="185"/>
      <c r="D901" s="177" t="s">
        <v>189</v>
      </c>
      <c r="E901" s="186" t="s">
        <v>1</v>
      </c>
      <c r="F901" s="187" t="s">
        <v>1617</v>
      </c>
      <c r="H901" s="186" t="s">
        <v>1</v>
      </c>
      <c r="I901" s="188"/>
      <c r="L901" s="185"/>
      <c r="M901" s="189"/>
      <c r="N901" s="190"/>
      <c r="O901" s="190"/>
      <c r="P901" s="190"/>
      <c r="Q901" s="190"/>
      <c r="R901" s="190"/>
      <c r="S901" s="190"/>
      <c r="T901" s="191"/>
      <c r="AT901" s="186" t="s">
        <v>189</v>
      </c>
      <c r="AU901" s="186" t="s">
        <v>85</v>
      </c>
      <c r="AV901" s="14" t="s">
        <v>80</v>
      </c>
      <c r="AW901" s="14" t="s">
        <v>31</v>
      </c>
      <c r="AX901" s="14" t="s">
        <v>75</v>
      </c>
      <c r="AY901" s="186" t="s">
        <v>181</v>
      </c>
    </row>
    <row r="902" spans="2:51" s="13" customFormat="1">
      <c r="B902" s="176"/>
      <c r="D902" s="177" t="s">
        <v>189</v>
      </c>
      <c r="E902" s="178" t="s">
        <v>1</v>
      </c>
      <c r="F902" s="179" t="s">
        <v>1618</v>
      </c>
      <c r="H902" s="180">
        <v>2.1</v>
      </c>
      <c r="I902" s="181"/>
      <c r="L902" s="176"/>
      <c r="M902" s="182"/>
      <c r="N902" s="183"/>
      <c r="O902" s="183"/>
      <c r="P902" s="183"/>
      <c r="Q902" s="183"/>
      <c r="R902" s="183"/>
      <c r="S902" s="183"/>
      <c r="T902" s="184"/>
      <c r="AT902" s="178" t="s">
        <v>189</v>
      </c>
      <c r="AU902" s="178" t="s">
        <v>85</v>
      </c>
      <c r="AV902" s="13" t="s">
        <v>85</v>
      </c>
      <c r="AW902" s="13" t="s">
        <v>31</v>
      </c>
      <c r="AX902" s="13" t="s">
        <v>75</v>
      </c>
      <c r="AY902" s="178" t="s">
        <v>181</v>
      </c>
    </row>
    <row r="903" spans="2:51" s="14" customFormat="1">
      <c r="B903" s="185"/>
      <c r="D903" s="177" t="s">
        <v>189</v>
      </c>
      <c r="E903" s="186" t="s">
        <v>1</v>
      </c>
      <c r="F903" s="187" t="s">
        <v>1619</v>
      </c>
      <c r="H903" s="186" t="s">
        <v>1</v>
      </c>
      <c r="I903" s="188"/>
      <c r="L903" s="185"/>
      <c r="M903" s="189"/>
      <c r="N903" s="190"/>
      <c r="O903" s="190"/>
      <c r="P903" s="190"/>
      <c r="Q903" s="190"/>
      <c r="R903" s="190"/>
      <c r="S903" s="190"/>
      <c r="T903" s="191"/>
      <c r="AT903" s="186" t="s">
        <v>189</v>
      </c>
      <c r="AU903" s="186" t="s">
        <v>85</v>
      </c>
      <c r="AV903" s="14" t="s">
        <v>80</v>
      </c>
      <c r="AW903" s="14" t="s">
        <v>31</v>
      </c>
      <c r="AX903" s="14" t="s">
        <v>75</v>
      </c>
      <c r="AY903" s="186" t="s">
        <v>181</v>
      </c>
    </row>
    <row r="904" spans="2:51" s="13" customFormat="1">
      <c r="B904" s="176"/>
      <c r="D904" s="177" t="s">
        <v>189</v>
      </c>
      <c r="E904" s="178" t="s">
        <v>1</v>
      </c>
      <c r="F904" s="179" t="s">
        <v>1620</v>
      </c>
      <c r="H904" s="180">
        <v>8.66</v>
      </c>
      <c r="I904" s="181"/>
      <c r="L904" s="176"/>
      <c r="M904" s="182"/>
      <c r="N904" s="183"/>
      <c r="O904" s="183"/>
      <c r="P904" s="183"/>
      <c r="Q904" s="183"/>
      <c r="R904" s="183"/>
      <c r="S904" s="183"/>
      <c r="T904" s="184"/>
      <c r="AT904" s="178" t="s">
        <v>189</v>
      </c>
      <c r="AU904" s="178" t="s">
        <v>85</v>
      </c>
      <c r="AV904" s="13" t="s">
        <v>85</v>
      </c>
      <c r="AW904" s="13" t="s">
        <v>31</v>
      </c>
      <c r="AX904" s="13" t="s">
        <v>75</v>
      </c>
      <c r="AY904" s="178" t="s">
        <v>181</v>
      </c>
    </row>
    <row r="905" spans="2:51" s="14" customFormat="1">
      <c r="B905" s="185"/>
      <c r="D905" s="177" t="s">
        <v>189</v>
      </c>
      <c r="E905" s="186" t="s">
        <v>1</v>
      </c>
      <c r="F905" s="187" t="s">
        <v>1621</v>
      </c>
      <c r="H905" s="186" t="s">
        <v>1</v>
      </c>
      <c r="I905" s="188"/>
      <c r="L905" s="185"/>
      <c r="M905" s="189"/>
      <c r="N905" s="190"/>
      <c r="O905" s="190"/>
      <c r="P905" s="190"/>
      <c r="Q905" s="190"/>
      <c r="R905" s="190"/>
      <c r="S905" s="190"/>
      <c r="T905" s="191"/>
      <c r="AT905" s="186" t="s">
        <v>189</v>
      </c>
      <c r="AU905" s="186" t="s">
        <v>85</v>
      </c>
      <c r="AV905" s="14" t="s">
        <v>80</v>
      </c>
      <c r="AW905" s="14" t="s">
        <v>31</v>
      </c>
      <c r="AX905" s="14" t="s">
        <v>75</v>
      </c>
      <c r="AY905" s="186" t="s">
        <v>181</v>
      </c>
    </row>
    <row r="906" spans="2:51" s="13" customFormat="1">
      <c r="B906" s="176"/>
      <c r="D906" s="177" t="s">
        <v>189</v>
      </c>
      <c r="E906" s="178" t="s">
        <v>1</v>
      </c>
      <c r="F906" s="179" t="s">
        <v>1622</v>
      </c>
      <c r="H906" s="180">
        <v>5.16</v>
      </c>
      <c r="I906" s="181"/>
      <c r="L906" s="176"/>
      <c r="M906" s="182"/>
      <c r="N906" s="183"/>
      <c r="O906" s="183"/>
      <c r="P906" s="183"/>
      <c r="Q906" s="183"/>
      <c r="R906" s="183"/>
      <c r="S906" s="183"/>
      <c r="T906" s="184"/>
      <c r="AT906" s="178" t="s">
        <v>189</v>
      </c>
      <c r="AU906" s="178" t="s">
        <v>85</v>
      </c>
      <c r="AV906" s="13" t="s">
        <v>85</v>
      </c>
      <c r="AW906" s="13" t="s">
        <v>31</v>
      </c>
      <c r="AX906" s="13" t="s">
        <v>75</v>
      </c>
      <c r="AY906" s="178" t="s">
        <v>181</v>
      </c>
    </row>
    <row r="907" spans="2:51" s="14" customFormat="1">
      <c r="B907" s="185"/>
      <c r="D907" s="177" t="s">
        <v>189</v>
      </c>
      <c r="E907" s="186" t="s">
        <v>1</v>
      </c>
      <c r="F907" s="187" t="s">
        <v>1623</v>
      </c>
      <c r="H907" s="186" t="s">
        <v>1</v>
      </c>
      <c r="I907" s="188"/>
      <c r="L907" s="185"/>
      <c r="M907" s="189"/>
      <c r="N907" s="190"/>
      <c r="O907" s="190"/>
      <c r="P907" s="190"/>
      <c r="Q907" s="190"/>
      <c r="R907" s="190"/>
      <c r="S907" s="190"/>
      <c r="T907" s="191"/>
      <c r="AT907" s="186" t="s">
        <v>189</v>
      </c>
      <c r="AU907" s="186" t="s">
        <v>85</v>
      </c>
      <c r="AV907" s="14" t="s">
        <v>80</v>
      </c>
      <c r="AW907" s="14" t="s">
        <v>31</v>
      </c>
      <c r="AX907" s="14" t="s">
        <v>75</v>
      </c>
      <c r="AY907" s="186" t="s">
        <v>181</v>
      </c>
    </row>
    <row r="908" spans="2:51" s="13" customFormat="1">
      <c r="B908" s="176"/>
      <c r="D908" s="177" t="s">
        <v>189</v>
      </c>
      <c r="E908" s="178" t="s">
        <v>1</v>
      </c>
      <c r="F908" s="179" t="s">
        <v>1624</v>
      </c>
      <c r="H908" s="180">
        <v>5.63</v>
      </c>
      <c r="I908" s="181"/>
      <c r="L908" s="176"/>
      <c r="M908" s="182"/>
      <c r="N908" s="183"/>
      <c r="O908" s="183"/>
      <c r="P908" s="183"/>
      <c r="Q908" s="183"/>
      <c r="R908" s="183"/>
      <c r="S908" s="183"/>
      <c r="T908" s="184"/>
      <c r="AT908" s="178" t="s">
        <v>189</v>
      </c>
      <c r="AU908" s="178" t="s">
        <v>85</v>
      </c>
      <c r="AV908" s="13" t="s">
        <v>85</v>
      </c>
      <c r="AW908" s="13" t="s">
        <v>31</v>
      </c>
      <c r="AX908" s="13" t="s">
        <v>75</v>
      </c>
      <c r="AY908" s="178" t="s">
        <v>181</v>
      </c>
    </row>
    <row r="909" spans="2:51" s="14" customFormat="1">
      <c r="B909" s="185"/>
      <c r="D909" s="177" t="s">
        <v>189</v>
      </c>
      <c r="E909" s="186" t="s">
        <v>1</v>
      </c>
      <c r="F909" s="187" t="s">
        <v>1461</v>
      </c>
      <c r="H909" s="186" t="s">
        <v>1</v>
      </c>
      <c r="I909" s="188"/>
      <c r="L909" s="185"/>
      <c r="M909" s="189"/>
      <c r="N909" s="190"/>
      <c r="O909" s="190"/>
      <c r="P909" s="190"/>
      <c r="Q909" s="190"/>
      <c r="R909" s="190"/>
      <c r="S909" s="190"/>
      <c r="T909" s="191"/>
      <c r="AT909" s="186" t="s">
        <v>189</v>
      </c>
      <c r="AU909" s="186" t="s">
        <v>85</v>
      </c>
      <c r="AV909" s="14" t="s">
        <v>80</v>
      </c>
      <c r="AW909" s="14" t="s">
        <v>31</v>
      </c>
      <c r="AX909" s="14" t="s">
        <v>75</v>
      </c>
      <c r="AY909" s="186" t="s">
        <v>181</v>
      </c>
    </row>
    <row r="910" spans="2:51" s="13" customFormat="1" ht="22.5">
      <c r="B910" s="176"/>
      <c r="D910" s="177" t="s">
        <v>189</v>
      </c>
      <c r="E910" s="178" t="s">
        <v>1</v>
      </c>
      <c r="F910" s="179" t="s">
        <v>1625</v>
      </c>
      <c r="H910" s="180">
        <v>17.600000000000001</v>
      </c>
      <c r="I910" s="181"/>
      <c r="L910" s="176"/>
      <c r="M910" s="182"/>
      <c r="N910" s="183"/>
      <c r="O910" s="183"/>
      <c r="P910" s="183"/>
      <c r="Q910" s="183"/>
      <c r="R910" s="183"/>
      <c r="S910" s="183"/>
      <c r="T910" s="184"/>
      <c r="AT910" s="178" t="s">
        <v>189</v>
      </c>
      <c r="AU910" s="178" t="s">
        <v>85</v>
      </c>
      <c r="AV910" s="13" t="s">
        <v>85</v>
      </c>
      <c r="AW910" s="13" t="s">
        <v>31</v>
      </c>
      <c r="AX910" s="13" t="s">
        <v>75</v>
      </c>
      <c r="AY910" s="178" t="s">
        <v>181</v>
      </c>
    </row>
    <row r="911" spans="2:51" s="14" customFormat="1">
      <c r="B911" s="185"/>
      <c r="D911" s="177" t="s">
        <v>189</v>
      </c>
      <c r="E911" s="186" t="s">
        <v>1</v>
      </c>
      <c r="F911" s="187" t="s">
        <v>1626</v>
      </c>
      <c r="H911" s="186" t="s">
        <v>1</v>
      </c>
      <c r="I911" s="188"/>
      <c r="L911" s="185"/>
      <c r="M911" s="189"/>
      <c r="N911" s="190"/>
      <c r="O911" s="190"/>
      <c r="P911" s="190"/>
      <c r="Q911" s="190"/>
      <c r="R911" s="190"/>
      <c r="S911" s="190"/>
      <c r="T911" s="191"/>
      <c r="AT911" s="186" t="s">
        <v>189</v>
      </c>
      <c r="AU911" s="186" t="s">
        <v>85</v>
      </c>
      <c r="AV911" s="14" t="s">
        <v>80</v>
      </c>
      <c r="AW911" s="14" t="s">
        <v>31</v>
      </c>
      <c r="AX911" s="14" t="s">
        <v>75</v>
      </c>
      <c r="AY911" s="186" t="s">
        <v>181</v>
      </c>
    </row>
    <row r="912" spans="2:51" s="13" customFormat="1" ht="22.5">
      <c r="B912" s="176"/>
      <c r="D912" s="177" t="s">
        <v>189</v>
      </c>
      <c r="E912" s="178" t="s">
        <v>1</v>
      </c>
      <c r="F912" s="179" t="s">
        <v>1627</v>
      </c>
      <c r="H912" s="180">
        <v>28.95</v>
      </c>
      <c r="I912" s="181"/>
      <c r="L912" s="176"/>
      <c r="M912" s="182"/>
      <c r="N912" s="183"/>
      <c r="O912" s="183"/>
      <c r="P912" s="183"/>
      <c r="Q912" s="183"/>
      <c r="R912" s="183"/>
      <c r="S912" s="183"/>
      <c r="T912" s="184"/>
      <c r="AT912" s="178" t="s">
        <v>189</v>
      </c>
      <c r="AU912" s="178" t="s">
        <v>85</v>
      </c>
      <c r="AV912" s="13" t="s">
        <v>85</v>
      </c>
      <c r="AW912" s="13" t="s">
        <v>31</v>
      </c>
      <c r="AX912" s="13" t="s">
        <v>75</v>
      </c>
      <c r="AY912" s="178" t="s">
        <v>181</v>
      </c>
    </row>
    <row r="913" spans="2:51" s="14" customFormat="1">
      <c r="B913" s="185"/>
      <c r="D913" s="177" t="s">
        <v>189</v>
      </c>
      <c r="E913" s="186" t="s">
        <v>1</v>
      </c>
      <c r="F913" s="187" t="s">
        <v>1449</v>
      </c>
      <c r="H913" s="186" t="s">
        <v>1</v>
      </c>
      <c r="I913" s="188"/>
      <c r="L913" s="185"/>
      <c r="M913" s="189"/>
      <c r="N913" s="190"/>
      <c r="O913" s="190"/>
      <c r="P913" s="190"/>
      <c r="Q913" s="190"/>
      <c r="R913" s="190"/>
      <c r="S913" s="190"/>
      <c r="T913" s="191"/>
      <c r="AT913" s="186" t="s">
        <v>189</v>
      </c>
      <c r="AU913" s="186" t="s">
        <v>85</v>
      </c>
      <c r="AV913" s="14" t="s">
        <v>80</v>
      </c>
      <c r="AW913" s="14" t="s">
        <v>31</v>
      </c>
      <c r="AX913" s="14" t="s">
        <v>75</v>
      </c>
      <c r="AY913" s="186" t="s">
        <v>181</v>
      </c>
    </row>
    <row r="914" spans="2:51" s="13" customFormat="1">
      <c r="B914" s="176"/>
      <c r="D914" s="177" t="s">
        <v>189</v>
      </c>
      <c r="E914" s="178" t="s">
        <v>1</v>
      </c>
      <c r="F914" s="179" t="s">
        <v>1628</v>
      </c>
      <c r="H914" s="180">
        <v>41.05</v>
      </c>
      <c r="I914" s="181"/>
      <c r="L914" s="176"/>
      <c r="M914" s="182"/>
      <c r="N914" s="183"/>
      <c r="O914" s="183"/>
      <c r="P914" s="183"/>
      <c r="Q914" s="183"/>
      <c r="R914" s="183"/>
      <c r="S914" s="183"/>
      <c r="T914" s="184"/>
      <c r="AT914" s="178" t="s">
        <v>189</v>
      </c>
      <c r="AU914" s="178" t="s">
        <v>85</v>
      </c>
      <c r="AV914" s="13" t="s">
        <v>85</v>
      </c>
      <c r="AW914" s="13" t="s">
        <v>31</v>
      </c>
      <c r="AX914" s="13" t="s">
        <v>75</v>
      </c>
      <c r="AY914" s="178" t="s">
        <v>181</v>
      </c>
    </row>
    <row r="915" spans="2:51" s="14" customFormat="1">
      <c r="B915" s="185"/>
      <c r="D915" s="177" t="s">
        <v>189</v>
      </c>
      <c r="E915" s="186" t="s">
        <v>1</v>
      </c>
      <c r="F915" s="187" t="s">
        <v>1629</v>
      </c>
      <c r="H915" s="186" t="s">
        <v>1</v>
      </c>
      <c r="I915" s="188"/>
      <c r="L915" s="185"/>
      <c r="M915" s="189"/>
      <c r="N915" s="190"/>
      <c r="O915" s="190"/>
      <c r="P915" s="190"/>
      <c r="Q915" s="190"/>
      <c r="R915" s="190"/>
      <c r="S915" s="190"/>
      <c r="T915" s="191"/>
      <c r="AT915" s="186" t="s">
        <v>189</v>
      </c>
      <c r="AU915" s="186" t="s">
        <v>85</v>
      </c>
      <c r="AV915" s="14" t="s">
        <v>80</v>
      </c>
      <c r="AW915" s="14" t="s">
        <v>31</v>
      </c>
      <c r="AX915" s="14" t="s">
        <v>75</v>
      </c>
      <c r="AY915" s="186" t="s">
        <v>181</v>
      </c>
    </row>
    <row r="916" spans="2:51" s="13" customFormat="1" ht="22.5">
      <c r="B916" s="176"/>
      <c r="D916" s="177" t="s">
        <v>189</v>
      </c>
      <c r="E916" s="178" t="s">
        <v>1</v>
      </c>
      <c r="F916" s="179" t="s">
        <v>1630</v>
      </c>
      <c r="H916" s="180">
        <v>14.4</v>
      </c>
      <c r="I916" s="181"/>
      <c r="L916" s="176"/>
      <c r="M916" s="182"/>
      <c r="N916" s="183"/>
      <c r="O916" s="183"/>
      <c r="P916" s="183"/>
      <c r="Q916" s="183"/>
      <c r="R916" s="183"/>
      <c r="S916" s="183"/>
      <c r="T916" s="184"/>
      <c r="AT916" s="178" t="s">
        <v>189</v>
      </c>
      <c r="AU916" s="178" t="s">
        <v>85</v>
      </c>
      <c r="AV916" s="13" t="s">
        <v>85</v>
      </c>
      <c r="AW916" s="13" t="s">
        <v>31</v>
      </c>
      <c r="AX916" s="13" t="s">
        <v>75</v>
      </c>
      <c r="AY916" s="178" t="s">
        <v>181</v>
      </c>
    </row>
    <row r="917" spans="2:51" s="14" customFormat="1">
      <c r="B917" s="185"/>
      <c r="D917" s="177" t="s">
        <v>189</v>
      </c>
      <c r="E917" s="186" t="s">
        <v>1</v>
      </c>
      <c r="F917" s="187" t="s">
        <v>1631</v>
      </c>
      <c r="H917" s="186" t="s">
        <v>1</v>
      </c>
      <c r="I917" s="188"/>
      <c r="L917" s="185"/>
      <c r="M917" s="189"/>
      <c r="N917" s="190"/>
      <c r="O917" s="190"/>
      <c r="P917" s="190"/>
      <c r="Q917" s="190"/>
      <c r="R917" s="190"/>
      <c r="S917" s="190"/>
      <c r="T917" s="191"/>
      <c r="AT917" s="186" t="s">
        <v>189</v>
      </c>
      <c r="AU917" s="186" t="s">
        <v>85</v>
      </c>
      <c r="AV917" s="14" t="s">
        <v>80</v>
      </c>
      <c r="AW917" s="14" t="s">
        <v>31</v>
      </c>
      <c r="AX917" s="14" t="s">
        <v>75</v>
      </c>
      <c r="AY917" s="186" t="s">
        <v>181</v>
      </c>
    </row>
    <row r="918" spans="2:51" s="13" customFormat="1">
      <c r="B918" s="176"/>
      <c r="D918" s="177" t="s">
        <v>189</v>
      </c>
      <c r="E918" s="178" t="s">
        <v>1</v>
      </c>
      <c r="F918" s="179" t="s">
        <v>1632</v>
      </c>
      <c r="H918" s="180">
        <v>8.01</v>
      </c>
      <c r="I918" s="181"/>
      <c r="L918" s="176"/>
      <c r="M918" s="182"/>
      <c r="N918" s="183"/>
      <c r="O918" s="183"/>
      <c r="P918" s="183"/>
      <c r="Q918" s="183"/>
      <c r="R918" s="183"/>
      <c r="S918" s="183"/>
      <c r="T918" s="184"/>
      <c r="AT918" s="178" t="s">
        <v>189</v>
      </c>
      <c r="AU918" s="178" t="s">
        <v>85</v>
      </c>
      <c r="AV918" s="13" t="s">
        <v>85</v>
      </c>
      <c r="AW918" s="13" t="s">
        <v>31</v>
      </c>
      <c r="AX918" s="13" t="s">
        <v>75</v>
      </c>
      <c r="AY918" s="178" t="s">
        <v>181</v>
      </c>
    </row>
    <row r="919" spans="2:51" s="14" customFormat="1">
      <c r="B919" s="185"/>
      <c r="D919" s="177" t="s">
        <v>189</v>
      </c>
      <c r="E919" s="186" t="s">
        <v>1</v>
      </c>
      <c r="F919" s="187" t="s">
        <v>1633</v>
      </c>
      <c r="H919" s="186" t="s">
        <v>1</v>
      </c>
      <c r="I919" s="188"/>
      <c r="L919" s="185"/>
      <c r="M919" s="189"/>
      <c r="N919" s="190"/>
      <c r="O919" s="190"/>
      <c r="P919" s="190"/>
      <c r="Q919" s="190"/>
      <c r="R919" s="190"/>
      <c r="S919" s="190"/>
      <c r="T919" s="191"/>
      <c r="AT919" s="186" t="s">
        <v>189</v>
      </c>
      <c r="AU919" s="186" t="s">
        <v>85</v>
      </c>
      <c r="AV919" s="14" t="s">
        <v>80</v>
      </c>
      <c r="AW919" s="14" t="s">
        <v>31</v>
      </c>
      <c r="AX919" s="14" t="s">
        <v>75</v>
      </c>
      <c r="AY919" s="186" t="s">
        <v>181</v>
      </c>
    </row>
    <row r="920" spans="2:51" s="13" customFormat="1">
      <c r="B920" s="176"/>
      <c r="D920" s="177" t="s">
        <v>189</v>
      </c>
      <c r="E920" s="178" t="s">
        <v>1</v>
      </c>
      <c r="F920" s="179" t="s">
        <v>1634</v>
      </c>
      <c r="H920" s="180">
        <v>4.68</v>
      </c>
      <c r="I920" s="181"/>
      <c r="L920" s="176"/>
      <c r="M920" s="182"/>
      <c r="N920" s="183"/>
      <c r="O920" s="183"/>
      <c r="P920" s="183"/>
      <c r="Q920" s="183"/>
      <c r="R920" s="183"/>
      <c r="S920" s="183"/>
      <c r="T920" s="184"/>
      <c r="AT920" s="178" t="s">
        <v>189</v>
      </c>
      <c r="AU920" s="178" t="s">
        <v>85</v>
      </c>
      <c r="AV920" s="13" t="s">
        <v>85</v>
      </c>
      <c r="AW920" s="13" t="s">
        <v>31</v>
      </c>
      <c r="AX920" s="13" t="s">
        <v>75</v>
      </c>
      <c r="AY920" s="178" t="s">
        <v>181</v>
      </c>
    </row>
    <row r="921" spans="2:51" s="14" customFormat="1">
      <c r="B921" s="185"/>
      <c r="D921" s="177" t="s">
        <v>189</v>
      </c>
      <c r="E921" s="186" t="s">
        <v>1</v>
      </c>
      <c r="F921" s="187" t="s">
        <v>1113</v>
      </c>
      <c r="H921" s="186" t="s">
        <v>1</v>
      </c>
      <c r="I921" s="188"/>
      <c r="L921" s="185"/>
      <c r="M921" s="189"/>
      <c r="N921" s="190"/>
      <c r="O921" s="190"/>
      <c r="P921" s="190"/>
      <c r="Q921" s="190"/>
      <c r="R921" s="190"/>
      <c r="S921" s="190"/>
      <c r="T921" s="191"/>
      <c r="AT921" s="186" t="s">
        <v>189</v>
      </c>
      <c r="AU921" s="186" t="s">
        <v>85</v>
      </c>
      <c r="AV921" s="14" t="s">
        <v>80</v>
      </c>
      <c r="AW921" s="14" t="s">
        <v>31</v>
      </c>
      <c r="AX921" s="14" t="s">
        <v>75</v>
      </c>
      <c r="AY921" s="186" t="s">
        <v>181</v>
      </c>
    </row>
    <row r="922" spans="2:51" s="13" customFormat="1" ht="22.5">
      <c r="B922" s="176"/>
      <c r="D922" s="177" t="s">
        <v>189</v>
      </c>
      <c r="E922" s="178" t="s">
        <v>1</v>
      </c>
      <c r="F922" s="179" t="s">
        <v>1635</v>
      </c>
      <c r="H922" s="180">
        <v>18.809999999999999</v>
      </c>
      <c r="I922" s="181"/>
      <c r="L922" s="176"/>
      <c r="M922" s="182"/>
      <c r="N922" s="183"/>
      <c r="O922" s="183"/>
      <c r="P922" s="183"/>
      <c r="Q922" s="183"/>
      <c r="R922" s="183"/>
      <c r="S922" s="183"/>
      <c r="T922" s="184"/>
      <c r="AT922" s="178" t="s">
        <v>189</v>
      </c>
      <c r="AU922" s="178" t="s">
        <v>85</v>
      </c>
      <c r="AV922" s="13" t="s">
        <v>85</v>
      </c>
      <c r="AW922" s="13" t="s">
        <v>31</v>
      </c>
      <c r="AX922" s="13" t="s">
        <v>75</v>
      </c>
      <c r="AY922" s="178" t="s">
        <v>181</v>
      </c>
    </row>
    <row r="923" spans="2:51" s="14" customFormat="1">
      <c r="B923" s="185"/>
      <c r="D923" s="177" t="s">
        <v>189</v>
      </c>
      <c r="E923" s="186" t="s">
        <v>1</v>
      </c>
      <c r="F923" s="187" t="s">
        <v>1451</v>
      </c>
      <c r="H923" s="186" t="s">
        <v>1</v>
      </c>
      <c r="I923" s="188"/>
      <c r="L923" s="185"/>
      <c r="M923" s="189"/>
      <c r="N923" s="190"/>
      <c r="O923" s="190"/>
      <c r="P923" s="190"/>
      <c r="Q923" s="190"/>
      <c r="R923" s="190"/>
      <c r="S923" s="190"/>
      <c r="T923" s="191"/>
      <c r="AT923" s="186" t="s">
        <v>189</v>
      </c>
      <c r="AU923" s="186" t="s">
        <v>85</v>
      </c>
      <c r="AV923" s="14" t="s">
        <v>80</v>
      </c>
      <c r="AW923" s="14" t="s">
        <v>31</v>
      </c>
      <c r="AX923" s="14" t="s">
        <v>75</v>
      </c>
      <c r="AY923" s="186" t="s">
        <v>181</v>
      </c>
    </row>
    <row r="924" spans="2:51" s="13" customFormat="1">
      <c r="B924" s="176"/>
      <c r="D924" s="177" t="s">
        <v>189</v>
      </c>
      <c r="E924" s="178" t="s">
        <v>1</v>
      </c>
      <c r="F924" s="179" t="s">
        <v>1636</v>
      </c>
      <c r="H924" s="180">
        <v>14.24</v>
      </c>
      <c r="I924" s="181"/>
      <c r="L924" s="176"/>
      <c r="M924" s="182"/>
      <c r="N924" s="183"/>
      <c r="O924" s="183"/>
      <c r="P924" s="183"/>
      <c r="Q924" s="183"/>
      <c r="R924" s="183"/>
      <c r="S924" s="183"/>
      <c r="T924" s="184"/>
      <c r="AT924" s="178" t="s">
        <v>189</v>
      </c>
      <c r="AU924" s="178" t="s">
        <v>85</v>
      </c>
      <c r="AV924" s="13" t="s">
        <v>85</v>
      </c>
      <c r="AW924" s="13" t="s">
        <v>31</v>
      </c>
      <c r="AX924" s="13" t="s">
        <v>75</v>
      </c>
      <c r="AY924" s="178" t="s">
        <v>181</v>
      </c>
    </row>
    <row r="925" spans="2:51" s="14" customFormat="1">
      <c r="B925" s="185"/>
      <c r="D925" s="177" t="s">
        <v>189</v>
      </c>
      <c r="E925" s="186" t="s">
        <v>1</v>
      </c>
      <c r="F925" s="187" t="s">
        <v>1637</v>
      </c>
      <c r="H925" s="186" t="s">
        <v>1</v>
      </c>
      <c r="I925" s="188"/>
      <c r="L925" s="185"/>
      <c r="M925" s="189"/>
      <c r="N925" s="190"/>
      <c r="O925" s="190"/>
      <c r="P925" s="190"/>
      <c r="Q925" s="190"/>
      <c r="R925" s="190"/>
      <c r="S925" s="190"/>
      <c r="T925" s="191"/>
      <c r="AT925" s="186" t="s">
        <v>189</v>
      </c>
      <c r="AU925" s="186" t="s">
        <v>85</v>
      </c>
      <c r="AV925" s="14" t="s">
        <v>80</v>
      </c>
      <c r="AW925" s="14" t="s">
        <v>31</v>
      </c>
      <c r="AX925" s="14" t="s">
        <v>75</v>
      </c>
      <c r="AY925" s="186" t="s">
        <v>181</v>
      </c>
    </row>
    <row r="926" spans="2:51" s="13" customFormat="1" ht="22.5">
      <c r="B926" s="176"/>
      <c r="D926" s="177" t="s">
        <v>189</v>
      </c>
      <c r="E926" s="178" t="s">
        <v>1</v>
      </c>
      <c r="F926" s="179" t="s">
        <v>1638</v>
      </c>
      <c r="H926" s="180">
        <v>17.53</v>
      </c>
      <c r="I926" s="181"/>
      <c r="L926" s="176"/>
      <c r="M926" s="182"/>
      <c r="N926" s="183"/>
      <c r="O926" s="183"/>
      <c r="P926" s="183"/>
      <c r="Q926" s="183"/>
      <c r="R926" s="183"/>
      <c r="S926" s="183"/>
      <c r="T926" s="184"/>
      <c r="AT926" s="178" t="s">
        <v>189</v>
      </c>
      <c r="AU926" s="178" t="s">
        <v>85</v>
      </c>
      <c r="AV926" s="13" t="s">
        <v>85</v>
      </c>
      <c r="AW926" s="13" t="s">
        <v>31</v>
      </c>
      <c r="AX926" s="13" t="s">
        <v>75</v>
      </c>
      <c r="AY926" s="178" t="s">
        <v>181</v>
      </c>
    </row>
    <row r="927" spans="2:51" s="14" customFormat="1">
      <c r="B927" s="185"/>
      <c r="D927" s="177" t="s">
        <v>189</v>
      </c>
      <c r="E927" s="186" t="s">
        <v>1</v>
      </c>
      <c r="F927" s="187" t="s">
        <v>1639</v>
      </c>
      <c r="H927" s="186" t="s">
        <v>1</v>
      </c>
      <c r="I927" s="188"/>
      <c r="L927" s="185"/>
      <c r="M927" s="189"/>
      <c r="N927" s="190"/>
      <c r="O927" s="190"/>
      <c r="P927" s="190"/>
      <c r="Q927" s="190"/>
      <c r="R927" s="190"/>
      <c r="S927" s="190"/>
      <c r="T927" s="191"/>
      <c r="AT927" s="186" t="s">
        <v>189</v>
      </c>
      <c r="AU927" s="186" t="s">
        <v>85</v>
      </c>
      <c r="AV927" s="14" t="s">
        <v>80</v>
      </c>
      <c r="AW927" s="14" t="s">
        <v>31</v>
      </c>
      <c r="AX927" s="14" t="s">
        <v>75</v>
      </c>
      <c r="AY927" s="186" t="s">
        <v>181</v>
      </c>
    </row>
    <row r="928" spans="2:51" s="13" customFormat="1">
      <c r="B928" s="176"/>
      <c r="D928" s="177" t="s">
        <v>189</v>
      </c>
      <c r="E928" s="178" t="s">
        <v>1</v>
      </c>
      <c r="F928" s="179" t="s">
        <v>1640</v>
      </c>
      <c r="H928" s="180">
        <v>14.68</v>
      </c>
      <c r="I928" s="181"/>
      <c r="L928" s="176"/>
      <c r="M928" s="182"/>
      <c r="N928" s="183"/>
      <c r="O928" s="183"/>
      <c r="P928" s="183"/>
      <c r="Q928" s="183"/>
      <c r="R928" s="183"/>
      <c r="S928" s="183"/>
      <c r="T928" s="184"/>
      <c r="AT928" s="178" t="s">
        <v>189</v>
      </c>
      <c r="AU928" s="178" t="s">
        <v>85</v>
      </c>
      <c r="AV928" s="13" t="s">
        <v>85</v>
      </c>
      <c r="AW928" s="13" t="s">
        <v>31</v>
      </c>
      <c r="AX928" s="13" t="s">
        <v>75</v>
      </c>
      <c r="AY928" s="178" t="s">
        <v>181</v>
      </c>
    </row>
    <row r="929" spans="2:51" s="14" customFormat="1">
      <c r="B929" s="185"/>
      <c r="D929" s="177" t="s">
        <v>189</v>
      </c>
      <c r="E929" s="186" t="s">
        <v>1</v>
      </c>
      <c r="F929" s="187" t="s">
        <v>1641</v>
      </c>
      <c r="H929" s="186" t="s">
        <v>1</v>
      </c>
      <c r="I929" s="188"/>
      <c r="L929" s="185"/>
      <c r="M929" s="189"/>
      <c r="N929" s="190"/>
      <c r="O929" s="190"/>
      <c r="P929" s="190"/>
      <c r="Q929" s="190"/>
      <c r="R929" s="190"/>
      <c r="S929" s="190"/>
      <c r="T929" s="191"/>
      <c r="AT929" s="186" t="s">
        <v>189</v>
      </c>
      <c r="AU929" s="186" t="s">
        <v>85</v>
      </c>
      <c r="AV929" s="14" t="s">
        <v>80</v>
      </c>
      <c r="AW929" s="14" t="s">
        <v>31</v>
      </c>
      <c r="AX929" s="14" t="s">
        <v>75</v>
      </c>
      <c r="AY929" s="186" t="s">
        <v>181</v>
      </c>
    </row>
    <row r="930" spans="2:51" s="13" customFormat="1">
      <c r="B930" s="176"/>
      <c r="D930" s="177" t="s">
        <v>189</v>
      </c>
      <c r="E930" s="178" t="s">
        <v>1</v>
      </c>
      <c r="F930" s="179" t="s">
        <v>1642</v>
      </c>
      <c r="H930" s="180">
        <v>12.2</v>
      </c>
      <c r="I930" s="181"/>
      <c r="L930" s="176"/>
      <c r="M930" s="182"/>
      <c r="N930" s="183"/>
      <c r="O930" s="183"/>
      <c r="P930" s="183"/>
      <c r="Q930" s="183"/>
      <c r="R930" s="183"/>
      <c r="S930" s="183"/>
      <c r="T930" s="184"/>
      <c r="AT930" s="178" t="s">
        <v>189</v>
      </c>
      <c r="AU930" s="178" t="s">
        <v>85</v>
      </c>
      <c r="AV930" s="13" t="s">
        <v>85</v>
      </c>
      <c r="AW930" s="13" t="s">
        <v>31</v>
      </c>
      <c r="AX930" s="13" t="s">
        <v>75</v>
      </c>
      <c r="AY930" s="178" t="s">
        <v>181</v>
      </c>
    </row>
    <row r="931" spans="2:51" s="14" customFormat="1">
      <c r="B931" s="185"/>
      <c r="D931" s="177" t="s">
        <v>189</v>
      </c>
      <c r="E931" s="186" t="s">
        <v>1</v>
      </c>
      <c r="F931" s="187" t="s">
        <v>1643</v>
      </c>
      <c r="H931" s="186" t="s">
        <v>1</v>
      </c>
      <c r="I931" s="188"/>
      <c r="L931" s="185"/>
      <c r="M931" s="189"/>
      <c r="N931" s="190"/>
      <c r="O931" s="190"/>
      <c r="P931" s="190"/>
      <c r="Q931" s="190"/>
      <c r="R931" s="190"/>
      <c r="S931" s="190"/>
      <c r="T931" s="191"/>
      <c r="AT931" s="186" t="s">
        <v>189</v>
      </c>
      <c r="AU931" s="186" t="s">
        <v>85</v>
      </c>
      <c r="AV931" s="14" t="s">
        <v>80</v>
      </c>
      <c r="AW931" s="14" t="s">
        <v>31</v>
      </c>
      <c r="AX931" s="14" t="s">
        <v>75</v>
      </c>
      <c r="AY931" s="186" t="s">
        <v>181</v>
      </c>
    </row>
    <row r="932" spans="2:51" s="13" customFormat="1">
      <c r="B932" s="176"/>
      <c r="D932" s="177" t="s">
        <v>189</v>
      </c>
      <c r="E932" s="178" t="s">
        <v>1</v>
      </c>
      <c r="F932" s="179" t="s">
        <v>1644</v>
      </c>
      <c r="H932" s="180">
        <v>5.09</v>
      </c>
      <c r="I932" s="181"/>
      <c r="L932" s="176"/>
      <c r="M932" s="182"/>
      <c r="N932" s="183"/>
      <c r="O932" s="183"/>
      <c r="P932" s="183"/>
      <c r="Q932" s="183"/>
      <c r="R932" s="183"/>
      <c r="S932" s="183"/>
      <c r="T932" s="184"/>
      <c r="AT932" s="178" t="s">
        <v>189</v>
      </c>
      <c r="AU932" s="178" t="s">
        <v>85</v>
      </c>
      <c r="AV932" s="13" t="s">
        <v>85</v>
      </c>
      <c r="AW932" s="13" t="s">
        <v>31</v>
      </c>
      <c r="AX932" s="13" t="s">
        <v>75</v>
      </c>
      <c r="AY932" s="178" t="s">
        <v>181</v>
      </c>
    </row>
    <row r="933" spans="2:51" s="14" customFormat="1">
      <c r="B933" s="185"/>
      <c r="D933" s="177" t="s">
        <v>189</v>
      </c>
      <c r="E933" s="186" t="s">
        <v>1</v>
      </c>
      <c r="F933" s="187" t="s">
        <v>1645</v>
      </c>
      <c r="H933" s="186" t="s">
        <v>1</v>
      </c>
      <c r="I933" s="188"/>
      <c r="L933" s="185"/>
      <c r="M933" s="189"/>
      <c r="N933" s="190"/>
      <c r="O933" s="190"/>
      <c r="P933" s="190"/>
      <c r="Q933" s="190"/>
      <c r="R933" s="190"/>
      <c r="S933" s="190"/>
      <c r="T933" s="191"/>
      <c r="AT933" s="186" t="s">
        <v>189</v>
      </c>
      <c r="AU933" s="186" t="s">
        <v>85</v>
      </c>
      <c r="AV933" s="14" t="s">
        <v>80</v>
      </c>
      <c r="AW933" s="14" t="s">
        <v>31</v>
      </c>
      <c r="AX933" s="14" t="s">
        <v>75</v>
      </c>
      <c r="AY933" s="186" t="s">
        <v>181</v>
      </c>
    </row>
    <row r="934" spans="2:51" s="13" customFormat="1">
      <c r="B934" s="176"/>
      <c r="D934" s="177" t="s">
        <v>189</v>
      </c>
      <c r="E934" s="178" t="s">
        <v>1</v>
      </c>
      <c r="F934" s="179" t="s">
        <v>1646</v>
      </c>
      <c r="H934" s="180">
        <v>8.2200000000000006</v>
      </c>
      <c r="I934" s="181"/>
      <c r="L934" s="176"/>
      <c r="M934" s="182"/>
      <c r="N934" s="183"/>
      <c r="O934" s="183"/>
      <c r="P934" s="183"/>
      <c r="Q934" s="183"/>
      <c r="R934" s="183"/>
      <c r="S934" s="183"/>
      <c r="T934" s="184"/>
      <c r="AT934" s="178" t="s">
        <v>189</v>
      </c>
      <c r="AU934" s="178" t="s">
        <v>85</v>
      </c>
      <c r="AV934" s="13" t="s">
        <v>85</v>
      </c>
      <c r="AW934" s="13" t="s">
        <v>31</v>
      </c>
      <c r="AX934" s="13" t="s">
        <v>75</v>
      </c>
      <c r="AY934" s="178" t="s">
        <v>181</v>
      </c>
    </row>
    <row r="935" spans="2:51" s="14" customFormat="1">
      <c r="B935" s="185"/>
      <c r="D935" s="177" t="s">
        <v>189</v>
      </c>
      <c r="E935" s="186" t="s">
        <v>1</v>
      </c>
      <c r="F935" s="187" t="s">
        <v>1647</v>
      </c>
      <c r="H935" s="186" t="s">
        <v>1</v>
      </c>
      <c r="I935" s="188"/>
      <c r="L935" s="185"/>
      <c r="M935" s="189"/>
      <c r="N935" s="190"/>
      <c r="O935" s="190"/>
      <c r="P935" s="190"/>
      <c r="Q935" s="190"/>
      <c r="R935" s="190"/>
      <c r="S935" s="190"/>
      <c r="T935" s="191"/>
      <c r="AT935" s="186" t="s">
        <v>189</v>
      </c>
      <c r="AU935" s="186" t="s">
        <v>85</v>
      </c>
      <c r="AV935" s="14" t="s">
        <v>80</v>
      </c>
      <c r="AW935" s="14" t="s">
        <v>31</v>
      </c>
      <c r="AX935" s="14" t="s">
        <v>75</v>
      </c>
      <c r="AY935" s="186" t="s">
        <v>181</v>
      </c>
    </row>
    <row r="936" spans="2:51" s="13" customFormat="1">
      <c r="B936" s="176"/>
      <c r="D936" s="177" t="s">
        <v>189</v>
      </c>
      <c r="E936" s="178" t="s">
        <v>1</v>
      </c>
      <c r="F936" s="179" t="s">
        <v>1648</v>
      </c>
      <c r="H936" s="180">
        <v>11.45</v>
      </c>
      <c r="I936" s="181"/>
      <c r="L936" s="176"/>
      <c r="M936" s="182"/>
      <c r="N936" s="183"/>
      <c r="O936" s="183"/>
      <c r="P936" s="183"/>
      <c r="Q936" s="183"/>
      <c r="R936" s="183"/>
      <c r="S936" s="183"/>
      <c r="T936" s="184"/>
      <c r="AT936" s="178" t="s">
        <v>189</v>
      </c>
      <c r="AU936" s="178" t="s">
        <v>85</v>
      </c>
      <c r="AV936" s="13" t="s">
        <v>85</v>
      </c>
      <c r="AW936" s="13" t="s">
        <v>31</v>
      </c>
      <c r="AX936" s="13" t="s">
        <v>75</v>
      </c>
      <c r="AY936" s="178" t="s">
        <v>181</v>
      </c>
    </row>
    <row r="937" spans="2:51" s="14" customFormat="1">
      <c r="B937" s="185"/>
      <c r="D937" s="177" t="s">
        <v>189</v>
      </c>
      <c r="E937" s="186" t="s">
        <v>1</v>
      </c>
      <c r="F937" s="187" t="s">
        <v>1649</v>
      </c>
      <c r="H937" s="186" t="s">
        <v>1</v>
      </c>
      <c r="I937" s="188"/>
      <c r="L937" s="185"/>
      <c r="M937" s="189"/>
      <c r="N937" s="190"/>
      <c r="O937" s="190"/>
      <c r="P937" s="190"/>
      <c r="Q937" s="190"/>
      <c r="R937" s="190"/>
      <c r="S937" s="190"/>
      <c r="T937" s="191"/>
      <c r="AT937" s="186" t="s">
        <v>189</v>
      </c>
      <c r="AU937" s="186" t="s">
        <v>85</v>
      </c>
      <c r="AV937" s="14" t="s">
        <v>80</v>
      </c>
      <c r="AW937" s="14" t="s">
        <v>31</v>
      </c>
      <c r="AX937" s="14" t="s">
        <v>75</v>
      </c>
      <c r="AY937" s="186" t="s">
        <v>181</v>
      </c>
    </row>
    <row r="938" spans="2:51" s="13" customFormat="1">
      <c r="B938" s="176"/>
      <c r="D938" s="177" t="s">
        <v>189</v>
      </c>
      <c r="E938" s="178" t="s">
        <v>1</v>
      </c>
      <c r="F938" s="179" t="s">
        <v>1650</v>
      </c>
      <c r="H938" s="180">
        <v>15.36</v>
      </c>
      <c r="I938" s="181"/>
      <c r="L938" s="176"/>
      <c r="M938" s="182"/>
      <c r="N938" s="183"/>
      <c r="O938" s="183"/>
      <c r="P938" s="183"/>
      <c r="Q938" s="183"/>
      <c r="R938" s="183"/>
      <c r="S938" s="183"/>
      <c r="T938" s="184"/>
      <c r="AT938" s="178" t="s">
        <v>189</v>
      </c>
      <c r="AU938" s="178" t="s">
        <v>85</v>
      </c>
      <c r="AV938" s="13" t="s">
        <v>85</v>
      </c>
      <c r="AW938" s="13" t="s">
        <v>31</v>
      </c>
      <c r="AX938" s="13" t="s">
        <v>75</v>
      </c>
      <c r="AY938" s="178" t="s">
        <v>181</v>
      </c>
    </row>
    <row r="939" spans="2:51" s="14" customFormat="1">
      <c r="B939" s="185"/>
      <c r="D939" s="177" t="s">
        <v>189</v>
      </c>
      <c r="E939" s="186" t="s">
        <v>1</v>
      </c>
      <c r="F939" s="187" t="s">
        <v>1651</v>
      </c>
      <c r="H939" s="186" t="s">
        <v>1</v>
      </c>
      <c r="I939" s="188"/>
      <c r="L939" s="185"/>
      <c r="M939" s="189"/>
      <c r="N939" s="190"/>
      <c r="O939" s="190"/>
      <c r="P939" s="190"/>
      <c r="Q939" s="190"/>
      <c r="R939" s="190"/>
      <c r="S939" s="190"/>
      <c r="T939" s="191"/>
      <c r="AT939" s="186" t="s">
        <v>189</v>
      </c>
      <c r="AU939" s="186" t="s">
        <v>85</v>
      </c>
      <c r="AV939" s="14" t="s">
        <v>80</v>
      </c>
      <c r="AW939" s="14" t="s">
        <v>31</v>
      </c>
      <c r="AX939" s="14" t="s">
        <v>75</v>
      </c>
      <c r="AY939" s="186" t="s">
        <v>181</v>
      </c>
    </row>
    <row r="940" spans="2:51" s="13" customFormat="1">
      <c r="B940" s="176"/>
      <c r="D940" s="177" t="s">
        <v>189</v>
      </c>
      <c r="E940" s="178" t="s">
        <v>1</v>
      </c>
      <c r="F940" s="179" t="s">
        <v>1652</v>
      </c>
      <c r="H940" s="180">
        <v>19.555</v>
      </c>
      <c r="I940" s="181"/>
      <c r="L940" s="176"/>
      <c r="M940" s="182"/>
      <c r="N940" s="183"/>
      <c r="O940" s="183"/>
      <c r="P940" s="183"/>
      <c r="Q940" s="183"/>
      <c r="R940" s="183"/>
      <c r="S940" s="183"/>
      <c r="T940" s="184"/>
      <c r="AT940" s="178" t="s">
        <v>189</v>
      </c>
      <c r="AU940" s="178" t="s">
        <v>85</v>
      </c>
      <c r="AV940" s="13" t="s">
        <v>85</v>
      </c>
      <c r="AW940" s="13" t="s">
        <v>31</v>
      </c>
      <c r="AX940" s="13" t="s">
        <v>75</v>
      </c>
      <c r="AY940" s="178" t="s">
        <v>181</v>
      </c>
    </row>
    <row r="941" spans="2:51" s="14" customFormat="1">
      <c r="B941" s="185"/>
      <c r="D941" s="177" t="s">
        <v>189</v>
      </c>
      <c r="E941" s="186" t="s">
        <v>1</v>
      </c>
      <c r="F941" s="187" t="s">
        <v>1653</v>
      </c>
      <c r="H941" s="186" t="s">
        <v>1</v>
      </c>
      <c r="I941" s="188"/>
      <c r="L941" s="185"/>
      <c r="M941" s="189"/>
      <c r="N941" s="190"/>
      <c r="O941" s="190"/>
      <c r="P941" s="190"/>
      <c r="Q941" s="190"/>
      <c r="R941" s="190"/>
      <c r="S941" s="190"/>
      <c r="T941" s="191"/>
      <c r="AT941" s="186" t="s">
        <v>189</v>
      </c>
      <c r="AU941" s="186" t="s">
        <v>85</v>
      </c>
      <c r="AV941" s="14" t="s">
        <v>80</v>
      </c>
      <c r="AW941" s="14" t="s">
        <v>31</v>
      </c>
      <c r="AX941" s="14" t="s">
        <v>75</v>
      </c>
      <c r="AY941" s="186" t="s">
        <v>181</v>
      </c>
    </row>
    <row r="942" spans="2:51" s="13" customFormat="1">
      <c r="B942" s="176"/>
      <c r="D942" s="177" t="s">
        <v>189</v>
      </c>
      <c r="E942" s="178" t="s">
        <v>1</v>
      </c>
      <c r="F942" s="179" t="s">
        <v>1654</v>
      </c>
      <c r="H942" s="180">
        <v>10.130000000000001</v>
      </c>
      <c r="I942" s="181"/>
      <c r="L942" s="176"/>
      <c r="M942" s="182"/>
      <c r="N942" s="183"/>
      <c r="O942" s="183"/>
      <c r="P942" s="183"/>
      <c r="Q942" s="183"/>
      <c r="R942" s="183"/>
      <c r="S942" s="183"/>
      <c r="T942" s="184"/>
      <c r="AT942" s="178" t="s">
        <v>189</v>
      </c>
      <c r="AU942" s="178" t="s">
        <v>85</v>
      </c>
      <c r="AV942" s="13" t="s">
        <v>85</v>
      </c>
      <c r="AW942" s="13" t="s">
        <v>31</v>
      </c>
      <c r="AX942" s="13" t="s">
        <v>75</v>
      </c>
      <c r="AY942" s="178" t="s">
        <v>181</v>
      </c>
    </row>
    <row r="943" spans="2:51" s="14" customFormat="1">
      <c r="B943" s="185"/>
      <c r="D943" s="177" t="s">
        <v>189</v>
      </c>
      <c r="E943" s="186" t="s">
        <v>1</v>
      </c>
      <c r="F943" s="187" t="s">
        <v>1655</v>
      </c>
      <c r="H943" s="186" t="s">
        <v>1</v>
      </c>
      <c r="I943" s="188"/>
      <c r="L943" s="185"/>
      <c r="M943" s="189"/>
      <c r="N943" s="190"/>
      <c r="O943" s="190"/>
      <c r="P943" s="190"/>
      <c r="Q943" s="190"/>
      <c r="R943" s="190"/>
      <c r="S943" s="190"/>
      <c r="T943" s="191"/>
      <c r="AT943" s="186" t="s">
        <v>189</v>
      </c>
      <c r="AU943" s="186" t="s">
        <v>85</v>
      </c>
      <c r="AV943" s="14" t="s">
        <v>80</v>
      </c>
      <c r="AW943" s="14" t="s">
        <v>31</v>
      </c>
      <c r="AX943" s="14" t="s">
        <v>75</v>
      </c>
      <c r="AY943" s="186" t="s">
        <v>181</v>
      </c>
    </row>
    <row r="944" spans="2:51" s="13" customFormat="1">
      <c r="B944" s="176"/>
      <c r="D944" s="177" t="s">
        <v>189</v>
      </c>
      <c r="E944" s="178" t="s">
        <v>1</v>
      </c>
      <c r="F944" s="179" t="s">
        <v>1656</v>
      </c>
      <c r="H944" s="180">
        <v>8</v>
      </c>
      <c r="I944" s="181"/>
      <c r="L944" s="176"/>
      <c r="M944" s="182"/>
      <c r="N944" s="183"/>
      <c r="O944" s="183"/>
      <c r="P944" s="183"/>
      <c r="Q944" s="183"/>
      <c r="R944" s="183"/>
      <c r="S944" s="183"/>
      <c r="T944" s="184"/>
      <c r="AT944" s="178" t="s">
        <v>189</v>
      </c>
      <c r="AU944" s="178" t="s">
        <v>85</v>
      </c>
      <c r="AV944" s="13" t="s">
        <v>85</v>
      </c>
      <c r="AW944" s="13" t="s">
        <v>31</v>
      </c>
      <c r="AX944" s="13" t="s">
        <v>75</v>
      </c>
      <c r="AY944" s="178" t="s">
        <v>181</v>
      </c>
    </row>
    <row r="945" spans="1:65" s="14" customFormat="1">
      <c r="B945" s="185"/>
      <c r="D945" s="177" t="s">
        <v>189</v>
      </c>
      <c r="E945" s="186" t="s">
        <v>1</v>
      </c>
      <c r="F945" s="187" t="s">
        <v>1453</v>
      </c>
      <c r="H945" s="186" t="s">
        <v>1</v>
      </c>
      <c r="I945" s="188"/>
      <c r="L945" s="185"/>
      <c r="M945" s="189"/>
      <c r="N945" s="190"/>
      <c r="O945" s="190"/>
      <c r="P945" s="190"/>
      <c r="Q945" s="190"/>
      <c r="R945" s="190"/>
      <c r="S945" s="190"/>
      <c r="T945" s="191"/>
      <c r="AT945" s="186" t="s">
        <v>189</v>
      </c>
      <c r="AU945" s="186" t="s">
        <v>85</v>
      </c>
      <c r="AV945" s="14" t="s">
        <v>80</v>
      </c>
      <c r="AW945" s="14" t="s">
        <v>31</v>
      </c>
      <c r="AX945" s="14" t="s">
        <v>75</v>
      </c>
      <c r="AY945" s="186" t="s">
        <v>181</v>
      </c>
    </row>
    <row r="946" spans="1:65" s="13" customFormat="1">
      <c r="B946" s="176"/>
      <c r="D946" s="177" t="s">
        <v>189</v>
      </c>
      <c r="E946" s="178" t="s">
        <v>1</v>
      </c>
      <c r="F946" s="179" t="s">
        <v>1657</v>
      </c>
      <c r="H946" s="180">
        <v>36.619999999999997</v>
      </c>
      <c r="I946" s="181"/>
      <c r="L946" s="176"/>
      <c r="M946" s="182"/>
      <c r="N946" s="183"/>
      <c r="O946" s="183"/>
      <c r="P946" s="183"/>
      <c r="Q946" s="183"/>
      <c r="R946" s="183"/>
      <c r="S946" s="183"/>
      <c r="T946" s="184"/>
      <c r="AT946" s="178" t="s">
        <v>189</v>
      </c>
      <c r="AU946" s="178" t="s">
        <v>85</v>
      </c>
      <c r="AV946" s="13" t="s">
        <v>85</v>
      </c>
      <c r="AW946" s="13" t="s">
        <v>31</v>
      </c>
      <c r="AX946" s="13" t="s">
        <v>75</v>
      </c>
      <c r="AY946" s="178" t="s">
        <v>181</v>
      </c>
    </row>
    <row r="947" spans="1:65" s="15" customFormat="1">
      <c r="B947" s="192"/>
      <c r="D947" s="177" t="s">
        <v>189</v>
      </c>
      <c r="E947" s="193" t="s">
        <v>1</v>
      </c>
      <c r="F947" s="194" t="s">
        <v>204</v>
      </c>
      <c r="H947" s="195">
        <v>613.55499999999995</v>
      </c>
      <c r="I947" s="196"/>
      <c r="L947" s="192"/>
      <c r="M947" s="197"/>
      <c r="N947" s="198"/>
      <c r="O947" s="198"/>
      <c r="P947" s="198"/>
      <c r="Q947" s="198"/>
      <c r="R947" s="198"/>
      <c r="S947" s="198"/>
      <c r="T947" s="199"/>
      <c r="AT947" s="193" t="s">
        <v>189</v>
      </c>
      <c r="AU947" s="193" t="s">
        <v>85</v>
      </c>
      <c r="AV947" s="15" t="s">
        <v>187</v>
      </c>
      <c r="AW947" s="15" t="s">
        <v>31</v>
      </c>
      <c r="AX947" s="15" t="s">
        <v>80</v>
      </c>
      <c r="AY947" s="193" t="s">
        <v>181</v>
      </c>
    </row>
    <row r="948" spans="1:65" s="12" customFormat="1" ht="22.9" customHeight="1">
      <c r="B948" s="148"/>
      <c r="D948" s="149" t="s">
        <v>74</v>
      </c>
      <c r="E948" s="159" t="s">
        <v>622</v>
      </c>
      <c r="F948" s="159" t="s">
        <v>1658</v>
      </c>
      <c r="I948" s="151"/>
      <c r="J948" s="160">
        <f>BK948</f>
        <v>0</v>
      </c>
      <c r="L948" s="148"/>
      <c r="M948" s="153"/>
      <c r="N948" s="154"/>
      <c r="O948" s="154"/>
      <c r="P948" s="155">
        <f>SUM(P949:P961)</f>
        <v>0</v>
      </c>
      <c r="Q948" s="154"/>
      <c r="R948" s="155">
        <f>SUM(R949:R961)</f>
        <v>0</v>
      </c>
      <c r="S948" s="154"/>
      <c r="T948" s="156">
        <f>SUM(T949:T961)</f>
        <v>0</v>
      </c>
      <c r="AR948" s="149" t="s">
        <v>80</v>
      </c>
      <c r="AT948" s="157" t="s">
        <v>74</v>
      </c>
      <c r="AU948" s="157" t="s">
        <v>80</v>
      </c>
      <c r="AY948" s="149" t="s">
        <v>181</v>
      </c>
      <c r="BK948" s="158">
        <f>SUM(BK949:BK961)</f>
        <v>0</v>
      </c>
    </row>
    <row r="949" spans="1:65" s="2" customFormat="1" ht="21.75" customHeight="1">
      <c r="A949" s="32"/>
      <c r="B949" s="161"/>
      <c r="C949" s="162" t="s">
        <v>1659</v>
      </c>
      <c r="D949" s="162" t="s">
        <v>183</v>
      </c>
      <c r="E949" s="163" t="s">
        <v>1660</v>
      </c>
      <c r="F949" s="164" t="s">
        <v>1661</v>
      </c>
      <c r="G949" s="165" t="s">
        <v>200</v>
      </c>
      <c r="H949" s="166">
        <v>195.83600000000001</v>
      </c>
      <c r="I949" s="167"/>
      <c r="J949" s="168">
        <f>ROUND(I949*H949,2)</f>
        <v>0</v>
      </c>
      <c r="K949" s="169"/>
      <c r="L949" s="33"/>
      <c r="M949" s="170" t="s">
        <v>1</v>
      </c>
      <c r="N949" s="171" t="s">
        <v>40</v>
      </c>
      <c r="O949" s="58"/>
      <c r="P949" s="172">
        <f>O949*H949</f>
        <v>0</v>
      </c>
      <c r="Q949" s="172">
        <v>0</v>
      </c>
      <c r="R949" s="172">
        <f>Q949*H949</f>
        <v>0</v>
      </c>
      <c r="S949" s="172">
        <v>0</v>
      </c>
      <c r="T949" s="173">
        <f>S949*H949</f>
        <v>0</v>
      </c>
      <c r="U949" s="32"/>
      <c r="V949" s="32"/>
      <c r="W949" s="32"/>
      <c r="X949" s="32"/>
      <c r="Y949" s="32"/>
      <c r="Z949" s="32"/>
      <c r="AA949" s="32"/>
      <c r="AB949" s="32"/>
      <c r="AC949" s="32"/>
      <c r="AD949" s="32"/>
      <c r="AE949" s="32"/>
      <c r="AR949" s="174" t="s">
        <v>187</v>
      </c>
      <c r="AT949" s="174" t="s">
        <v>183</v>
      </c>
      <c r="AU949" s="174" t="s">
        <v>85</v>
      </c>
      <c r="AY949" s="17" t="s">
        <v>181</v>
      </c>
      <c r="BE949" s="175">
        <f>IF(N949="základní",J949,0)</f>
        <v>0</v>
      </c>
      <c r="BF949" s="175">
        <f>IF(N949="snížená",J949,0)</f>
        <v>0</v>
      </c>
      <c r="BG949" s="175">
        <f>IF(N949="zákl. přenesená",J949,0)</f>
        <v>0</v>
      </c>
      <c r="BH949" s="175">
        <f>IF(N949="sníž. přenesená",J949,0)</f>
        <v>0</v>
      </c>
      <c r="BI949" s="175">
        <f>IF(N949="nulová",J949,0)</f>
        <v>0</v>
      </c>
      <c r="BJ949" s="17" t="s">
        <v>80</v>
      </c>
      <c r="BK949" s="175">
        <f>ROUND(I949*H949,2)</f>
        <v>0</v>
      </c>
      <c r="BL949" s="17" t="s">
        <v>187</v>
      </c>
      <c r="BM949" s="174" t="s">
        <v>1662</v>
      </c>
    </row>
    <row r="950" spans="1:65" s="13" customFormat="1">
      <c r="B950" s="176"/>
      <c r="D950" s="177" t="s">
        <v>189</v>
      </c>
      <c r="E950" s="178" t="s">
        <v>1</v>
      </c>
      <c r="F950" s="179" t="s">
        <v>1663</v>
      </c>
      <c r="H950" s="180">
        <v>195.83600000000001</v>
      </c>
      <c r="I950" s="181"/>
      <c r="L950" s="176"/>
      <c r="M950" s="182"/>
      <c r="N950" s="183"/>
      <c r="O950" s="183"/>
      <c r="P950" s="183"/>
      <c r="Q950" s="183"/>
      <c r="R950" s="183"/>
      <c r="S950" s="183"/>
      <c r="T950" s="184"/>
      <c r="AT950" s="178" t="s">
        <v>189</v>
      </c>
      <c r="AU950" s="178" t="s">
        <v>85</v>
      </c>
      <c r="AV950" s="13" t="s">
        <v>85</v>
      </c>
      <c r="AW950" s="13" t="s">
        <v>31</v>
      </c>
      <c r="AX950" s="13" t="s">
        <v>80</v>
      </c>
      <c r="AY950" s="178" t="s">
        <v>181</v>
      </c>
    </row>
    <row r="951" spans="1:65" s="2" customFormat="1" ht="21.75" customHeight="1">
      <c r="A951" s="32"/>
      <c r="B951" s="161"/>
      <c r="C951" s="162" t="s">
        <v>1664</v>
      </c>
      <c r="D951" s="162" t="s">
        <v>183</v>
      </c>
      <c r="E951" s="163" t="s">
        <v>1495</v>
      </c>
      <c r="F951" s="164" t="s">
        <v>1496</v>
      </c>
      <c r="G951" s="165" t="s">
        <v>228</v>
      </c>
      <c r="H951" s="166">
        <v>462.27499999999998</v>
      </c>
      <c r="I951" s="167"/>
      <c r="J951" s="168">
        <f>ROUND(I951*H951,2)</f>
        <v>0</v>
      </c>
      <c r="K951" s="169"/>
      <c r="L951" s="33"/>
      <c r="M951" s="170" t="s">
        <v>1</v>
      </c>
      <c r="N951" s="171" t="s">
        <v>40</v>
      </c>
      <c r="O951" s="58"/>
      <c r="P951" s="172">
        <f>O951*H951</f>
        <v>0</v>
      </c>
      <c r="Q951" s="172">
        <v>0</v>
      </c>
      <c r="R951" s="172">
        <f>Q951*H951</f>
        <v>0</v>
      </c>
      <c r="S951" s="172">
        <v>0</v>
      </c>
      <c r="T951" s="173">
        <f>S951*H951</f>
        <v>0</v>
      </c>
      <c r="U951" s="32"/>
      <c r="V951" s="32"/>
      <c r="W951" s="32"/>
      <c r="X951" s="32"/>
      <c r="Y951" s="32"/>
      <c r="Z951" s="32"/>
      <c r="AA951" s="32"/>
      <c r="AB951" s="32"/>
      <c r="AC951" s="32"/>
      <c r="AD951" s="32"/>
      <c r="AE951" s="32"/>
      <c r="AR951" s="174" t="s">
        <v>187</v>
      </c>
      <c r="AT951" s="174" t="s">
        <v>183</v>
      </c>
      <c r="AU951" s="174" t="s">
        <v>85</v>
      </c>
      <c r="AY951" s="17" t="s">
        <v>181</v>
      </c>
      <c r="BE951" s="175">
        <f>IF(N951="základní",J951,0)</f>
        <v>0</v>
      </c>
      <c r="BF951" s="175">
        <f>IF(N951="snížená",J951,0)</f>
        <v>0</v>
      </c>
      <c r="BG951" s="175">
        <f>IF(N951="zákl. přenesená",J951,0)</f>
        <v>0</v>
      </c>
      <c r="BH951" s="175">
        <f>IF(N951="sníž. přenesená",J951,0)</f>
        <v>0</v>
      </c>
      <c r="BI951" s="175">
        <f>IF(N951="nulová",J951,0)</f>
        <v>0</v>
      </c>
      <c r="BJ951" s="17" t="s">
        <v>80</v>
      </c>
      <c r="BK951" s="175">
        <f>ROUND(I951*H951,2)</f>
        <v>0</v>
      </c>
      <c r="BL951" s="17" t="s">
        <v>187</v>
      </c>
      <c r="BM951" s="174" t="s">
        <v>1665</v>
      </c>
    </row>
    <row r="952" spans="1:65" s="13" customFormat="1">
      <c r="B952" s="176"/>
      <c r="D952" s="177" t="s">
        <v>189</v>
      </c>
      <c r="E952" s="178" t="s">
        <v>1</v>
      </c>
      <c r="F952" s="179" t="s">
        <v>1490</v>
      </c>
      <c r="H952" s="180">
        <v>184.07499999999999</v>
      </c>
      <c r="I952" s="181"/>
      <c r="L952" s="176"/>
      <c r="M952" s="182"/>
      <c r="N952" s="183"/>
      <c r="O952" s="183"/>
      <c r="P952" s="183"/>
      <c r="Q952" s="183"/>
      <c r="R952" s="183"/>
      <c r="S952" s="183"/>
      <c r="T952" s="184"/>
      <c r="AT952" s="178" t="s">
        <v>189</v>
      </c>
      <c r="AU952" s="178" t="s">
        <v>85</v>
      </c>
      <c r="AV952" s="13" t="s">
        <v>85</v>
      </c>
      <c r="AW952" s="13" t="s">
        <v>31</v>
      </c>
      <c r="AX952" s="13" t="s">
        <v>75</v>
      </c>
      <c r="AY952" s="178" t="s">
        <v>181</v>
      </c>
    </row>
    <row r="953" spans="1:65" s="14" customFormat="1">
      <c r="B953" s="185"/>
      <c r="D953" s="177" t="s">
        <v>189</v>
      </c>
      <c r="E953" s="186" t="s">
        <v>1</v>
      </c>
      <c r="F953" s="187" t="s">
        <v>1666</v>
      </c>
      <c r="H953" s="186" t="s">
        <v>1</v>
      </c>
      <c r="I953" s="188"/>
      <c r="L953" s="185"/>
      <c r="M953" s="189"/>
      <c r="N953" s="190"/>
      <c r="O953" s="190"/>
      <c r="P953" s="190"/>
      <c r="Q953" s="190"/>
      <c r="R953" s="190"/>
      <c r="S953" s="190"/>
      <c r="T953" s="191"/>
      <c r="AT953" s="186" t="s">
        <v>189</v>
      </c>
      <c r="AU953" s="186" t="s">
        <v>85</v>
      </c>
      <c r="AV953" s="14" t="s">
        <v>80</v>
      </c>
      <c r="AW953" s="14" t="s">
        <v>31</v>
      </c>
      <c r="AX953" s="14" t="s">
        <v>75</v>
      </c>
      <c r="AY953" s="186" t="s">
        <v>181</v>
      </c>
    </row>
    <row r="954" spans="1:65" s="13" customFormat="1">
      <c r="B954" s="176"/>
      <c r="D954" s="177" t="s">
        <v>189</v>
      </c>
      <c r="E954" s="178" t="s">
        <v>1</v>
      </c>
      <c r="F954" s="179" t="s">
        <v>1667</v>
      </c>
      <c r="H954" s="180">
        <v>254.2</v>
      </c>
      <c r="I954" s="181"/>
      <c r="L954" s="176"/>
      <c r="M954" s="182"/>
      <c r="N954" s="183"/>
      <c r="O954" s="183"/>
      <c r="P954" s="183"/>
      <c r="Q954" s="183"/>
      <c r="R954" s="183"/>
      <c r="S954" s="183"/>
      <c r="T954" s="184"/>
      <c r="AT954" s="178" t="s">
        <v>189</v>
      </c>
      <c r="AU954" s="178" t="s">
        <v>85</v>
      </c>
      <c r="AV954" s="13" t="s">
        <v>85</v>
      </c>
      <c r="AW954" s="13" t="s">
        <v>31</v>
      </c>
      <c r="AX954" s="13" t="s">
        <v>75</v>
      </c>
      <c r="AY954" s="178" t="s">
        <v>181</v>
      </c>
    </row>
    <row r="955" spans="1:65" s="14" customFormat="1">
      <c r="B955" s="185"/>
      <c r="D955" s="177" t="s">
        <v>189</v>
      </c>
      <c r="E955" s="186" t="s">
        <v>1</v>
      </c>
      <c r="F955" s="187" t="s">
        <v>1668</v>
      </c>
      <c r="H955" s="186" t="s">
        <v>1</v>
      </c>
      <c r="I955" s="188"/>
      <c r="L955" s="185"/>
      <c r="M955" s="189"/>
      <c r="N955" s="190"/>
      <c r="O955" s="190"/>
      <c r="P955" s="190"/>
      <c r="Q955" s="190"/>
      <c r="R955" s="190"/>
      <c r="S955" s="190"/>
      <c r="T955" s="191"/>
      <c r="AT955" s="186" t="s">
        <v>189</v>
      </c>
      <c r="AU955" s="186" t="s">
        <v>85</v>
      </c>
      <c r="AV955" s="14" t="s">
        <v>80</v>
      </c>
      <c r="AW955" s="14" t="s">
        <v>31</v>
      </c>
      <c r="AX955" s="14" t="s">
        <v>75</v>
      </c>
      <c r="AY955" s="186" t="s">
        <v>181</v>
      </c>
    </row>
    <row r="956" spans="1:65" s="13" customFormat="1">
      <c r="B956" s="176"/>
      <c r="D956" s="177" t="s">
        <v>189</v>
      </c>
      <c r="E956" s="178" t="s">
        <v>1</v>
      </c>
      <c r="F956" s="179" t="s">
        <v>1669</v>
      </c>
      <c r="H956" s="180">
        <v>24</v>
      </c>
      <c r="I956" s="181"/>
      <c r="L956" s="176"/>
      <c r="M956" s="182"/>
      <c r="N956" s="183"/>
      <c r="O956" s="183"/>
      <c r="P956" s="183"/>
      <c r="Q956" s="183"/>
      <c r="R956" s="183"/>
      <c r="S956" s="183"/>
      <c r="T956" s="184"/>
      <c r="AT956" s="178" t="s">
        <v>189</v>
      </c>
      <c r="AU956" s="178" t="s">
        <v>85</v>
      </c>
      <c r="AV956" s="13" t="s">
        <v>85</v>
      </c>
      <c r="AW956" s="13" t="s">
        <v>31</v>
      </c>
      <c r="AX956" s="13" t="s">
        <v>75</v>
      </c>
      <c r="AY956" s="178" t="s">
        <v>181</v>
      </c>
    </row>
    <row r="957" spans="1:65" s="15" customFormat="1">
      <c r="B957" s="192"/>
      <c r="D957" s="177" t="s">
        <v>189</v>
      </c>
      <c r="E957" s="193" t="s">
        <v>1</v>
      </c>
      <c r="F957" s="194" t="s">
        <v>204</v>
      </c>
      <c r="H957" s="195">
        <v>462.27499999999998</v>
      </c>
      <c r="I957" s="196"/>
      <c r="L957" s="192"/>
      <c r="M957" s="197"/>
      <c r="N957" s="198"/>
      <c r="O957" s="198"/>
      <c r="P957" s="198"/>
      <c r="Q957" s="198"/>
      <c r="R957" s="198"/>
      <c r="S957" s="198"/>
      <c r="T957" s="199"/>
      <c r="AT957" s="193" t="s">
        <v>189</v>
      </c>
      <c r="AU957" s="193" t="s">
        <v>85</v>
      </c>
      <c r="AV957" s="15" t="s">
        <v>187</v>
      </c>
      <c r="AW957" s="15" t="s">
        <v>31</v>
      </c>
      <c r="AX957" s="15" t="s">
        <v>80</v>
      </c>
      <c r="AY957" s="193" t="s">
        <v>181</v>
      </c>
    </row>
    <row r="958" spans="1:65" s="2" customFormat="1" ht="21.75" customHeight="1">
      <c r="A958" s="32"/>
      <c r="B958" s="161"/>
      <c r="C958" s="200" t="s">
        <v>1670</v>
      </c>
      <c r="D958" s="200" t="s">
        <v>513</v>
      </c>
      <c r="E958" s="201" t="s">
        <v>1671</v>
      </c>
      <c r="F958" s="202" t="s">
        <v>1672</v>
      </c>
      <c r="G958" s="203" t="s">
        <v>228</v>
      </c>
      <c r="H958" s="204">
        <v>470</v>
      </c>
      <c r="I958" s="205"/>
      <c r="J958" s="206">
        <f>ROUND(I958*H958,2)</f>
        <v>0</v>
      </c>
      <c r="K958" s="207"/>
      <c r="L958" s="208"/>
      <c r="M958" s="209" t="s">
        <v>1</v>
      </c>
      <c r="N958" s="210" t="s">
        <v>40</v>
      </c>
      <c r="O958" s="58"/>
      <c r="P958" s="172">
        <f>O958*H958</f>
        <v>0</v>
      </c>
      <c r="Q958" s="172">
        <v>0</v>
      </c>
      <c r="R958" s="172">
        <f>Q958*H958</f>
        <v>0</v>
      </c>
      <c r="S958" s="172">
        <v>0</v>
      </c>
      <c r="T958" s="173">
        <f>S958*H958</f>
        <v>0</v>
      </c>
      <c r="U958" s="32"/>
      <c r="V958" s="32"/>
      <c r="W958" s="32"/>
      <c r="X958" s="32"/>
      <c r="Y958" s="32"/>
      <c r="Z958" s="32"/>
      <c r="AA958" s="32"/>
      <c r="AB958" s="32"/>
      <c r="AC958" s="32"/>
      <c r="AD958" s="32"/>
      <c r="AE958" s="32"/>
      <c r="AR958" s="174" t="s">
        <v>225</v>
      </c>
      <c r="AT958" s="174" t="s">
        <v>513</v>
      </c>
      <c r="AU958" s="174" t="s">
        <v>85</v>
      </c>
      <c r="AY958" s="17" t="s">
        <v>181</v>
      </c>
      <c r="BE958" s="175">
        <f>IF(N958="základní",J958,0)</f>
        <v>0</v>
      </c>
      <c r="BF958" s="175">
        <f>IF(N958="snížená",J958,0)</f>
        <v>0</v>
      </c>
      <c r="BG958" s="175">
        <f>IF(N958="zákl. přenesená",J958,0)</f>
        <v>0</v>
      </c>
      <c r="BH958" s="175">
        <f>IF(N958="sníž. přenesená",J958,0)</f>
        <v>0</v>
      </c>
      <c r="BI958" s="175">
        <f>IF(N958="nulová",J958,0)</f>
        <v>0</v>
      </c>
      <c r="BJ958" s="17" t="s">
        <v>80</v>
      </c>
      <c r="BK958" s="175">
        <f>ROUND(I958*H958,2)</f>
        <v>0</v>
      </c>
      <c r="BL958" s="17" t="s">
        <v>187</v>
      </c>
      <c r="BM958" s="174" t="s">
        <v>1673</v>
      </c>
    </row>
    <row r="959" spans="1:65" s="2" customFormat="1" ht="21.75" customHeight="1">
      <c r="A959" s="32"/>
      <c r="B959" s="161"/>
      <c r="C959" s="162" t="s">
        <v>848</v>
      </c>
      <c r="D959" s="162" t="s">
        <v>183</v>
      </c>
      <c r="E959" s="163" t="s">
        <v>1674</v>
      </c>
      <c r="F959" s="164" t="s">
        <v>1675</v>
      </c>
      <c r="G959" s="165" t="s">
        <v>228</v>
      </c>
      <c r="H959" s="166">
        <v>184.07499999999999</v>
      </c>
      <c r="I959" s="167"/>
      <c r="J959" s="168">
        <f>ROUND(I959*H959,2)</f>
        <v>0</v>
      </c>
      <c r="K959" s="169"/>
      <c r="L959" s="33"/>
      <c r="M959" s="170" t="s">
        <v>1</v>
      </c>
      <c r="N959" s="171" t="s">
        <v>40</v>
      </c>
      <c r="O959" s="58"/>
      <c r="P959" s="172">
        <f>O959*H959</f>
        <v>0</v>
      </c>
      <c r="Q959" s="172">
        <v>0</v>
      </c>
      <c r="R959" s="172">
        <f>Q959*H959</f>
        <v>0</v>
      </c>
      <c r="S959" s="172">
        <v>0</v>
      </c>
      <c r="T959" s="173">
        <f>S959*H959</f>
        <v>0</v>
      </c>
      <c r="U959" s="32"/>
      <c r="V959" s="32"/>
      <c r="W959" s="32"/>
      <c r="X959" s="32"/>
      <c r="Y959" s="32"/>
      <c r="Z959" s="32"/>
      <c r="AA959" s="32"/>
      <c r="AB959" s="32"/>
      <c r="AC959" s="32"/>
      <c r="AD959" s="32"/>
      <c r="AE959" s="32"/>
      <c r="AR959" s="174" t="s">
        <v>187</v>
      </c>
      <c r="AT959" s="174" t="s">
        <v>183</v>
      </c>
      <c r="AU959" s="174" t="s">
        <v>85</v>
      </c>
      <c r="AY959" s="17" t="s">
        <v>181</v>
      </c>
      <c r="BE959" s="175">
        <f>IF(N959="základní",J959,0)</f>
        <v>0</v>
      </c>
      <c r="BF959" s="175">
        <f>IF(N959="snížená",J959,0)</f>
        <v>0</v>
      </c>
      <c r="BG959" s="175">
        <f>IF(N959="zákl. přenesená",J959,0)</f>
        <v>0</v>
      </c>
      <c r="BH959" s="175">
        <f>IF(N959="sníž. přenesená",J959,0)</f>
        <v>0</v>
      </c>
      <c r="BI959" s="175">
        <f>IF(N959="nulová",J959,0)</f>
        <v>0</v>
      </c>
      <c r="BJ959" s="17" t="s">
        <v>80</v>
      </c>
      <c r="BK959" s="175">
        <f>ROUND(I959*H959,2)</f>
        <v>0</v>
      </c>
      <c r="BL959" s="17" t="s">
        <v>187</v>
      </c>
      <c r="BM959" s="174" t="s">
        <v>1676</v>
      </c>
    </row>
    <row r="960" spans="1:65" s="13" customFormat="1">
      <c r="B960" s="176"/>
      <c r="D960" s="177" t="s">
        <v>189</v>
      </c>
      <c r="E960" s="178" t="s">
        <v>1</v>
      </c>
      <c r="F960" s="179" t="s">
        <v>1490</v>
      </c>
      <c r="H960" s="180">
        <v>184.07499999999999</v>
      </c>
      <c r="I960" s="181"/>
      <c r="L960" s="176"/>
      <c r="M960" s="182"/>
      <c r="N960" s="183"/>
      <c r="O960" s="183"/>
      <c r="P960" s="183"/>
      <c r="Q960" s="183"/>
      <c r="R960" s="183"/>
      <c r="S960" s="183"/>
      <c r="T960" s="184"/>
      <c r="AT960" s="178" t="s">
        <v>189</v>
      </c>
      <c r="AU960" s="178" t="s">
        <v>85</v>
      </c>
      <c r="AV960" s="13" t="s">
        <v>85</v>
      </c>
      <c r="AW960" s="13" t="s">
        <v>31</v>
      </c>
      <c r="AX960" s="13" t="s">
        <v>80</v>
      </c>
      <c r="AY960" s="178" t="s">
        <v>181</v>
      </c>
    </row>
    <row r="961" spans="1:65" s="2" customFormat="1" ht="21.75" customHeight="1">
      <c r="A961" s="32"/>
      <c r="B961" s="161"/>
      <c r="C961" s="200" t="s">
        <v>1677</v>
      </c>
      <c r="D961" s="200" t="s">
        <v>513</v>
      </c>
      <c r="E961" s="201" t="s">
        <v>1678</v>
      </c>
      <c r="F961" s="202" t="s">
        <v>1679</v>
      </c>
      <c r="G961" s="203" t="s">
        <v>228</v>
      </c>
      <c r="H961" s="204">
        <v>195</v>
      </c>
      <c r="I961" s="205"/>
      <c r="J961" s="206">
        <f>ROUND(I961*H961,2)</f>
        <v>0</v>
      </c>
      <c r="K961" s="207"/>
      <c r="L961" s="208"/>
      <c r="M961" s="209" t="s">
        <v>1</v>
      </c>
      <c r="N961" s="210" t="s">
        <v>40</v>
      </c>
      <c r="O961" s="58"/>
      <c r="P961" s="172">
        <f>O961*H961</f>
        <v>0</v>
      </c>
      <c r="Q961" s="172">
        <v>0</v>
      </c>
      <c r="R961" s="172">
        <f>Q961*H961</f>
        <v>0</v>
      </c>
      <c r="S961" s="172">
        <v>0</v>
      </c>
      <c r="T961" s="173">
        <f>S961*H961</f>
        <v>0</v>
      </c>
      <c r="U961" s="32"/>
      <c r="V961" s="32"/>
      <c r="W961" s="32"/>
      <c r="X961" s="32"/>
      <c r="Y961" s="32"/>
      <c r="Z961" s="32"/>
      <c r="AA961" s="32"/>
      <c r="AB961" s="32"/>
      <c r="AC961" s="32"/>
      <c r="AD961" s="32"/>
      <c r="AE961" s="32"/>
      <c r="AR961" s="174" t="s">
        <v>225</v>
      </c>
      <c r="AT961" s="174" t="s">
        <v>513</v>
      </c>
      <c r="AU961" s="174" t="s">
        <v>85</v>
      </c>
      <c r="AY961" s="17" t="s">
        <v>181</v>
      </c>
      <c r="BE961" s="175">
        <f>IF(N961="základní",J961,0)</f>
        <v>0</v>
      </c>
      <c r="BF961" s="175">
        <f>IF(N961="snížená",J961,0)</f>
        <v>0</v>
      </c>
      <c r="BG961" s="175">
        <f>IF(N961="zákl. přenesená",J961,0)</f>
        <v>0</v>
      </c>
      <c r="BH961" s="175">
        <f>IF(N961="sníž. přenesená",J961,0)</f>
        <v>0</v>
      </c>
      <c r="BI961" s="175">
        <f>IF(N961="nulová",J961,0)</f>
        <v>0</v>
      </c>
      <c r="BJ961" s="17" t="s">
        <v>80</v>
      </c>
      <c r="BK961" s="175">
        <f>ROUND(I961*H961,2)</f>
        <v>0</v>
      </c>
      <c r="BL961" s="17" t="s">
        <v>187</v>
      </c>
      <c r="BM961" s="174" t="s">
        <v>1680</v>
      </c>
    </row>
    <row r="962" spans="1:65" s="12" customFormat="1" ht="22.9" customHeight="1">
      <c r="B962" s="148"/>
      <c r="D962" s="149" t="s">
        <v>74</v>
      </c>
      <c r="E962" s="159" t="s">
        <v>233</v>
      </c>
      <c r="F962" s="159" t="s">
        <v>310</v>
      </c>
      <c r="I962" s="151"/>
      <c r="J962" s="160">
        <f>BK962</f>
        <v>0</v>
      </c>
      <c r="L962" s="148"/>
      <c r="M962" s="153"/>
      <c r="N962" s="154"/>
      <c r="O962" s="154"/>
      <c r="P962" s="155">
        <f>SUM(P963:P1049)</f>
        <v>0</v>
      </c>
      <c r="Q962" s="154"/>
      <c r="R962" s="155">
        <f>SUM(R963:R1049)</f>
        <v>1315.7552774400001</v>
      </c>
      <c r="S962" s="154"/>
      <c r="T962" s="156">
        <f>SUM(T963:T1049)</f>
        <v>40.731425399999999</v>
      </c>
      <c r="AR962" s="149" t="s">
        <v>80</v>
      </c>
      <c r="AT962" s="157" t="s">
        <v>74</v>
      </c>
      <c r="AU962" s="157" t="s">
        <v>80</v>
      </c>
      <c r="AY962" s="149" t="s">
        <v>181</v>
      </c>
      <c r="BK962" s="158">
        <f>SUM(BK963:BK1049)</f>
        <v>0</v>
      </c>
    </row>
    <row r="963" spans="1:65" s="2" customFormat="1" ht="21.75" customHeight="1">
      <c r="A963" s="32"/>
      <c r="B963" s="161"/>
      <c r="C963" s="162" t="s">
        <v>1681</v>
      </c>
      <c r="D963" s="162" t="s">
        <v>183</v>
      </c>
      <c r="E963" s="163" t="s">
        <v>1682</v>
      </c>
      <c r="F963" s="164" t="s">
        <v>1683</v>
      </c>
      <c r="G963" s="165" t="s">
        <v>228</v>
      </c>
      <c r="H963" s="166">
        <v>5000</v>
      </c>
      <c r="I963" s="167"/>
      <c r="J963" s="168">
        <f>ROUND(I963*H963,2)</f>
        <v>0</v>
      </c>
      <c r="K963" s="169"/>
      <c r="L963" s="33"/>
      <c r="M963" s="170" t="s">
        <v>1</v>
      </c>
      <c r="N963" s="171" t="s">
        <v>40</v>
      </c>
      <c r="O963" s="58"/>
      <c r="P963" s="172">
        <f>O963*H963</f>
        <v>0</v>
      </c>
      <c r="Q963" s="172">
        <v>0.20219000000000001</v>
      </c>
      <c r="R963" s="172">
        <f>Q963*H963</f>
        <v>1010.95</v>
      </c>
      <c r="S963" s="172">
        <v>0</v>
      </c>
      <c r="T963" s="173">
        <f>S963*H963</f>
        <v>0</v>
      </c>
      <c r="U963" s="32"/>
      <c r="V963" s="32"/>
      <c r="W963" s="32"/>
      <c r="X963" s="32"/>
      <c r="Y963" s="32"/>
      <c r="Z963" s="32"/>
      <c r="AA963" s="32"/>
      <c r="AB963" s="32"/>
      <c r="AC963" s="32"/>
      <c r="AD963" s="32"/>
      <c r="AE963" s="32"/>
      <c r="AR963" s="174" t="s">
        <v>187</v>
      </c>
      <c r="AT963" s="174" t="s">
        <v>183</v>
      </c>
      <c r="AU963" s="174" t="s">
        <v>85</v>
      </c>
      <c r="AY963" s="17" t="s">
        <v>181</v>
      </c>
      <c r="BE963" s="175">
        <f>IF(N963="základní",J963,0)</f>
        <v>0</v>
      </c>
      <c r="BF963" s="175">
        <f>IF(N963="snížená",J963,0)</f>
        <v>0</v>
      </c>
      <c r="BG963" s="175">
        <f>IF(N963="zákl. přenesená",J963,0)</f>
        <v>0</v>
      </c>
      <c r="BH963" s="175">
        <f>IF(N963="sníž. přenesená",J963,0)</f>
        <v>0</v>
      </c>
      <c r="BI963" s="175">
        <f>IF(N963="nulová",J963,0)</f>
        <v>0</v>
      </c>
      <c r="BJ963" s="17" t="s">
        <v>80</v>
      </c>
      <c r="BK963" s="175">
        <f>ROUND(I963*H963,2)</f>
        <v>0</v>
      </c>
      <c r="BL963" s="17" t="s">
        <v>187</v>
      </c>
      <c r="BM963" s="174" t="s">
        <v>1684</v>
      </c>
    </row>
    <row r="964" spans="1:65" s="13" customFormat="1">
      <c r="B964" s="176"/>
      <c r="D964" s="177" t="s">
        <v>189</v>
      </c>
      <c r="E964" s="178" t="s">
        <v>1</v>
      </c>
      <c r="F964" s="179" t="s">
        <v>909</v>
      </c>
      <c r="H964" s="180">
        <v>5000</v>
      </c>
      <c r="I964" s="181"/>
      <c r="L964" s="176"/>
      <c r="M964" s="182"/>
      <c r="N964" s="183"/>
      <c r="O964" s="183"/>
      <c r="P964" s="183"/>
      <c r="Q964" s="183"/>
      <c r="R964" s="183"/>
      <c r="S964" s="183"/>
      <c r="T964" s="184"/>
      <c r="AT964" s="178" t="s">
        <v>189</v>
      </c>
      <c r="AU964" s="178" t="s">
        <v>85</v>
      </c>
      <c r="AV964" s="13" t="s">
        <v>85</v>
      </c>
      <c r="AW964" s="13" t="s">
        <v>31</v>
      </c>
      <c r="AX964" s="13" t="s">
        <v>80</v>
      </c>
      <c r="AY964" s="178" t="s">
        <v>181</v>
      </c>
    </row>
    <row r="965" spans="1:65" s="2" customFormat="1" ht="16.5" customHeight="1">
      <c r="A965" s="32"/>
      <c r="B965" s="161"/>
      <c r="C965" s="200" t="s">
        <v>1685</v>
      </c>
      <c r="D965" s="200" t="s">
        <v>513</v>
      </c>
      <c r="E965" s="201" t="s">
        <v>1686</v>
      </c>
      <c r="F965" s="202" t="s">
        <v>1687</v>
      </c>
      <c r="G965" s="203" t="s">
        <v>228</v>
      </c>
      <c r="H965" s="204">
        <v>5250</v>
      </c>
      <c r="I965" s="205"/>
      <c r="J965" s="206">
        <f>ROUND(I965*H965,2)</f>
        <v>0</v>
      </c>
      <c r="K965" s="207"/>
      <c r="L965" s="208"/>
      <c r="M965" s="209" t="s">
        <v>1</v>
      </c>
      <c r="N965" s="210" t="s">
        <v>40</v>
      </c>
      <c r="O965" s="58"/>
      <c r="P965" s="172">
        <f>O965*H965</f>
        <v>0</v>
      </c>
      <c r="Q965" s="172">
        <v>5.6120000000000003E-2</v>
      </c>
      <c r="R965" s="172">
        <f>Q965*H965</f>
        <v>294.63</v>
      </c>
      <c r="S965" s="172">
        <v>0</v>
      </c>
      <c r="T965" s="173">
        <f>S965*H965</f>
        <v>0</v>
      </c>
      <c r="U965" s="32"/>
      <c r="V965" s="32"/>
      <c r="W965" s="32"/>
      <c r="X965" s="32"/>
      <c r="Y965" s="32"/>
      <c r="Z965" s="32"/>
      <c r="AA965" s="32"/>
      <c r="AB965" s="32"/>
      <c r="AC965" s="32"/>
      <c r="AD965" s="32"/>
      <c r="AE965" s="32"/>
      <c r="AR965" s="174" t="s">
        <v>225</v>
      </c>
      <c r="AT965" s="174" t="s">
        <v>513</v>
      </c>
      <c r="AU965" s="174" t="s">
        <v>85</v>
      </c>
      <c r="AY965" s="17" t="s">
        <v>181</v>
      </c>
      <c r="BE965" s="175">
        <f>IF(N965="základní",J965,0)</f>
        <v>0</v>
      </c>
      <c r="BF965" s="175">
        <f>IF(N965="snížená",J965,0)</f>
        <v>0</v>
      </c>
      <c r="BG965" s="175">
        <f>IF(N965="zákl. přenesená",J965,0)</f>
        <v>0</v>
      </c>
      <c r="BH965" s="175">
        <f>IF(N965="sníž. přenesená",J965,0)</f>
        <v>0</v>
      </c>
      <c r="BI965" s="175">
        <f>IF(N965="nulová",J965,0)</f>
        <v>0</v>
      </c>
      <c r="BJ965" s="17" t="s">
        <v>80</v>
      </c>
      <c r="BK965" s="175">
        <f>ROUND(I965*H965,2)</f>
        <v>0</v>
      </c>
      <c r="BL965" s="17" t="s">
        <v>187</v>
      </c>
      <c r="BM965" s="174" t="s">
        <v>1688</v>
      </c>
    </row>
    <row r="966" spans="1:65" s="13" customFormat="1">
      <c r="B966" s="176"/>
      <c r="D966" s="177" t="s">
        <v>189</v>
      </c>
      <c r="F966" s="179" t="s">
        <v>1689</v>
      </c>
      <c r="H966" s="180">
        <v>5250</v>
      </c>
      <c r="I966" s="181"/>
      <c r="L966" s="176"/>
      <c r="M966" s="182"/>
      <c r="N966" s="183"/>
      <c r="O966" s="183"/>
      <c r="P966" s="183"/>
      <c r="Q966" s="183"/>
      <c r="R966" s="183"/>
      <c r="S966" s="183"/>
      <c r="T966" s="184"/>
      <c r="AT966" s="178" t="s">
        <v>189</v>
      </c>
      <c r="AU966" s="178" t="s">
        <v>85</v>
      </c>
      <c r="AV966" s="13" t="s">
        <v>85</v>
      </c>
      <c r="AW966" s="13" t="s">
        <v>3</v>
      </c>
      <c r="AX966" s="13" t="s">
        <v>80</v>
      </c>
      <c r="AY966" s="178" t="s">
        <v>181</v>
      </c>
    </row>
    <row r="967" spans="1:65" s="2" customFormat="1" ht="21.75" customHeight="1">
      <c r="A967" s="32"/>
      <c r="B967" s="161"/>
      <c r="C967" s="162" t="s">
        <v>1690</v>
      </c>
      <c r="D967" s="162" t="s">
        <v>183</v>
      </c>
      <c r="E967" s="163" t="s">
        <v>1691</v>
      </c>
      <c r="F967" s="164" t="s">
        <v>1692</v>
      </c>
      <c r="G967" s="165" t="s">
        <v>200</v>
      </c>
      <c r="H967" s="166">
        <v>1278</v>
      </c>
      <c r="I967" s="167"/>
      <c r="J967" s="168">
        <f>ROUND(I967*H967,2)</f>
        <v>0</v>
      </c>
      <c r="K967" s="169"/>
      <c r="L967" s="33"/>
      <c r="M967" s="170" t="s">
        <v>1</v>
      </c>
      <c r="N967" s="171" t="s">
        <v>40</v>
      </c>
      <c r="O967" s="58"/>
      <c r="P967" s="172">
        <f>O967*H967</f>
        <v>0</v>
      </c>
      <c r="Q967" s="172">
        <v>0</v>
      </c>
      <c r="R967" s="172">
        <f>Q967*H967</f>
        <v>0</v>
      </c>
      <c r="S967" s="172">
        <v>0</v>
      </c>
      <c r="T967" s="173">
        <f>S967*H967</f>
        <v>0</v>
      </c>
      <c r="U967" s="32"/>
      <c r="V967" s="32"/>
      <c r="W967" s="32"/>
      <c r="X967" s="32"/>
      <c r="Y967" s="32"/>
      <c r="Z967" s="32"/>
      <c r="AA967" s="32"/>
      <c r="AB967" s="32"/>
      <c r="AC967" s="32"/>
      <c r="AD967" s="32"/>
      <c r="AE967" s="32"/>
      <c r="AR967" s="174" t="s">
        <v>187</v>
      </c>
      <c r="AT967" s="174" t="s">
        <v>183</v>
      </c>
      <c r="AU967" s="174" t="s">
        <v>85</v>
      </c>
      <c r="AY967" s="17" t="s">
        <v>181</v>
      </c>
      <c r="BE967" s="175">
        <f>IF(N967="základní",J967,0)</f>
        <v>0</v>
      </c>
      <c r="BF967" s="175">
        <f>IF(N967="snížená",J967,0)</f>
        <v>0</v>
      </c>
      <c r="BG967" s="175">
        <f>IF(N967="zákl. přenesená",J967,0)</f>
        <v>0</v>
      </c>
      <c r="BH967" s="175">
        <f>IF(N967="sníž. přenesená",J967,0)</f>
        <v>0</v>
      </c>
      <c r="BI967" s="175">
        <f>IF(N967="nulová",J967,0)</f>
        <v>0</v>
      </c>
      <c r="BJ967" s="17" t="s">
        <v>80</v>
      </c>
      <c r="BK967" s="175">
        <f>ROUND(I967*H967,2)</f>
        <v>0</v>
      </c>
      <c r="BL967" s="17" t="s">
        <v>187</v>
      </c>
      <c r="BM967" s="174" t="s">
        <v>1693</v>
      </c>
    </row>
    <row r="968" spans="1:65" s="13" customFormat="1">
      <c r="B968" s="176"/>
      <c r="D968" s="177" t="s">
        <v>189</v>
      </c>
      <c r="E968" s="178" t="s">
        <v>1</v>
      </c>
      <c r="F968" s="179" t="s">
        <v>1694</v>
      </c>
      <c r="H968" s="180">
        <v>1278</v>
      </c>
      <c r="I968" s="181"/>
      <c r="L968" s="176"/>
      <c r="M968" s="182"/>
      <c r="N968" s="183"/>
      <c r="O968" s="183"/>
      <c r="P968" s="183"/>
      <c r="Q968" s="183"/>
      <c r="R968" s="183"/>
      <c r="S968" s="183"/>
      <c r="T968" s="184"/>
      <c r="AT968" s="178" t="s">
        <v>189</v>
      </c>
      <c r="AU968" s="178" t="s">
        <v>85</v>
      </c>
      <c r="AV968" s="13" t="s">
        <v>85</v>
      </c>
      <c r="AW968" s="13" t="s">
        <v>31</v>
      </c>
      <c r="AX968" s="13" t="s">
        <v>80</v>
      </c>
      <c r="AY968" s="178" t="s">
        <v>181</v>
      </c>
    </row>
    <row r="969" spans="1:65" s="2" customFormat="1" ht="21.75" customHeight="1">
      <c r="A969" s="32"/>
      <c r="B969" s="161"/>
      <c r="C969" s="162" t="s">
        <v>550</v>
      </c>
      <c r="D969" s="162" t="s">
        <v>183</v>
      </c>
      <c r="E969" s="163" t="s">
        <v>1695</v>
      </c>
      <c r="F969" s="164" t="s">
        <v>1696</v>
      </c>
      <c r="G969" s="165" t="s">
        <v>200</v>
      </c>
      <c r="H969" s="166">
        <v>51120</v>
      </c>
      <c r="I969" s="167"/>
      <c r="J969" s="168">
        <f>ROUND(I969*H969,2)</f>
        <v>0</v>
      </c>
      <c r="K969" s="169"/>
      <c r="L969" s="33"/>
      <c r="M969" s="170" t="s">
        <v>1</v>
      </c>
      <c r="N969" s="171" t="s">
        <v>40</v>
      </c>
      <c r="O969" s="58"/>
      <c r="P969" s="172">
        <f>O969*H969</f>
        <v>0</v>
      </c>
      <c r="Q969" s="172">
        <v>0</v>
      </c>
      <c r="R969" s="172">
        <f>Q969*H969</f>
        <v>0</v>
      </c>
      <c r="S969" s="172">
        <v>0</v>
      </c>
      <c r="T969" s="173">
        <f>S969*H969</f>
        <v>0</v>
      </c>
      <c r="U969" s="32"/>
      <c r="V969" s="32"/>
      <c r="W969" s="32"/>
      <c r="X969" s="32"/>
      <c r="Y969" s="32"/>
      <c r="Z969" s="32"/>
      <c r="AA969" s="32"/>
      <c r="AB969" s="32"/>
      <c r="AC969" s="32"/>
      <c r="AD969" s="32"/>
      <c r="AE969" s="32"/>
      <c r="AR969" s="174" t="s">
        <v>187</v>
      </c>
      <c r="AT969" s="174" t="s">
        <v>183</v>
      </c>
      <c r="AU969" s="174" t="s">
        <v>85</v>
      </c>
      <c r="AY969" s="17" t="s">
        <v>181</v>
      </c>
      <c r="BE969" s="175">
        <f>IF(N969="základní",J969,0)</f>
        <v>0</v>
      </c>
      <c r="BF969" s="175">
        <f>IF(N969="snížená",J969,0)</f>
        <v>0</v>
      </c>
      <c r="BG969" s="175">
        <f>IF(N969="zákl. přenesená",J969,0)</f>
        <v>0</v>
      </c>
      <c r="BH969" s="175">
        <f>IF(N969="sníž. přenesená",J969,0)</f>
        <v>0</v>
      </c>
      <c r="BI969" s="175">
        <f>IF(N969="nulová",J969,0)</f>
        <v>0</v>
      </c>
      <c r="BJ969" s="17" t="s">
        <v>80</v>
      </c>
      <c r="BK969" s="175">
        <f>ROUND(I969*H969,2)</f>
        <v>0</v>
      </c>
      <c r="BL969" s="17" t="s">
        <v>187</v>
      </c>
      <c r="BM969" s="174" t="s">
        <v>1697</v>
      </c>
    </row>
    <row r="970" spans="1:65" s="13" customFormat="1">
      <c r="B970" s="176"/>
      <c r="D970" s="177" t="s">
        <v>189</v>
      </c>
      <c r="E970" s="178" t="s">
        <v>1</v>
      </c>
      <c r="F970" s="179" t="s">
        <v>1698</v>
      </c>
      <c r="H970" s="180">
        <v>51120</v>
      </c>
      <c r="I970" s="181"/>
      <c r="L970" s="176"/>
      <c r="M970" s="182"/>
      <c r="N970" s="183"/>
      <c r="O970" s="183"/>
      <c r="P970" s="183"/>
      <c r="Q970" s="183"/>
      <c r="R970" s="183"/>
      <c r="S970" s="183"/>
      <c r="T970" s="184"/>
      <c r="AT970" s="178" t="s">
        <v>189</v>
      </c>
      <c r="AU970" s="178" t="s">
        <v>85</v>
      </c>
      <c r="AV970" s="13" t="s">
        <v>85</v>
      </c>
      <c r="AW970" s="13" t="s">
        <v>31</v>
      </c>
      <c r="AX970" s="13" t="s">
        <v>80</v>
      </c>
      <c r="AY970" s="178" t="s">
        <v>181</v>
      </c>
    </row>
    <row r="971" spans="1:65" s="2" customFormat="1" ht="21.75" customHeight="1">
      <c r="A971" s="32"/>
      <c r="B971" s="161"/>
      <c r="C971" s="162" t="s">
        <v>1699</v>
      </c>
      <c r="D971" s="162" t="s">
        <v>183</v>
      </c>
      <c r="E971" s="163" t="s">
        <v>1700</v>
      </c>
      <c r="F971" s="164" t="s">
        <v>1701</v>
      </c>
      <c r="G971" s="165" t="s">
        <v>200</v>
      </c>
      <c r="H971" s="166">
        <v>1278</v>
      </c>
      <c r="I971" s="167"/>
      <c r="J971" s="168">
        <f>ROUND(I971*H971,2)</f>
        <v>0</v>
      </c>
      <c r="K971" s="169"/>
      <c r="L971" s="33"/>
      <c r="M971" s="170" t="s">
        <v>1</v>
      </c>
      <c r="N971" s="171" t="s">
        <v>40</v>
      </c>
      <c r="O971" s="58"/>
      <c r="P971" s="172">
        <f>O971*H971</f>
        <v>0</v>
      </c>
      <c r="Q971" s="172">
        <v>0</v>
      </c>
      <c r="R971" s="172">
        <f>Q971*H971</f>
        <v>0</v>
      </c>
      <c r="S971" s="172">
        <v>0</v>
      </c>
      <c r="T971" s="173">
        <f>S971*H971</f>
        <v>0</v>
      </c>
      <c r="U971" s="32"/>
      <c r="V971" s="32"/>
      <c r="W971" s="32"/>
      <c r="X971" s="32"/>
      <c r="Y971" s="32"/>
      <c r="Z971" s="32"/>
      <c r="AA971" s="32"/>
      <c r="AB971" s="32"/>
      <c r="AC971" s="32"/>
      <c r="AD971" s="32"/>
      <c r="AE971" s="32"/>
      <c r="AR971" s="174" t="s">
        <v>187</v>
      </c>
      <c r="AT971" s="174" t="s">
        <v>183</v>
      </c>
      <c r="AU971" s="174" t="s">
        <v>85</v>
      </c>
      <c r="AY971" s="17" t="s">
        <v>181</v>
      </c>
      <c r="BE971" s="175">
        <f>IF(N971="základní",J971,0)</f>
        <v>0</v>
      </c>
      <c r="BF971" s="175">
        <f>IF(N971="snížená",J971,0)</f>
        <v>0</v>
      </c>
      <c r="BG971" s="175">
        <f>IF(N971="zákl. přenesená",J971,0)</f>
        <v>0</v>
      </c>
      <c r="BH971" s="175">
        <f>IF(N971="sníž. přenesená",J971,0)</f>
        <v>0</v>
      </c>
      <c r="BI971" s="175">
        <f>IF(N971="nulová",J971,0)</f>
        <v>0</v>
      </c>
      <c r="BJ971" s="17" t="s">
        <v>80</v>
      </c>
      <c r="BK971" s="175">
        <f>ROUND(I971*H971,2)</f>
        <v>0</v>
      </c>
      <c r="BL971" s="17" t="s">
        <v>187</v>
      </c>
      <c r="BM971" s="174" t="s">
        <v>1702</v>
      </c>
    </row>
    <row r="972" spans="1:65" s="13" customFormat="1">
      <c r="B972" s="176"/>
      <c r="D972" s="177" t="s">
        <v>189</v>
      </c>
      <c r="E972" s="178" t="s">
        <v>1</v>
      </c>
      <c r="F972" s="179" t="s">
        <v>1694</v>
      </c>
      <c r="H972" s="180">
        <v>1278</v>
      </c>
      <c r="I972" s="181"/>
      <c r="L972" s="176"/>
      <c r="M972" s="182"/>
      <c r="N972" s="183"/>
      <c r="O972" s="183"/>
      <c r="P972" s="183"/>
      <c r="Q972" s="183"/>
      <c r="R972" s="183"/>
      <c r="S972" s="183"/>
      <c r="T972" s="184"/>
      <c r="AT972" s="178" t="s">
        <v>189</v>
      </c>
      <c r="AU972" s="178" t="s">
        <v>85</v>
      </c>
      <c r="AV972" s="13" t="s">
        <v>85</v>
      </c>
      <c r="AW972" s="13" t="s">
        <v>31</v>
      </c>
      <c r="AX972" s="13" t="s">
        <v>80</v>
      </c>
      <c r="AY972" s="178" t="s">
        <v>181</v>
      </c>
    </row>
    <row r="973" spans="1:65" s="2" customFormat="1" ht="21.75" customHeight="1">
      <c r="A973" s="32"/>
      <c r="B973" s="161"/>
      <c r="C973" s="162" t="s">
        <v>1703</v>
      </c>
      <c r="D973" s="162" t="s">
        <v>183</v>
      </c>
      <c r="E973" s="163" t="s">
        <v>1704</v>
      </c>
      <c r="F973" s="164" t="s">
        <v>1705</v>
      </c>
      <c r="G973" s="165" t="s">
        <v>200</v>
      </c>
      <c r="H973" s="166">
        <v>1559.65</v>
      </c>
      <c r="I973" s="167"/>
      <c r="J973" s="168">
        <f>ROUND(I973*H973,2)</f>
        <v>0</v>
      </c>
      <c r="K973" s="169"/>
      <c r="L973" s="33"/>
      <c r="M973" s="170" t="s">
        <v>1</v>
      </c>
      <c r="N973" s="171" t="s">
        <v>40</v>
      </c>
      <c r="O973" s="58"/>
      <c r="P973" s="172">
        <f>O973*H973</f>
        <v>0</v>
      </c>
      <c r="Q973" s="172">
        <v>4.0000000000000003E-5</v>
      </c>
      <c r="R973" s="172">
        <f>Q973*H973</f>
        <v>6.2386000000000011E-2</v>
      </c>
      <c r="S973" s="172">
        <v>0</v>
      </c>
      <c r="T973" s="173">
        <f>S973*H973</f>
        <v>0</v>
      </c>
      <c r="U973" s="32"/>
      <c r="V973" s="32"/>
      <c r="W973" s="32"/>
      <c r="X973" s="32"/>
      <c r="Y973" s="32"/>
      <c r="Z973" s="32"/>
      <c r="AA973" s="32"/>
      <c r="AB973" s="32"/>
      <c r="AC973" s="32"/>
      <c r="AD973" s="32"/>
      <c r="AE973" s="32"/>
      <c r="AR973" s="174" t="s">
        <v>187</v>
      </c>
      <c r="AT973" s="174" t="s">
        <v>183</v>
      </c>
      <c r="AU973" s="174" t="s">
        <v>85</v>
      </c>
      <c r="AY973" s="17" t="s">
        <v>181</v>
      </c>
      <c r="BE973" s="175">
        <f>IF(N973="základní",J973,0)</f>
        <v>0</v>
      </c>
      <c r="BF973" s="175">
        <f>IF(N973="snížená",J973,0)</f>
        <v>0</v>
      </c>
      <c r="BG973" s="175">
        <f>IF(N973="zákl. přenesená",J973,0)</f>
        <v>0</v>
      </c>
      <c r="BH973" s="175">
        <f>IF(N973="sníž. přenesená",J973,0)</f>
        <v>0</v>
      </c>
      <c r="BI973" s="175">
        <f>IF(N973="nulová",J973,0)</f>
        <v>0</v>
      </c>
      <c r="BJ973" s="17" t="s">
        <v>80</v>
      </c>
      <c r="BK973" s="175">
        <f>ROUND(I973*H973,2)</f>
        <v>0</v>
      </c>
      <c r="BL973" s="17" t="s">
        <v>187</v>
      </c>
      <c r="BM973" s="174" t="s">
        <v>1706</v>
      </c>
    </row>
    <row r="974" spans="1:65" s="13" customFormat="1">
      <c r="B974" s="176"/>
      <c r="D974" s="177" t="s">
        <v>189</v>
      </c>
      <c r="E974" s="178" t="s">
        <v>1</v>
      </c>
      <c r="F974" s="179" t="s">
        <v>1707</v>
      </c>
      <c r="H974" s="180">
        <v>1559.65</v>
      </c>
      <c r="I974" s="181"/>
      <c r="L974" s="176"/>
      <c r="M974" s="182"/>
      <c r="N974" s="183"/>
      <c r="O974" s="183"/>
      <c r="P974" s="183"/>
      <c r="Q974" s="183"/>
      <c r="R974" s="183"/>
      <c r="S974" s="183"/>
      <c r="T974" s="184"/>
      <c r="AT974" s="178" t="s">
        <v>189</v>
      </c>
      <c r="AU974" s="178" t="s">
        <v>85</v>
      </c>
      <c r="AV974" s="13" t="s">
        <v>85</v>
      </c>
      <c r="AW974" s="13" t="s">
        <v>31</v>
      </c>
      <c r="AX974" s="13" t="s">
        <v>80</v>
      </c>
      <c r="AY974" s="178" t="s">
        <v>181</v>
      </c>
    </row>
    <row r="975" spans="1:65" s="2" customFormat="1" ht="16.5" customHeight="1">
      <c r="A975" s="32"/>
      <c r="B975" s="161"/>
      <c r="C975" s="162" t="s">
        <v>1708</v>
      </c>
      <c r="D975" s="162" t="s">
        <v>183</v>
      </c>
      <c r="E975" s="163" t="s">
        <v>1709</v>
      </c>
      <c r="F975" s="164" t="s">
        <v>1710</v>
      </c>
      <c r="G975" s="165" t="s">
        <v>200</v>
      </c>
      <c r="H975" s="166">
        <v>270.50400000000002</v>
      </c>
      <c r="I975" s="167"/>
      <c r="J975" s="168">
        <f>ROUND(I975*H975,2)</f>
        <v>0</v>
      </c>
      <c r="K975" s="169"/>
      <c r="L975" s="33"/>
      <c r="M975" s="170" t="s">
        <v>1</v>
      </c>
      <c r="N975" s="171" t="s">
        <v>40</v>
      </c>
      <c r="O975" s="58"/>
      <c r="P975" s="172">
        <f>O975*H975</f>
        <v>0</v>
      </c>
      <c r="Q975" s="172">
        <v>0</v>
      </c>
      <c r="R975" s="172">
        <f>Q975*H975</f>
        <v>0</v>
      </c>
      <c r="S975" s="172">
        <v>7.0000000000000001E-3</v>
      </c>
      <c r="T975" s="173">
        <f>S975*H975</f>
        <v>1.8935280000000001</v>
      </c>
      <c r="U975" s="32"/>
      <c r="V975" s="32"/>
      <c r="W975" s="32"/>
      <c r="X975" s="32"/>
      <c r="Y975" s="32"/>
      <c r="Z975" s="32"/>
      <c r="AA975" s="32"/>
      <c r="AB975" s="32"/>
      <c r="AC975" s="32"/>
      <c r="AD975" s="32"/>
      <c r="AE975" s="32"/>
      <c r="AR975" s="174" t="s">
        <v>187</v>
      </c>
      <c r="AT975" s="174" t="s">
        <v>183</v>
      </c>
      <c r="AU975" s="174" t="s">
        <v>85</v>
      </c>
      <c r="AY975" s="17" t="s">
        <v>181</v>
      </c>
      <c r="BE975" s="175">
        <f>IF(N975="základní",J975,0)</f>
        <v>0</v>
      </c>
      <c r="BF975" s="175">
        <f>IF(N975="snížená",J975,0)</f>
        <v>0</v>
      </c>
      <c r="BG975" s="175">
        <f>IF(N975="zákl. přenesená",J975,0)</f>
        <v>0</v>
      </c>
      <c r="BH975" s="175">
        <f>IF(N975="sníž. přenesená",J975,0)</f>
        <v>0</v>
      </c>
      <c r="BI975" s="175">
        <f>IF(N975="nulová",J975,0)</f>
        <v>0</v>
      </c>
      <c r="BJ975" s="17" t="s">
        <v>80</v>
      </c>
      <c r="BK975" s="175">
        <f>ROUND(I975*H975,2)</f>
        <v>0</v>
      </c>
      <c r="BL975" s="17" t="s">
        <v>187</v>
      </c>
      <c r="BM975" s="174" t="s">
        <v>1711</v>
      </c>
    </row>
    <row r="976" spans="1:65" s="14" customFormat="1">
      <c r="B976" s="185"/>
      <c r="D976" s="177" t="s">
        <v>189</v>
      </c>
      <c r="E976" s="186" t="s">
        <v>1</v>
      </c>
      <c r="F976" s="187" t="s">
        <v>1712</v>
      </c>
      <c r="H976" s="186" t="s">
        <v>1</v>
      </c>
      <c r="I976" s="188"/>
      <c r="L976" s="185"/>
      <c r="M976" s="189"/>
      <c r="N976" s="190"/>
      <c r="O976" s="190"/>
      <c r="P976" s="190"/>
      <c r="Q976" s="190"/>
      <c r="R976" s="190"/>
      <c r="S976" s="190"/>
      <c r="T976" s="191"/>
      <c r="AT976" s="186" t="s">
        <v>189</v>
      </c>
      <c r="AU976" s="186" t="s">
        <v>85</v>
      </c>
      <c r="AV976" s="14" t="s">
        <v>80</v>
      </c>
      <c r="AW976" s="14" t="s">
        <v>31</v>
      </c>
      <c r="AX976" s="14" t="s">
        <v>75</v>
      </c>
      <c r="AY976" s="186" t="s">
        <v>181</v>
      </c>
    </row>
    <row r="977" spans="1:65" s="13" customFormat="1">
      <c r="B977" s="176"/>
      <c r="D977" s="177" t="s">
        <v>189</v>
      </c>
      <c r="E977" s="178" t="s">
        <v>1</v>
      </c>
      <c r="F977" s="179" t="s">
        <v>1713</v>
      </c>
      <c r="H977" s="180">
        <v>270.50400000000002</v>
      </c>
      <c r="I977" s="181"/>
      <c r="L977" s="176"/>
      <c r="M977" s="182"/>
      <c r="N977" s="183"/>
      <c r="O977" s="183"/>
      <c r="P977" s="183"/>
      <c r="Q977" s="183"/>
      <c r="R977" s="183"/>
      <c r="S977" s="183"/>
      <c r="T977" s="184"/>
      <c r="AT977" s="178" t="s">
        <v>189</v>
      </c>
      <c r="AU977" s="178" t="s">
        <v>85</v>
      </c>
      <c r="AV977" s="13" t="s">
        <v>85</v>
      </c>
      <c r="AW977" s="13" t="s">
        <v>31</v>
      </c>
      <c r="AX977" s="13" t="s">
        <v>80</v>
      </c>
      <c r="AY977" s="178" t="s">
        <v>181</v>
      </c>
    </row>
    <row r="978" spans="1:65" s="2" customFormat="1" ht="21.75" customHeight="1">
      <c r="A978" s="32"/>
      <c r="B978" s="161"/>
      <c r="C978" s="162" t="s">
        <v>1714</v>
      </c>
      <c r="D978" s="162" t="s">
        <v>183</v>
      </c>
      <c r="E978" s="163" t="s">
        <v>1715</v>
      </c>
      <c r="F978" s="164" t="s">
        <v>1716</v>
      </c>
      <c r="G978" s="165" t="s">
        <v>200</v>
      </c>
      <c r="H978" s="166">
        <v>5951.0879999999997</v>
      </c>
      <c r="I978" s="167"/>
      <c r="J978" s="168">
        <f>ROUND(I978*H978,2)</f>
        <v>0</v>
      </c>
      <c r="K978" s="169"/>
      <c r="L978" s="33"/>
      <c r="M978" s="170" t="s">
        <v>1</v>
      </c>
      <c r="N978" s="171" t="s">
        <v>40</v>
      </c>
      <c r="O978" s="58"/>
      <c r="P978" s="172">
        <f>O978*H978</f>
        <v>0</v>
      </c>
      <c r="Q978" s="172">
        <v>0</v>
      </c>
      <c r="R978" s="172">
        <f>Q978*H978</f>
        <v>0</v>
      </c>
      <c r="S978" s="172">
        <v>2.3E-3</v>
      </c>
      <c r="T978" s="173">
        <f>S978*H978</f>
        <v>13.6875024</v>
      </c>
      <c r="U978" s="32"/>
      <c r="V978" s="32"/>
      <c r="W978" s="32"/>
      <c r="X978" s="32"/>
      <c r="Y978" s="32"/>
      <c r="Z978" s="32"/>
      <c r="AA978" s="32"/>
      <c r="AB978" s="32"/>
      <c r="AC978" s="32"/>
      <c r="AD978" s="32"/>
      <c r="AE978" s="32"/>
      <c r="AR978" s="174" t="s">
        <v>187</v>
      </c>
      <c r="AT978" s="174" t="s">
        <v>183</v>
      </c>
      <c r="AU978" s="174" t="s">
        <v>85</v>
      </c>
      <c r="AY978" s="17" t="s">
        <v>181</v>
      </c>
      <c r="BE978" s="175">
        <f>IF(N978="základní",J978,0)</f>
        <v>0</v>
      </c>
      <c r="BF978" s="175">
        <f>IF(N978="snížená",J978,0)</f>
        <v>0</v>
      </c>
      <c r="BG978" s="175">
        <f>IF(N978="zákl. přenesená",J978,0)</f>
        <v>0</v>
      </c>
      <c r="BH978" s="175">
        <f>IF(N978="sníž. přenesená",J978,0)</f>
        <v>0</v>
      </c>
      <c r="BI978" s="175">
        <f>IF(N978="nulová",J978,0)</f>
        <v>0</v>
      </c>
      <c r="BJ978" s="17" t="s">
        <v>80</v>
      </c>
      <c r="BK978" s="175">
        <f>ROUND(I978*H978,2)</f>
        <v>0</v>
      </c>
      <c r="BL978" s="17" t="s">
        <v>187</v>
      </c>
      <c r="BM978" s="174" t="s">
        <v>1717</v>
      </c>
    </row>
    <row r="979" spans="1:65" s="14" customFormat="1">
      <c r="B979" s="185"/>
      <c r="D979" s="177" t="s">
        <v>189</v>
      </c>
      <c r="E979" s="186" t="s">
        <v>1</v>
      </c>
      <c r="F979" s="187" t="s">
        <v>1718</v>
      </c>
      <c r="H979" s="186" t="s">
        <v>1</v>
      </c>
      <c r="I979" s="188"/>
      <c r="L979" s="185"/>
      <c r="M979" s="189"/>
      <c r="N979" s="190"/>
      <c r="O979" s="190"/>
      <c r="P979" s="190"/>
      <c r="Q979" s="190"/>
      <c r="R979" s="190"/>
      <c r="S979" s="190"/>
      <c r="T979" s="191"/>
      <c r="AT979" s="186" t="s">
        <v>189</v>
      </c>
      <c r="AU979" s="186" t="s">
        <v>85</v>
      </c>
      <c r="AV979" s="14" t="s">
        <v>80</v>
      </c>
      <c r="AW979" s="14" t="s">
        <v>31</v>
      </c>
      <c r="AX979" s="14" t="s">
        <v>75</v>
      </c>
      <c r="AY979" s="186" t="s">
        <v>181</v>
      </c>
    </row>
    <row r="980" spans="1:65" s="14" customFormat="1">
      <c r="B980" s="185"/>
      <c r="D980" s="177" t="s">
        <v>189</v>
      </c>
      <c r="E980" s="186" t="s">
        <v>1</v>
      </c>
      <c r="F980" s="187" t="s">
        <v>1712</v>
      </c>
      <c r="H980" s="186" t="s">
        <v>1</v>
      </c>
      <c r="I980" s="188"/>
      <c r="L980" s="185"/>
      <c r="M980" s="189"/>
      <c r="N980" s="190"/>
      <c r="O980" s="190"/>
      <c r="P980" s="190"/>
      <c r="Q980" s="190"/>
      <c r="R980" s="190"/>
      <c r="S980" s="190"/>
      <c r="T980" s="191"/>
      <c r="AT980" s="186" t="s">
        <v>189</v>
      </c>
      <c r="AU980" s="186" t="s">
        <v>85</v>
      </c>
      <c r="AV980" s="14" t="s">
        <v>80</v>
      </c>
      <c r="AW980" s="14" t="s">
        <v>31</v>
      </c>
      <c r="AX980" s="14" t="s">
        <v>75</v>
      </c>
      <c r="AY980" s="186" t="s">
        <v>181</v>
      </c>
    </row>
    <row r="981" spans="1:65" s="13" customFormat="1">
      <c r="B981" s="176"/>
      <c r="D981" s="177" t="s">
        <v>189</v>
      </c>
      <c r="E981" s="178" t="s">
        <v>1</v>
      </c>
      <c r="F981" s="179" t="s">
        <v>1719</v>
      </c>
      <c r="H981" s="180">
        <v>5951.0879999999997</v>
      </c>
      <c r="I981" s="181"/>
      <c r="L981" s="176"/>
      <c r="M981" s="182"/>
      <c r="N981" s="183"/>
      <c r="O981" s="183"/>
      <c r="P981" s="183"/>
      <c r="Q981" s="183"/>
      <c r="R981" s="183"/>
      <c r="S981" s="183"/>
      <c r="T981" s="184"/>
      <c r="AT981" s="178" t="s">
        <v>189</v>
      </c>
      <c r="AU981" s="178" t="s">
        <v>85</v>
      </c>
      <c r="AV981" s="13" t="s">
        <v>85</v>
      </c>
      <c r="AW981" s="13" t="s">
        <v>31</v>
      </c>
      <c r="AX981" s="13" t="s">
        <v>80</v>
      </c>
      <c r="AY981" s="178" t="s">
        <v>181</v>
      </c>
    </row>
    <row r="982" spans="1:65" s="2" customFormat="1" ht="21.75" customHeight="1">
      <c r="A982" s="32"/>
      <c r="B982" s="161"/>
      <c r="C982" s="162" t="s">
        <v>1720</v>
      </c>
      <c r="D982" s="162" t="s">
        <v>183</v>
      </c>
      <c r="E982" s="163" t="s">
        <v>1721</v>
      </c>
      <c r="F982" s="164" t="s">
        <v>1722</v>
      </c>
      <c r="G982" s="165" t="s">
        <v>200</v>
      </c>
      <c r="H982" s="166">
        <v>778.65</v>
      </c>
      <c r="I982" s="167"/>
      <c r="J982" s="168">
        <f>ROUND(I982*H982,2)</f>
        <v>0</v>
      </c>
      <c r="K982" s="169"/>
      <c r="L982" s="33"/>
      <c r="M982" s="170" t="s">
        <v>1</v>
      </c>
      <c r="N982" s="171" t="s">
        <v>40</v>
      </c>
      <c r="O982" s="58"/>
      <c r="P982" s="172">
        <f>O982*H982</f>
        <v>0</v>
      </c>
      <c r="Q982" s="172">
        <v>0</v>
      </c>
      <c r="R982" s="172">
        <f>Q982*H982</f>
        <v>0</v>
      </c>
      <c r="S982" s="172">
        <v>7.0000000000000001E-3</v>
      </c>
      <c r="T982" s="173">
        <f>S982*H982</f>
        <v>5.4505499999999998</v>
      </c>
      <c r="U982" s="32"/>
      <c r="V982" s="32"/>
      <c r="W982" s="32"/>
      <c r="X982" s="32"/>
      <c r="Y982" s="32"/>
      <c r="Z982" s="32"/>
      <c r="AA982" s="32"/>
      <c r="AB982" s="32"/>
      <c r="AC982" s="32"/>
      <c r="AD982" s="32"/>
      <c r="AE982" s="32"/>
      <c r="AR982" s="174" t="s">
        <v>187</v>
      </c>
      <c r="AT982" s="174" t="s">
        <v>183</v>
      </c>
      <c r="AU982" s="174" t="s">
        <v>85</v>
      </c>
      <c r="AY982" s="17" t="s">
        <v>181</v>
      </c>
      <c r="BE982" s="175">
        <f>IF(N982="základní",J982,0)</f>
        <v>0</v>
      </c>
      <c r="BF982" s="175">
        <f>IF(N982="snížená",J982,0)</f>
        <v>0</v>
      </c>
      <c r="BG982" s="175">
        <f>IF(N982="zákl. přenesená",J982,0)</f>
        <v>0</v>
      </c>
      <c r="BH982" s="175">
        <f>IF(N982="sníž. přenesená",J982,0)</f>
        <v>0</v>
      </c>
      <c r="BI982" s="175">
        <f>IF(N982="nulová",J982,0)</f>
        <v>0</v>
      </c>
      <c r="BJ982" s="17" t="s">
        <v>80</v>
      </c>
      <c r="BK982" s="175">
        <f>ROUND(I982*H982,2)</f>
        <v>0</v>
      </c>
      <c r="BL982" s="17" t="s">
        <v>187</v>
      </c>
      <c r="BM982" s="174" t="s">
        <v>1723</v>
      </c>
    </row>
    <row r="983" spans="1:65" s="13" customFormat="1">
      <c r="B983" s="176"/>
      <c r="D983" s="177" t="s">
        <v>189</v>
      </c>
      <c r="E983" s="178" t="s">
        <v>1</v>
      </c>
      <c r="F983" s="179" t="s">
        <v>1724</v>
      </c>
      <c r="H983" s="180">
        <v>25.59</v>
      </c>
      <c r="I983" s="181"/>
      <c r="L983" s="176"/>
      <c r="M983" s="182"/>
      <c r="N983" s="183"/>
      <c r="O983" s="183"/>
      <c r="P983" s="183"/>
      <c r="Q983" s="183"/>
      <c r="R983" s="183"/>
      <c r="S983" s="183"/>
      <c r="T983" s="184"/>
      <c r="AT983" s="178" t="s">
        <v>189</v>
      </c>
      <c r="AU983" s="178" t="s">
        <v>85</v>
      </c>
      <c r="AV983" s="13" t="s">
        <v>85</v>
      </c>
      <c r="AW983" s="13" t="s">
        <v>31</v>
      </c>
      <c r="AX983" s="13" t="s">
        <v>75</v>
      </c>
      <c r="AY983" s="178" t="s">
        <v>181</v>
      </c>
    </row>
    <row r="984" spans="1:65" s="13" customFormat="1">
      <c r="B984" s="176"/>
      <c r="D984" s="177" t="s">
        <v>189</v>
      </c>
      <c r="E984" s="178" t="s">
        <v>1</v>
      </c>
      <c r="F984" s="179" t="s">
        <v>1725</v>
      </c>
      <c r="H984" s="180">
        <v>19.170000000000002</v>
      </c>
      <c r="I984" s="181"/>
      <c r="L984" s="176"/>
      <c r="M984" s="182"/>
      <c r="N984" s="183"/>
      <c r="O984" s="183"/>
      <c r="P984" s="183"/>
      <c r="Q984" s="183"/>
      <c r="R984" s="183"/>
      <c r="S984" s="183"/>
      <c r="T984" s="184"/>
      <c r="AT984" s="178" t="s">
        <v>189</v>
      </c>
      <c r="AU984" s="178" t="s">
        <v>85</v>
      </c>
      <c r="AV984" s="13" t="s">
        <v>85</v>
      </c>
      <c r="AW984" s="13" t="s">
        <v>31</v>
      </c>
      <c r="AX984" s="13" t="s">
        <v>75</v>
      </c>
      <c r="AY984" s="178" t="s">
        <v>181</v>
      </c>
    </row>
    <row r="985" spans="1:65" s="13" customFormat="1">
      <c r="B985" s="176"/>
      <c r="D985" s="177" t="s">
        <v>189</v>
      </c>
      <c r="E985" s="178" t="s">
        <v>1</v>
      </c>
      <c r="F985" s="179" t="s">
        <v>1726</v>
      </c>
      <c r="H985" s="180">
        <v>18.239999999999998</v>
      </c>
      <c r="I985" s="181"/>
      <c r="L985" s="176"/>
      <c r="M985" s="182"/>
      <c r="N985" s="183"/>
      <c r="O985" s="183"/>
      <c r="P985" s="183"/>
      <c r="Q985" s="183"/>
      <c r="R985" s="183"/>
      <c r="S985" s="183"/>
      <c r="T985" s="184"/>
      <c r="AT985" s="178" t="s">
        <v>189</v>
      </c>
      <c r="AU985" s="178" t="s">
        <v>85</v>
      </c>
      <c r="AV985" s="13" t="s">
        <v>85</v>
      </c>
      <c r="AW985" s="13" t="s">
        <v>31</v>
      </c>
      <c r="AX985" s="13" t="s">
        <v>75</v>
      </c>
      <c r="AY985" s="178" t="s">
        <v>181</v>
      </c>
    </row>
    <row r="986" spans="1:65" s="13" customFormat="1">
      <c r="B986" s="176"/>
      <c r="D986" s="177" t="s">
        <v>189</v>
      </c>
      <c r="E986" s="178" t="s">
        <v>1</v>
      </c>
      <c r="F986" s="179" t="s">
        <v>1727</v>
      </c>
      <c r="H986" s="180">
        <v>94.69</v>
      </c>
      <c r="I986" s="181"/>
      <c r="L986" s="176"/>
      <c r="M986" s="182"/>
      <c r="N986" s="183"/>
      <c r="O986" s="183"/>
      <c r="P986" s="183"/>
      <c r="Q986" s="183"/>
      <c r="R986" s="183"/>
      <c r="S986" s="183"/>
      <c r="T986" s="184"/>
      <c r="AT986" s="178" t="s">
        <v>189</v>
      </c>
      <c r="AU986" s="178" t="s">
        <v>85</v>
      </c>
      <c r="AV986" s="13" t="s">
        <v>85</v>
      </c>
      <c r="AW986" s="13" t="s">
        <v>31</v>
      </c>
      <c r="AX986" s="13" t="s">
        <v>75</v>
      </c>
      <c r="AY986" s="178" t="s">
        <v>181</v>
      </c>
    </row>
    <row r="987" spans="1:65" s="13" customFormat="1">
      <c r="B987" s="176"/>
      <c r="D987" s="177" t="s">
        <v>189</v>
      </c>
      <c r="E987" s="178" t="s">
        <v>1</v>
      </c>
      <c r="F987" s="179" t="s">
        <v>1728</v>
      </c>
      <c r="H987" s="180">
        <v>94.35</v>
      </c>
      <c r="I987" s="181"/>
      <c r="L987" s="176"/>
      <c r="M987" s="182"/>
      <c r="N987" s="183"/>
      <c r="O987" s="183"/>
      <c r="P987" s="183"/>
      <c r="Q987" s="183"/>
      <c r="R987" s="183"/>
      <c r="S987" s="183"/>
      <c r="T987" s="184"/>
      <c r="AT987" s="178" t="s">
        <v>189</v>
      </c>
      <c r="AU987" s="178" t="s">
        <v>85</v>
      </c>
      <c r="AV987" s="13" t="s">
        <v>85</v>
      </c>
      <c r="AW987" s="13" t="s">
        <v>31</v>
      </c>
      <c r="AX987" s="13" t="s">
        <v>75</v>
      </c>
      <c r="AY987" s="178" t="s">
        <v>181</v>
      </c>
    </row>
    <row r="988" spans="1:65" s="13" customFormat="1">
      <c r="B988" s="176"/>
      <c r="D988" s="177" t="s">
        <v>189</v>
      </c>
      <c r="E988" s="178" t="s">
        <v>1</v>
      </c>
      <c r="F988" s="179" t="s">
        <v>1729</v>
      </c>
      <c r="H988" s="180">
        <v>34.979999999999997</v>
      </c>
      <c r="I988" s="181"/>
      <c r="L988" s="176"/>
      <c r="M988" s="182"/>
      <c r="N988" s="183"/>
      <c r="O988" s="183"/>
      <c r="P988" s="183"/>
      <c r="Q988" s="183"/>
      <c r="R988" s="183"/>
      <c r="S988" s="183"/>
      <c r="T988" s="184"/>
      <c r="AT988" s="178" t="s">
        <v>189</v>
      </c>
      <c r="AU988" s="178" t="s">
        <v>85</v>
      </c>
      <c r="AV988" s="13" t="s">
        <v>85</v>
      </c>
      <c r="AW988" s="13" t="s">
        <v>31</v>
      </c>
      <c r="AX988" s="13" t="s">
        <v>75</v>
      </c>
      <c r="AY988" s="178" t="s">
        <v>181</v>
      </c>
    </row>
    <row r="989" spans="1:65" s="13" customFormat="1">
      <c r="B989" s="176"/>
      <c r="D989" s="177" t="s">
        <v>189</v>
      </c>
      <c r="E989" s="178" t="s">
        <v>1</v>
      </c>
      <c r="F989" s="179" t="s">
        <v>1730</v>
      </c>
      <c r="H989" s="180">
        <v>49.24</v>
      </c>
      <c r="I989" s="181"/>
      <c r="L989" s="176"/>
      <c r="M989" s="182"/>
      <c r="N989" s="183"/>
      <c r="O989" s="183"/>
      <c r="P989" s="183"/>
      <c r="Q989" s="183"/>
      <c r="R989" s="183"/>
      <c r="S989" s="183"/>
      <c r="T989" s="184"/>
      <c r="AT989" s="178" t="s">
        <v>189</v>
      </c>
      <c r="AU989" s="178" t="s">
        <v>85</v>
      </c>
      <c r="AV989" s="13" t="s">
        <v>85</v>
      </c>
      <c r="AW989" s="13" t="s">
        <v>31</v>
      </c>
      <c r="AX989" s="13" t="s">
        <v>75</v>
      </c>
      <c r="AY989" s="178" t="s">
        <v>181</v>
      </c>
    </row>
    <row r="990" spans="1:65" s="13" customFormat="1">
      <c r="B990" s="176"/>
      <c r="D990" s="177" t="s">
        <v>189</v>
      </c>
      <c r="E990" s="178" t="s">
        <v>1</v>
      </c>
      <c r="F990" s="179" t="s">
        <v>1731</v>
      </c>
      <c r="H990" s="180">
        <v>50.13</v>
      </c>
      <c r="I990" s="181"/>
      <c r="L990" s="176"/>
      <c r="M990" s="182"/>
      <c r="N990" s="183"/>
      <c r="O990" s="183"/>
      <c r="P990" s="183"/>
      <c r="Q990" s="183"/>
      <c r="R990" s="183"/>
      <c r="S990" s="183"/>
      <c r="T990" s="184"/>
      <c r="AT990" s="178" t="s">
        <v>189</v>
      </c>
      <c r="AU990" s="178" t="s">
        <v>85</v>
      </c>
      <c r="AV990" s="13" t="s">
        <v>85</v>
      </c>
      <c r="AW990" s="13" t="s">
        <v>31</v>
      </c>
      <c r="AX990" s="13" t="s">
        <v>75</v>
      </c>
      <c r="AY990" s="178" t="s">
        <v>181</v>
      </c>
    </row>
    <row r="991" spans="1:65" s="13" customFormat="1">
      <c r="B991" s="176"/>
      <c r="D991" s="177" t="s">
        <v>189</v>
      </c>
      <c r="E991" s="178" t="s">
        <v>1</v>
      </c>
      <c r="F991" s="179" t="s">
        <v>1732</v>
      </c>
      <c r="H991" s="180">
        <v>53.2</v>
      </c>
      <c r="I991" s="181"/>
      <c r="L991" s="176"/>
      <c r="M991" s="182"/>
      <c r="N991" s="183"/>
      <c r="O991" s="183"/>
      <c r="P991" s="183"/>
      <c r="Q991" s="183"/>
      <c r="R991" s="183"/>
      <c r="S991" s="183"/>
      <c r="T991" s="184"/>
      <c r="AT991" s="178" t="s">
        <v>189</v>
      </c>
      <c r="AU991" s="178" t="s">
        <v>85</v>
      </c>
      <c r="AV991" s="13" t="s">
        <v>85</v>
      </c>
      <c r="AW991" s="13" t="s">
        <v>31</v>
      </c>
      <c r="AX991" s="13" t="s">
        <v>75</v>
      </c>
      <c r="AY991" s="178" t="s">
        <v>181</v>
      </c>
    </row>
    <row r="992" spans="1:65" s="13" customFormat="1">
      <c r="B992" s="176"/>
      <c r="D992" s="177" t="s">
        <v>189</v>
      </c>
      <c r="E992" s="178" t="s">
        <v>1</v>
      </c>
      <c r="F992" s="179" t="s">
        <v>1733</v>
      </c>
      <c r="H992" s="180">
        <v>46.74</v>
      </c>
      <c r="I992" s="181"/>
      <c r="L992" s="176"/>
      <c r="M992" s="182"/>
      <c r="N992" s="183"/>
      <c r="O992" s="183"/>
      <c r="P992" s="183"/>
      <c r="Q992" s="183"/>
      <c r="R992" s="183"/>
      <c r="S992" s="183"/>
      <c r="T992" s="184"/>
      <c r="AT992" s="178" t="s">
        <v>189</v>
      </c>
      <c r="AU992" s="178" t="s">
        <v>85</v>
      </c>
      <c r="AV992" s="13" t="s">
        <v>85</v>
      </c>
      <c r="AW992" s="13" t="s">
        <v>31</v>
      </c>
      <c r="AX992" s="13" t="s">
        <v>75</v>
      </c>
      <c r="AY992" s="178" t="s">
        <v>181</v>
      </c>
    </row>
    <row r="993" spans="1:65" s="13" customFormat="1">
      <c r="B993" s="176"/>
      <c r="D993" s="177" t="s">
        <v>189</v>
      </c>
      <c r="E993" s="178" t="s">
        <v>1</v>
      </c>
      <c r="F993" s="179" t="s">
        <v>1734</v>
      </c>
      <c r="H993" s="180">
        <v>45.89</v>
      </c>
      <c r="I993" s="181"/>
      <c r="L993" s="176"/>
      <c r="M993" s="182"/>
      <c r="N993" s="183"/>
      <c r="O993" s="183"/>
      <c r="P993" s="183"/>
      <c r="Q993" s="183"/>
      <c r="R993" s="183"/>
      <c r="S993" s="183"/>
      <c r="T993" s="184"/>
      <c r="AT993" s="178" t="s">
        <v>189</v>
      </c>
      <c r="AU993" s="178" t="s">
        <v>85</v>
      </c>
      <c r="AV993" s="13" t="s">
        <v>85</v>
      </c>
      <c r="AW993" s="13" t="s">
        <v>31</v>
      </c>
      <c r="AX993" s="13" t="s">
        <v>75</v>
      </c>
      <c r="AY993" s="178" t="s">
        <v>181</v>
      </c>
    </row>
    <row r="994" spans="1:65" s="13" customFormat="1">
      <c r="B994" s="176"/>
      <c r="D994" s="177" t="s">
        <v>189</v>
      </c>
      <c r="E994" s="178" t="s">
        <v>1</v>
      </c>
      <c r="F994" s="179" t="s">
        <v>1735</v>
      </c>
      <c r="H994" s="180">
        <v>48.05</v>
      </c>
      <c r="I994" s="181"/>
      <c r="L994" s="176"/>
      <c r="M994" s="182"/>
      <c r="N994" s="183"/>
      <c r="O994" s="183"/>
      <c r="P994" s="183"/>
      <c r="Q994" s="183"/>
      <c r="R994" s="183"/>
      <c r="S994" s="183"/>
      <c r="T994" s="184"/>
      <c r="AT994" s="178" t="s">
        <v>189</v>
      </c>
      <c r="AU994" s="178" t="s">
        <v>85</v>
      </c>
      <c r="AV994" s="13" t="s">
        <v>85</v>
      </c>
      <c r="AW994" s="13" t="s">
        <v>31</v>
      </c>
      <c r="AX994" s="13" t="s">
        <v>75</v>
      </c>
      <c r="AY994" s="178" t="s">
        <v>181</v>
      </c>
    </row>
    <row r="995" spans="1:65" s="13" customFormat="1">
      <c r="B995" s="176"/>
      <c r="D995" s="177" t="s">
        <v>189</v>
      </c>
      <c r="E995" s="178" t="s">
        <v>1</v>
      </c>
      <c r="F995" s="179" t="s">
        <v>1736</v>
      </c>
      <c r="H995" s="180">
        <v>7.98</v>
      </c>
      <c r="I995" s="181"/>
      <c r="L995" s="176"/>
      <c r="M995" s="182"/>
      <c r="N995" s="183"/>
      <c r="O995" s="183"/>
      <c r="P995" s="183"/>
      <c r="Q995" s="183"/>
      <c r="R995" s="183"/>
      <c r="S995" s="183"/>
      <c r="T995" s="184"/>
      <c r="AT995" s="178" t="s">
        <v>189</v>
      </c>
      <c r="AU995" s="178" t="s">
        <v>85</v>
      </c>
      <c r="AV995" s="13" t="s">
        <v>85</v>
      </c>
      <c r="AW995" s="13" t="s">
        <v>31</v>
      </c>
      <c r="AX995" s="13" t="s">
        <v>75</v>
      </c>
      <c r="AY995" s="178" t="s">
        <v>181</v>
      </c>
    </row>
    <row r="996" spans="1:65" s="13" customFormat="1">
      <c r="B996" s="176"/>
      <c r="D996" s="177" t="s">
        <v>189</v>
      </c>
      <c r="E996" s="178" t="s">
        <v>1</v>
      </c>
      <c r="F996" s="179" t="s">
        <v>1737</v>
      </c>
      <c r="H996" s="180">
        <v>15.88</v>
      </c>
      <c r="I996" s="181"/>
      <c r="L996" s="176"/>
      <c r="M996" s="182"/>
      <c r="N996" s="183"/>
      <c r="O996" s="183"/>
      <c r="P996" s="183"/>
      <c r="Q996" s="183"/>
      <c r="R996" s="183"/>
      <c r="S996" s="183"/>
      <c r="T996" s="184"/>
      <c r="AT996" s="178" t="s">
        <v>189</v>
      </c>
      <c r="AU996" s="178" t="s">
        <v>85</v>
      </c>
      <c r="AV996" s="13" t="s">
        <v>85</v>
      </c>
      <c r="AW996" s="13" t="s">
        <v>31</v>
      </c>
      <c r="AX996" s="13" t="s">
        <v>75</v>
      </c>
      <c r="AY996" s="178" t="s">
        <v>181</v>
      </c>
    </row>
    <row r="997" spans="1:65" s="13" customFormat="1">
      <c r="B997" s="176"/>
      <c r="D997" s="177" t="s">
        <v>189</v>
      </c>
      <c r="E997" s="178" t="s">
        <v>1</v>
      </c>
      <c r="F997" s="179" t="s">
        <v>1738</v>
      </c>
      <c r="H997" s="180">
        <v>35.159999999999997</v>
      </c>
      <c r="I997" s="181"/>
      <c r="L997" s="176"/>
      <c r="M997" s="182"/>
      <c r="N997" s="183"/>
      <c r="O997" s="183"/>
      <c r="P997" s="183"/>
      <c r="Q997" s="183"/>
      <c r="R997" s="183"/>
      <c r="S997" s="183"/>
      <c r="T997" s="184"/>
      <c r="AT997" s="178" t="s">
        <v>189</v>
      </c>
      <c r="AU997" s="178" t="s">
        <v>85</v>
      </c>
      <c r="AV997" s="13" t="s">
        <v>85</v>
      </c>
      <c r="AW997" s="13" t="s">
        <v>31</v>
      </c>
      <c r="AX997" s="13" t="s">
        <v>75</v>
      </c>
      <c r="AY997" s="178" t="s">
        <v>181</v>
      </c>
    </row>
    <row r="998" spans="1:65" s="13" customFormat="1">
      <c r="B998" s="176"/>
      <c r="D998" s="177" t="s">
        <v>189</v>
      </c>
      <c r="E998" s="178" t="s">
        <v>1</v>
      </c>
      <c r="F998" s="179" t="s">
        <v>1739</v>
      </c>
      <c r="H998" s="180">
        <v>79.599999999999994</v>
      </c>
      <c r="I998" s="181"/>
      <c r="L998" s="176"/>
      <c r="M998" s="182"/>
      <c r="N998" s="183"/>
      <c r="O998" s="183"/>
      <c r="P998" s="183"/>
      <c r="Q998" s="183"/>
      <c r="R998" s="183"/>
      <c r="S998" s="183"/>
      <c r="T998" s="184"/>
      <c r="AT998" s="178" t="s">
        <v>189</v>
      </c>
      <c r="AU998" s="178" t="s">
        <v>85</v>
      </c>
      <c r="AV998" s="13" t="s">
        <v>85</v>
      </c>
      <c r="AW998" s="13" t="s">
        <v>31</v>
      </c>
      <c r="AX998" s="13" t="s">
        <v>75</v>
      </c>
      <c r="AY998" s="178" t="s">
        <v>181</v>
      </c>
    </row>
    <row r="999" spans="1:65" s="13" customFormat="1">
      <c r="B999" s="176"/>
      <c r="D999" s="177" t="s">
        <v>189</v>
      </c>
      <c r="E999" s="178" t="s">
        <v>1</v>
      </c>
      <c r="F999" s="179" t="s">
        <v>1740</v>
      </c>
      <c r="H999" s="180">
        <v>59.76</v>
      </c>
      <c r="I999" s="181"/>
      <c r="L999" s="176"/>
      <c r="M999" s="182"/>
      <c r="N999" s="183"/>
      <c r="O999" s="183"/>
      <c r="P999" s="183"/>
      <c r="Q999" s="183"/>
      <c r="R999" s="183"/>
      <c r="S999" s="183"/>
      <c r="T999" s="184"/>
      <c r="AT999" s="178" t="s">
        <v>189</v>
      </c>
      <c r="AU999" s="178" t="s">
        <v>85</v>
      </c>
      <c r="AV999" s="13" t="s">
        <v>85</v>
      </c>
      <c r="AW999" s="13" t="s">
        <v>31</v>
      </c>
      <c r="AX999" s="13" t="s">
        <v>75</v>
      </c>
      <c r="AY999" s="178" t="s">
        <v>181</v>
      </c>
    </row>
    <row r="1000" spans="1:65" s="15" customFormat="1">
      <c r="B1000" s="192"/>
      <c r="D1000" s="177" t="s">
        <v>189</v>
      </c>
      <c r="E1000" s="193" t="s">
        <v>1</v>
      </c>
      <c r="F1000" s="194" t="s">
        <v>204</v>
      </c>
      <c r="H1000" s="195">
        <v>778.65</v>
      </c>
      <c r="I1000" s="196"/>
      <c r="L1000" s="192"/>
      <c r="M1000" s="197"/>
      <c r="N1000" s="198"/>
      <c r="O1000" s="198"/>
      <c r="P1000" s="198"/>
      <c r="Q1000" s="198"/>
      <c r="R1000" s="198"/>
      <c r="S1000" s="198"/>
      <c r="T1000" s="199"/>
      <c r="AT1000" s="193" t="s">
        <v>189</v>
      </c>
      <c r="AU1000" s="193" t="s">
        <v>85</v>
      </c>
      <c r="AV1000" s="15" t="s">
        <v>187</v>
      </c>
      <c r="AW1000" s="15" t="s">
        <v>31</v>
      </c>
      <c r="AX1000" s="15" t="s">
        <v>80</v>
      </c>
      <c r="AY1000" s="193" t="s">
        <v>181</v>
      </c>
    </row>
    <row r="1001" spans="1:65" s="2" customFormat="1" ht="21.75" customHeight="1">
      <c r="A1001" s="32"/>
      <c r="B1001" s="161"/>
      <c r="C1001" s="162" t="s">
        <v>1741</v>
      </c>
      <c r="D1001" s="162" t="s">
        <v>183</v>
      </c>
      <c r="E1001" s="163" t="s">
        <v>1742</v>
      </c>
      <c r="F1001" s="164" t="s">
        <v>1743</v>
      </c>
      <c r="G1001" s="165" t="s">
        <v>200</v>
      </c>
      <c r="H1001" s="166">
        <v>8565.15</v>
      </c>
      <c r="I1001" s="167"/>
      <c r="J1001" s="168">
        <f>ROUND(I1001*H1001,2)</f>
        <v>0</v>
      </c>
      <c r="K1001" s="169"/>
      <c r="L1001" s="33"/>
      <c r="M1001" s="170" t="s">
        <v>1</v>
      </c>
      <c r="N1001" s="171" t="s">
        <v>40</v>
      </c>
      <c r="O1001" s="58"/>
      <c r="P1001" s="172">
        <f>O1001*H1001</f>
        <v>0</v>
      </c>
      <c r="Q1001" s="172">
        <v>0</v>
      </c>
      <c r="R1001" s="172">
        <f>Q1001*H1001</f>
        <v>0</v>
      </c>
      <c r="S1001" s="172">
        <v>2.3E-3</v>
      </c>
      <c r="T1001" s="173">
        <f>S1001*H1001</f>
        <v>19.699845</v>
      </c>
      <c r="U1001" s="32"/>
      <c r="V1001" s="32"/>
      <c r="W1001" s="32"/>
      <c r="X1001" s="32"/>
      <c r="Y1001" s="32"/>
      <c r="Z1001" s="32"/>
      <c r="AA1001" s="32"/>
      <c r="AB1001" s="32"/>
      <c r="AC1001" s="32"/>
      <c r="AD1001" s="32"/>
      <c r="AE1001" s="32"/>
      <c r="AR1001" s="174" t="s">
        <v>187</v>
      </c>
      <c r="AT1001" s="174" t="s">
        <v>183</v>
      </c>
      <c r="AU1001" s="174" t="s">
        <v>85</v>
      </c>
      <c r="AY1001" s="17" t="s">
        <v>181</v>
      </c>
      <c r="BE1001" s="175">
        <f>IF(N1001="základní",J1001,0)</f>
        <v>0</v>
      </c>
      <c r="BF1001" s="175">
        <f>IF(N1001="snížená",J1001,0)</f>
        <v>0</v>
      </c>
      <c r="BG1001" s="175">
        <f>IF(N1001="zákl. přenesená",J1001,0)</f>
        <v>0</v>
      </c>
      <c r="BH1001" s="175">
        <f>IF(N1001="sníž. přenesená",J1001,0)</f>
        <v>0</v>
      </c>
      <c r="BI1001" s="175">
        <f>IF(N1001="nulová",J1001,0)</f>
        <v>0</v>
      </c>
      <c r="BJ1001" s="17" t="s">
        <v>80</v>
      </c>
      <c r="BK1001" s="175">
        <f>ROUND(I1001*H1001,2)</f>
        <v>0</v>
      </c>
      <c r="BL1001" s="17" t="s">
        <v>187</v>
      </c>
      <c r="BM1001" s="174" t="s">
        <v>1744</v>
      </c>
    </row>
    <row r="1002" spans="1:65" s="14" customFormat="1">
      <c r="B1002" s="185"/>
      <c r="D1002" s="177" t="s">
        <v>189</v>
      </c>
      <c r="E1002" s="186" t="s">
        <v>1</v>
      </c>
      <c r="F1002" s="187" t="s">
        <v>1745</v>
      </c>
      <c r="H1002" s="186" t="s">
        <v>1</v>
      </c>
      <c r="I1002" s="188"/>
      <c r="L1002" s="185"/>
      <c r="M1002" s="189"/>
      <c r="N1002" s="190"/>
      <c r="O1002" s="190"/>
      <c r="P1002" s="190"/>
      <c r="Q1002" s="190"/>
      <c r="R1002" s="190"/>
      <c r="S1002" s="190"/>
      <c r="T1002" s="191"/>
      <c r="AT1002" s="186" t="s">
        <v>189</v>
      </c>
      <c r="AU1002" s="186" t="s">
        <v>85</v>
      </c>
      <c r="AV1002" s="14" t="s">
        <v>80</v>
      </c>
      <c r="AW1002" s="14" t="s">
        <v>31</v>
      </c>
      <c r="AX1002" s="14" t="s">
        <v>75</v>
      </c>
      <c r="AY1002" s="186" t="s">
        <v>181</v>
      </c>
    </row>
    <row r="1003" spans="1:65" s="14" customFormat="1">
      <c r="B1003" s="185"/>
      <c r="D1003" s="177" t="s">
        <v>189</v>
      </c>
      <c r="E1003" s="186" t="s">
        <v>1</v>
      </c>
      <c r="F1003" s="187" t="s">
        <v>1746</v>
      </c>
      <c r="H1003" s="186" t="s">
        <v>1</v>
      </c>
      <c r="I1003" s="188"/>
      <c r="L1003" s="185"/>
      <c r="M1003" s="189"/>
      <c r="N1003" s="190"/>
      <c r="O1003" s="190"/>
      <c r="P1003" s="190"/>
      <c r="Q1003" s="190"/>
      <c r="R1003" s="190"/>
      <c r="S1003" s="190"/>
      <c r="T1003" s="191"/>
      <c r="AT1003" s="186" t="s">
        <v>189</v>
      </c>
      <c r="AU1003" s="186" t="s">
        <v>85</v>
      </c>
      <c r="AV1003" s="14" t="s">
        <v>80</v>
      </c>
      <c r="AW1003" s="14" t="s">
        <v>31</v>
      </c>
      <c r="AX1003" s="14" t="s">
        <v>75</v>
      </c>
      <c r="AY1003" s="186" t="s">
        <v>181</v>
      </c>
    </row>
    <row r="1004" spans="1:65" s="14" customFormat="1">
      <c r="B1004" s="185"/>
      <c r="D1004" s="177" t="s">
        <v>189</v>
      </c>
      <c r="E1004" s="186" t="s">
        <v>1</v>
      </c>
      <c r="F1004" s="187" t="s">
        <v>1747</v>
      </c>
      <c r="H1004" s="186" t="s">
        <v>1</v>
      </c>
      <c r="I1004" s="188"/>
      <c r="L1004" s="185"/>
      <c r="M1004" s="189"/>
      <c r="N1004" s="190"/>
      <c r="O1004" s="190"/>
      <c r="P1004" s="190"/>
      <c r="Q1004" s="190"/>
      <c r="R1004" s="190"/>
      <c r="S1004" s="190"/>
      <c r="T1004" s="191"/>
      <c r="AT1004" s="186" t="s">
        <v>189</v>
      </c>
      <c r="AU1004" s="186" t="s">
        <v>85</v>
      </c>
      <c r="AV1004" s="14" t="s">
        <v>80</v>
      </c>
      <c r="AW1004" s="14" t="s">
        <v>31</v>
      </c>
      <c r="AX1004" s="14" t="s">
        <v>75</v>
      </c>
      <c r="AY1004" s="186" t="s">
        <v>181</v>
      </c>
    </row>
    <row r="1005" spans="1:65" s="14" customFormat="1">
      <c r="B1005" s="185"/>
      <c r="D1005" s="177" t="s">
        <v>189</v>
      </c>
      <c r="E1005" s="186" t="s">
        <v>1</v>
      </c>
      <c r="F1005" s="187" t="s">
        <v>1748</v>
      </c>
      <c r="H1005" s="186" t="s">
        <v>1</v>
      </c>
      <c r="I1005" s="188"/>
      <c r="L1005" s="185"/>
      <c r="M1005" s="189"/>
      <c r="N1005" s="190"/>
      <c r="O1005" s="190"/>
      <c r="P1005" s="190"/>
      <c r="Q1005" s="190"/>
      <c r="R1005" s="190"/>
      <c r="S1005" s="190"/>
      <c r="T1005" s="191"/>
      <c r="AT1005" s="186" t="s">
        <v>189</v>
      </c>
      <c r="AU1005" s="186" t="s">
        <v>85</v>
      </c>
      <c r="AV1005" s="14" t="s">
        <v>80</v>
      </c>
      <c r="AW1005" s="14" t="s">
        <v>31</v>
      </c>
      <c r="AX1005" s="14" t="s">
        <v>75</v>
      </c>
      <c r="AY1005" s="186" t="s">
        <v>181</v>
      </c>
    </row>
    <row r="1006" spans="1:65" s="13" customFormat="1">
      <c r="B1006" s="176"/>
      <c r="D1006" s="177" t="s">
        <v>189</v>
      </c>
      <c r="E1006" s="178" t="s">
        <v>1</v>
      </c>
      <c r="F1006" s="179" t="s">
        <v>1749</v>
      </c>
      <c r="H1006" s="180">
        <v>281.49</v>
      </c>
      <c r="I1006" s="181"/>
      <c r="L1006" s="176"/>
      <c r="M1006" s="182"/>
      <c r="N1006" s="183"/>
      <c r="O1006" s="183"/>
      <c r="P1006" s="183"/>
      <c r="Q1006" s="183"/>
      <c r="R1006" s="183"/>
      <c r="S1006" s="183"/>
      <c r="T1006" s="184"/>
      <c r="AT1006" s="178" t="s">
        <v>189</v>
      </c>
      <c r="AU1006" s="178" t="s">
        <v>85</v>
      </c>
      <c r="AV1006" s="13" t="s">
        <v>85</v>
      </c>
      <c r="AW1006" s="13" t="s">
        <v>31</v>
      </c>
      <c r="AX1006" s="13" t="s">
        <v>75</v>
      </c>
      <c r="AY1006" s="178" t="s">
        <v>181</v>
      </c>
    </row>
    <row r="1007" spans="1:65" s="14" customFormat="1">
      <c r="B1007" s="185"/>
      <c r="D1007" s="177" t="s">
        <v>189</v>
      </c>
      <c r="E1007" s="186" t="s">
        <v>1</v>
      </c>
      <c r="F1007" s="187" t="s">
        <v>681</v>
      </c>
      <c r="H1007" s="186" t="s">
        <v>1</v>
      </c>
      <c r="I1007" s="188"/>
      <c r="L1007" s="185"/>
      <c r="M1007" s="189"/>
      <c r="N1007" s="190"/>
      <c r="O1007" s="190"/>
      <c r="P1007" s="190"/>
      <c r="Q1007" s="190"/>
      <c r="R1007" s="190"/>
      <c r="S1007" s="190"/>
      <c r="T1007" s="191"/>
      <c r="AT1007" s="186" t="s">
        <v>189</v>
      </c>
      <c r="AU1007" s="186" t="s">
        <v>85</v>
      </c>
      <c r="AV1007" s="14" t="s">
        <v>80</v>
      </c>
      <c r="AW1007" s="14" t="s">
        <v>31</v>
      </c>
      <c r="AX1007" s="14" t="s">
        <v>75</v>
      </c>
      <c r="AY1007" s="186" t="s">
        <v>181</v>
      </c>
    </row>
    <row r="1008" spans="1:65" s="14" customFormat="1">
      <c r="B1008" s="185"/>
      <c r="D1008" s="177" t="s">
        <v>189</v>
      </c>
      <c r="E1008" s="186" t="s">
        <v>1</v>
      </c>
      <c r="F1008" s="187" t="s">
        <v>1750</v>
      </c>
      <c r="H1008" s="186" t="s">
        <v>1</v>
      </c>
      <c r="I1008" s="188"/>
      <c r="L1008" s="185"/>
      <c r="M1008" s="189"/>
      <c r="N1008" s="190"/>
      <c r="O1008" s="190"/>
      <c r="P1008" s="190"/>
      <c r="Q1008" s="190"/>
      <c r="R1008" s="190"/>
      <c r="S1008" s="190"/>
      <c r="T1008" s="191"/>
      <c r="AT1008" s="186" t="s">
        <v>189</v>
      </c>
      <c r="AU1008" s="186" t="s">
        <v>85</v>
      </c>
      <c r="AV1008" s="14" t="s">
        <v>80</v>
      </c>
      <c r="AW1008" s="14" t="s">
        <v>31</v>
      </c>
      <c r="AX1008" s="14" t="s">
        <v>75</v>
      </c>
      <c r="AY1008" s="186" t="s">
        <v>181</v>
      </c>
    </row>
    <row r="1009" spans="2:51" s="14" customFormat="1">
      <c r="B1009" s="185"/>
      <c r="D1009" s="177" t="s">
        <v>189</v>
      </c>
      <c r="E1009" s="186" t="s">
        <v>1</v>
      </c>
      <c r="F1009" s="187" t="s">
        <v>1748</v>
      </c>
      <c r="H1009" s="186" t="s">
        <v>1</v>
      </c>
      <c r="I1009" s="188"/>
      <c r="L1009" s="185"/>
      <c r="M1009" s="189"/>
      <c r="N1009" s="190"/>
      <c r="O1009" s="190"/>
      <c r="P1009" s="190"/>
      <c r="Q1009" s="190"/>
      <c r="R1009" s="190"/>
      <c r="S1009" s="190"/>
      <c r="T1009" s="191"/>
      <c r="AT1009" s="186" t="s">
        <v>189</v>
      </c>
      <c r="AU1009" s="186" t="s">
        <v>85</v>
      </c>
      <c r="AV1009" s="14" t="s">
        <v>80</v>
      </c>
      <c r="AW1009" s="14" t="s">
        <v>31</v>
      </c>
      <c r="AX1009" s="14" t="s">
        <v>75</v>
      </c>
      <c r="AY1009" s="186" t="s">
        <v>181</v>
      </c>
    </row>
    <row r="1010" spans="2:51" s="13" customFormat="1">
      <c r="B1010" s="176"/>
      <c r="D1010" s="177" t="s">
        <v>189</v>
      </c>
      <c r="E1010" s="178" t="s">
        <v>1</v>
      </c>
      <c r="F1010" s="179" t="s">
        <v>1751</v>
      </c>
      <c r="H1010" s="180">
        <v>210.87</v>
      </c>
      <c r="I1010" s="181"/>
      <c r="L1010" s="176"/>
      <c r="M1010" s="182"/>
      <c r="N1010" s="183"/>
      <c r="O1010" s="183"/>
      <c r="P1010" s="183"/>
      <c r="Q1010" s="183"/>
      <c r="R1010" s="183"/>
      <c r="S1010" s="183"/>
      <c r="T1010" s="184"/>
      <c r="AT1010" s="178" t="s">
        <v>189</v>
      </c>
      <c r="AU1010" s="178" t="s">
        <v>85</v>
      </c>
      <c r="AV1010" s="13" t="s">
        <v>85</v>
      </c>
      <c r="AW1010" s="13" t="s">
        <v>31</v>
      </c>
      <c r="AX1010" s="13" t="s">
        <v>75</v>
      </c>
      <c r="AY1010" s="178" t="s">
        <v>181</v>
      </c>
    </row>
    <row r="1011" spans="2:51" s="14" customFormat="1">
      <c r="B1011" s="185"/>
      <c r="D1011" s="177" t="s">
        <v>189</v>
      </c>
      <c r="E1011" s="186" t="s">
        <v>1</v>
      </c>
      <c r="F1011" s="187" t="s">
        <v>1752</v>
      </c>
      <c r="H1011" s="186" t="s">
        <v>1</v>
      </c>
      <c r="I1011" s="188"/>
      <c r="L1011" s="185"/>
      <c r="M1011" s="189"/>
      <c r="N1011" s="190"/>
      <c r="O1011" s="190"/>
      <c r="P1011" s="190"/>
      <c r="Q1011" s="190"/>
      <c r="R1011" s="190"/>
      <c r="S1011" s="190"/>
      <c r="T1011" s="191"/>
      <c r="AT1011" s="186" t="s">
        <v>189</v>
      </c>
      <c r="AU1011" s="186" t="s">
        <v>85</v>
      </c>
      <c r="AV1011" s="14" t="s">
        <v>80</v>
      </c>
      <c r="AW1011" s="14" t="s">
        <v>31</v>
      </c>
      <c r="AX1011" s="14" t="s">
        <v>75</v>
      </c>
      <c r="AY1011" s="186" t="s">
        <v>181</v>
      </c>
    </row>
    <row r="1012" spans="2:51" s="14" customFormat="1">
      <c r="B1012" s="185"/>
      <c r="D1012" s="177" t="s">
        <v>189</v>
      </c>
      <c r="E1012" s="186" t="s">
        <v>1</v>
      </c>
      <c r="F1012" s="187" t="s">
        <v>1753</v>
      </c>
      <c r="H1012" s="186" t="s">
        <v>1</v>
      </c>
      <c r="I1012" s="188"/>
      <c r="L1012" s="185"/>
      <c r="M1012" s="189"/>
      <c r="N1012" s="190"/>
      <c r="O1012" s="190"/>
      <c r="P1012" s="190"/>
      <c r="Q1012" s="190"/>
      <c r="R1012" s="190"/>
      <c r="S1012" s="190"/>
      <c r="T1012" s="191"/>
      <c r="AT1012" s="186" t="s">
        <v>189</v>
      </c>
      <c r="AU1012" s="186" t="s">
        <v>85</v>
      </c>
      <c r="AV1012" s="14" t="s">
        <v>80</v>
      </c>
      <c r="AW1012" s="14" t="s">
        <v>31</v>
      </c>
      <c r="AX1012" s="14" t="s">
        <v>75</v>
      </c>
      <c r="AY1012" s="186" t="s">
        <v>181</v>
      </c>
    </row>
    <row r="1013" spans="2:51" s="14" customFormat="1">
      <c r="B1013" s="185"/>
      <c r="D1013" s="177" t="s">
        <v>189</v>
      </c>
      <c r="E1013" s="186" t="s">
        <v>1</v>
      </c>
      <c r="F1013" s="187" t="s">
        <v>1748</v>
      </c>
      <c r="H1013" s="186" t="s">
        <v>1</v>
      </c>
      <c r="I1013" s="188"/>
      <c r="L1013" s="185"/>
      <c r="M1013" s="189"/>
      <c r="N1013" s="190"/>
      <c r="O1013" s="190"/>
      <c r="P1013" s="190"/>
      <c r="Q1013" s="190"/>
      <c r="R1013" s="190"/>
      <c r="S1013" s="190"/>
      <c r="T1013" s="191"/>
      <c r="AT1013" s="186" t="s">
        <v>189</v>
      </c>
      <c r="AU1013" s="186" t="s">
        <v>85</v>
      </c>
      <c r="AV1013" s="14" t="s">
        <v>80</v>
      </c>
      <c r="AW1013" s="14" t="s">
        <v>31</v>
      </c>
      <c r="AX1013" s="14" t="s">
        <v>75</v>
      </c>
      <c r="AY1013" s="186" t="s">
        <v>181</v>
      </c>
    </row>
    <row r="1014" spans="2:51" s="13" customFormat="1">
      <c r="B1014" s="176"/>
      <c r="D1014" s="177" t="s">
        <v>189</v>
      </c>
      <c r="E1014" s="178" t="s">
        <v>1</v>
      </c>
      <c r="F1014" s="179" t="s">
        <v>1754</v>
      </c>
      <c r="H1014" s="180">
        <v>200.64</v>
      </c>
      <c r="I1014" s="181"/>
      <c r="L1014" s="176"/>
      <c r="M1014" s="182"/>
      <c r="N1014" s="183"/>
      <c r="O1014" s="183"/>
      <c r="P1014" s="183"/>
      <c r="Q1014" s="183"/>
      <c r="R1014" s="183"/>
      <c r="S1014" s="183"/>
      <c r="T1014" s="184"/>
      <c r="AT1014" s="178" t="s">
        <v>189</v>
      </c>
      <c r="AU1014" s="178" t="s">
        <v>85</v>
      </c>
      <c r="AV1014" s="13" t="s">
        <v>85</v>
      </c>
      <c r="AW1014" s="13" t="s">
        <v>31</v>
      </c>
      <c r="AX1014" s="13" t="s">
        <v>75</v>
      </c>
      <c r="AY1014" s="178" t="s">
        <v>181</v>
      </c>
    </row>
    <row r="1015" spans="2:51" s="14" customFormat="1">
      <c r="B1015" s="185"/>
      <c r="D1015" s="177" t="s">
        <v>189</v>
      </c>
      <c r="E1015" s="186" t="s">
        <v>1</v>
      </c>
      <c r="F1015" s="187" t="s">
        <v>1755</v>
      </c>
      <c r="H1015" s="186" t="s">
        <v>1</v>
      </c>
      <c r="I1015" s="188"/>
      <c r="L1015" s="185"/>
      <c r="M1015" s="189"/>
      <c r="N1015" s="190"/>
      <c r="O1015" s="190"/>
      <c r="P1015" s="190"/>
      <c r="Q1015" s="190"/>
      <c r="R1015" s="190"/>
      <c r="S1015" s="190"/>
      <c r="T1015" s="191"/>
      <c r="AT1015" s="186" t="s">
        <v>189</v>
      </c>
      <c r="AU1015" s="186" t="s">
        <v>85</v>
      </c>
      <c r="AV1015" s="14" t="s">
        <v>80</v>
      </c>
      <c r="AW1015" s="14" t="s">
        <v>31</v>
      </c>
      <c r="AX1015" s="14" t="s">
        <v>75</v>
      </c>
      <c r="AY1015" s="186" t="s">
        <v>181</v>
      </c>
    </row>
    <row r="1016" spans="2:51" s="14" customFormat="1">
      <c r="B1016" s="185"/>
      <c r="D1016" s="177" t="s">
        <v>189</v>
      </c>
      <c r="E1016" s="186" t="s">
        <v>1</v>
      </c>
      <c r="F1016" s="187" t="s">
        <v>1756</v>
      </c>
      <c r="H1016" s="186" t="s">
        <v>1</v>
      </c>
      <c r="I1016" s="188"/>
      <c r="L1016" s="185"/>
      <c r="M1016" s="189"/>
      <c r="N1016" s="190"/>
      <c r="O1016" s="190"/>
      <c r="P1016" s="190"/>
      <c r="Q1016" s="190"/>
      <c r="R1016" s="190"/>
      <c r="S1016" s="190"/>
      <c r="T1016" s="191"/>
      <c r="AT1016" s="186" t="s">
        <v>189</v>
      </c>
      <c r="AU1016" s="186" t="s">
        <v>85</v>
      </c>
      <c r="AV1016" s="14" t="s">
        <v>80</v>
      </c>
      <c r="AW1016" s="14" t="s">
        <v>31</v>
      </c>
      <c r="AX1016" s="14" t="s">
        <v>75</v>
      </c>
      <c r="AY1016" s="186" t="s">
        <v>181</v>
      </c>
    </row>
    <row r="1017" spans="2:51" s="13" customFormat="1">
      <c r="B1017" s="176"/>
      <c r="D1017" s="177" t="s">
        <v>189</v>
      </c>
      <c r="E1017" s="178" t="s">
        <v>1</v>
      </c>
      <c r="F1017" s="179" t="s">
        <v>1757</v>
      </c>
      <c r="H1017" s="180">
        <v>1041.5899999999999</v>
      </c>
      <c r="I1017" s="181"/>
      <c r="L1017" s="176"/>
      <c r="M1017" s="182"/>
      <c r="N1017" s="183"/>
      <c r="O1017" s="183"/>
      <c r="P1017" s="183"/>
      <c r="Q1017" s="183"/>
      <c r="R1017" s="183"/>
      <c r="S1017" s="183"/>
      <c r="T1017" s="184"/>
      <c r="AT1017" s="178" t="s">
        <v>189</v>
      </c>
      <c r="AU1017" s="178" t="s">
        <v>85</v>
      </c>
      <c r="AV1017" s="13" t="s">
        <v>85</v>
      </c>
      <c r="AW1017" s="13" t="s">
        <v>31</v>
      </c>
      <c r="AX1017" s="13" t="s">
        <v>75</v>
      </c>
      <c r="AY1017" s="178" t="s">
        <v>181</v>
      </c>
    </row>
    <row r="1018" spans="2:51" s="14" customFormat="1">
      <c r="B1018" s="185"/>
      <c r="D1018" s="177" t="s">
        <v>189</v>
      </c>
      <c r="E1018" s="186" t="s">
        <v>1</v>
      </c>
      <c r="F1018" s="187" t="s">
        <v>1758</v>
      </c>
      <c r="H1018" s="186" t="s">
        <v>1</v>
      </c>
      <c r="I1018" s="188"/>
      <c r="L1018" s="185"/>
      <c r="M1018" s="189"/>
      <c r="N1018" s="190"/>
      <c r="O1018" s="190"/>
      <c r="P1018" s="190"/>
      <c r="Q1018" s="190"/>
      <c r="R1018" s="190"/>
      <c r="S1018" s="190"/>
      <c r="T1018" s="191"/>
      <c r="AT1018" s="186" t="s">
        <v>189</v>
      </c>
      <c r="AU1018" s="186" t="s">
        <v>85</v>
      </c>
      <c r="AV1018" s="14" t="s">
        <v>80</v>
      </c>
      <c r="AW1018" s="14" t="s">
        <v>31</v>
      </c>
      <c r="AX1018" s="14" t="s">
        <v>75</v>
      </c>
      <c r="AY1018" s="186" t="s">
        <v>181</v>
      </c>
    </row>
    <row r="1019" spans="2:51" s="13" customFormat="1">
      <c r="B1019" s="176"/>
      <c r="D1019" s="177" t="s">
        <v>189</v>
      </c>
      <c r="E1019" s="178" t="s">
        <v>1</v>
      </c>
      <c r="F1019" s="179" t="s">
        <v>1759</v>
      </c>
      <c r="H1019" s="180">
        <v>1037.8499999999999</v>
      </c>
      <c r="I1019" s="181"/>
      <c r="L1019" s="176"/>
      <c r="M1019" s="182"/>
      <c r="N1019" s="183"/>
      <c r="O1019" s="183"/>
      <c r="P1019" s="183"/>
      <c r="Q1019" s="183"/>
      <c r="R1019" s="183"/>
      <c r="S1019" s="183"/>
      <c r="T1019" s="184"/>
      <c r="AT1019" s="178" t="s">
        <v>189</v>
      </c>
      <c r="AU1019" s="178" t="s">
        <v>85</v>
      </c>
      <c r="AV1019" s="13" t="s">
        <v>85</v>
      </c>
      <c r="AW1019" s="13" t="s">
        <v>31</v>
      </c>
      <c r="AX1019" s="13" t="s">
        <v>75</v>
      </c>
      <c r="AY1019" s="178" t="s">
        <v>181</v>
      </c>
    </row>
    <row r="1020" spans="2:51" s="13" customFormat="1">
      <c r="B1020" s="176"/>
      <c r="D1020" s="177" t="s">
        <v>189</v>
      </c>
      <c r="E1020" s="178" t="s">
        <v>1</v>
      </c>
      <c r="F1020" s="179" t="s">
        <v>1760</v>
      </c>
      <c r="H1020" s="180">
        <v>384.78</v>
      </c>
      <c r="I1020" s="181"/>
      <c r="L1020" s="176"/>
      <c r="M1020" s="182"/>
      <c r="N1020" s="183"/>
      <c r="O1020" s="183"/>
      <c r="P1020" s="183"/>
      <c r="Q1020" s="183"/>
      <c r="R1020" s="183"/>
      <c r="S1020" s="183"/>
      <c r="T1020" s="184"/>
      <c r="AT1020" s="178" t="s">
        <v>189</v>
      </c>
      <c r="AU1020" s="178" t="s">
        <v>85</v>
      </c>
      <c r="AV1020" s="13" t="s">
        <v>85</v>
      </c>
      <c r="AW1020" s="13" t="s">
        <v>31</v>
      </c>
      <c r="AX1020" s="13" t="s">
        <v>75</v>
      </c>
      <c r="AY1020" s="178" t="s">
        <v>181</v>
      </c>
    </row>
    <row r="1021" spans="2:51" s="13" customFormat="1">
      <c r="B1021" s="176"/>
      <c r="D1021" s="177" t="s">
        <v>189</v>
      </c>
      <c r="E1021" s="178" t="s">
        <v>1</v>
      </c>
      <c r="F1021" s="179" t="s">
        <v>1761</v>
      </c>
      <c r="H1021" s="180">
        <v>541.64</v>
      </c>
      <c r="I1021" s="181"/>
      <c r="L1021" s="176"/>
      <c r="M1021" s="182"/>
      <c r="N1021" s="183"/>
      <c r="O1021" s="183"/>
      <c r="P1021" s="183"/>
      <c r="Q1021" s="183"/>
      <c r="R1021" s="183"/>
      <c r="S1021" s="183"/>
      <c r="T1021" s="184"/>
      <c r="AT1021" s="178" t="s">
        <v>189</v>
      </c>
      <c r="AU1021" s="178" t="s">
        <v>85</v>
      </c>
      <c r="AV1021" s="13" t="s">
        <v>85</v>
      </c>
      <c r="AW1021" s="13" t="s">
        <v>31</v>
      </c>
      <c r="AX1021" s="13" t="s">
        <v>75</v>
      </c>
      <c r="AY1021" s="178" t="s">
        <v>181</v>
      </c>
    </row>
    <row r="1022" spans="2:51" s="13" customFormat="1">
      <c r="B1022" s="176"/>
      <c r="D1022" s="177" t="s">
        <v>189</v>
      </c>
      <c r="E1022" s="178" t="s">
        <v>1</v>
      </c>
      <c r="F1022" s="179" t="s">
        <v>1762</v>
      </c>
      <c r="H1022" s="180">
        <v>551.42999999999995</v>
      </c>
      <c r="I1022" s="181"/>
      <c r="L1022" s="176"/>
      <c r="M1022" s="182"/>
      <c r="N1022" s="183"/>
      <c r="O1022" s="183"/>
      <c r="P1022" s="183"/>
      <c r="Q1022" s="183"/>
      <c r="R1022" s="183"/>
      <c r="S1022" s="183"/>
      <c r="T1022" s="184"/>
      <c r="AT1022" s="178" t="s">
        <v>189</v>
      </c>
      <c r="AU1022" s="178" t="s">
        <v>85</v>
      </c>
      <c r="AV1022" s="13" t="s">
        <v>85</v>
      </c>
      <c r="AW1022" s="13" t="s">
        <v>31</v>
      </c>
      <c r="AX1022" s="13" t="s">
        <v>75</v>
      </c>
      <c r="AY1022" s="178" t="s">
        <v>181</v>
      </c>
    </row>
    <row r="1023" spans="2:51" s="13" customFormat="1">
      <c r="B1023" s="176"/>
      <c r="D1023" s="177" t="s">
        <v>189</v>
      </c>
      <c r="E1023" s="178" t="s">
        <v>1</v>
      </c>
      <c r="F1023" s="179" t="s">
        <v>1763</v>
      </c>
      <c r="H1023" s="180">
        <v>585.20000000000005</v>
      </c>
      <c r="I1023" s="181"/>
      <c r="L1023" s="176"/>
      <c r="M1023" s="182"/>
      <c r="N1023" s="183"/>
      <c r="O1023" s="183"/>
      <c r="P1023" s="183"/>
      <c r="Q1023" s="183"/>
      <c r="R1023" s="183"/>
      <c r="S1023" s="183"/>
      <c r="T1023" s="184"/>
      <c r="AT1023" s="178" t="s">
        <v>189</v>
      </c>
      <c r="AU1023" s="178" t="s">
        <v>85</v>
      </c>
      <c r="AV1023" s="13" t="s">
        <v>85</v>
      </c>
      <c r="AW1023" s="13" t="s">
        <v>31</v>
      </c>
      <c r="AX1023" s="13" t="s">
        <v>75</v>
      </c>
      <c r="AY1023" s="178" t="s">
        <v>181</v>
      </c>
    </row>
    <row r="1024" spans="2:51" s="13" customFormat="1">
      <c r="B1024" s="176"/>
      <c r="D1024" s="177" t="s">
        <v>189</v>
      </c>
      <c r="E1024" s="178" t="s">
        <v>1</v>
      </c>
      <c r="F1024" s="179" t="s">
        <v>1764</v>
      </c>
      <c r="H1024" s="180">
        <v>514.14</v>
      </c>
      <c r="I1024" s="181"/>
      <c r="L1024" s="176"/>
      <c r="M1024" s="182"/>
      <c r="N1024" s="183"/>
      <c r="O1024" s="183"/>
      <c r="P1024" s="183"/>
      <c r="Q1024" s="183"/>
      <c r="R1024" s="183"/>
      <c r="S1024" s="183"/>
      <c r="T1024" s="184"/>
      <c r="AT1024" s="178" t="s">
        <v>189</v>
      </c>
      <c r="AU1024" s="178" t="s">
        <v>85</v>
      </c>
      <c r="AV1024" s="13" t="s">
        <v>85</v>
      </c>
      <c r="AW1024" s="13" t="s">
        <v>31</v>
      </c>
      <c r="AX1024" s="13" t="s">
        <v>75</v>
      </c>
      <c r="AY1024" s="178" t="s">
        <v>181</v>
      </c>
    </row>
    <row r="1025" spans="1:65" s="13" customFormat="1">
      <c r="B1025" s="176"/>
      <c r="D1025" s="177" t="s">
        <v>189</v>
      </c>
      <c r="E1025" s="178" t="s">
        <v>1</v>
      </c>
      <c r="F1025" s="179" t="s">
        <v>1765</v>
      </c>
      <c r="H1025" s="180">
        <v>504.79</v>
      </c>
      <c r="I1025" s="181"/>
      <c r="L1025" s="176"/>
      <c r="M1025" s="182"/>
      <c r="N1025" s="183"/>
      <c r="O1025" s="183"/>
      <c r="P1025" s="183"/>
      <c r="Q1025" s="183"/>
      <c r="R1025" s="183"/>
      <c r="S1025" s="183"/>
      <c r="T1025" s="184"/>
      <c r="AT1025" s="178" t="s">
        <v>189</v>
      </c>
      <c r="AU1025" s="178" t="s">
        <v>85</v>
      </c>
      <c r="AV1025" s="13" t="s">
        <v>85</v>
      </c>
      <c r="AW1025" s="13" t="s">
        <v>31</v>
      </c>
      <c r="AX1025" s="13" t="s">
        <v>75</v>
      </c>
      <c r="AY1025" s="178" t="s">
        <v>181</v>
      </c>
    </row>
    <row r="1026" spans="1:65" s="13" customFormat="1">
      <c r="B1026" s="176"/>
      <c r="D1026" s="177" t="s">
        <v>189</v>
      </c>
      <c r="E1026" s="178" t="s">
        <v>1</v>
      </c>
      <c r="F1026" s="179" t="s">
        <v>1766</v>
      </c>
      <c r="H1026" s="180">
        <v>528.54999999999995</v>
      </c>
      <c r="I1026" s="181"/>
      <c r="L1026" s="176"/>
      <c r="M1026" s="182"/>
      <c r="N1026" s="183"/>
      <c r="O1026" s="183"/>
      <c r="P1026" s="183"/>
      <c r="Q1026" s="183"/>
      <c r="R1026" s="183"/>
      <c r="S1026" s="183"/>
      <c r="T1026" s="184"/>
      <c r="AT1026" s="178" t="s">
        <v>189</v>
      </c>
      <c r="AU1026" s="178" t="s">
        <v>85</v>
      </c>
      <c r="AV1026" s="13" t="s">
        <v>85</v>
      </c>
      <c r="AW1026" s="13" t="s">
        <v>31</v>
      </c>
      <c r="AX1026" s="13" t="s">
        <v>75</v>
      </c>
      <c r="AY1026" s="178" t="s">
        <v>181</v>
      </c>
    </row>
    <row r="1027" spans="1:65" s="13" customFormat="1">
      <c r="B1027" s="176"/>
      <c r="D1027" s="177" t="s">
        <v>189</v>
      </c>
      <c r="E1027" s="178" t="s">
        <v>1</v>
      </c>
      <c r="F1027" s="179" t="s">
        <v>1767</v>
      </c>
      <c r="H1027" s="180">
        <v>87.78</v>
      </c>
      <c r="I1027" s="181"/>
      <c r="L1027" s="176"/>
      <c r="M1027" s="182"/>
      <c r="N1027" s="183"/>
      <c r="O1027" s="183"/>
      <c r="P1027" s="183"/>
      <c r="Q1027" s="183"/>
      <c r="R1027" s="183"/>
      <c r="S1027" s="183"/>
      <c r="T1027" s="184"/>
      <c r="AT1027" s="178" t="s">
        <v>189</v>
      </c>
      <c r="AU1027" s="178" t="s">
        <v>85</v>
      </c>
      <c r="AV1027" s="13" t="s">
        <v>85</v>
      </c>
      <c r="AW1027" s="13" t="s">
        <v>31</v>
      </c>
      <c r="AX1027" s="13" t="s">
        <v>75</v>
      </c>
      <c r="AY1027" s="178" t="s">
        <v>181</v>
      </c>
    </row>
    <row r="1028" spans="1:65" s="13" customFormat="1">
      <c r="B1028" s="176"/>
      <c r="D1028" s="177" t="s">
        <v>189</v>
      </c>
      <c r="E1028" s="178" t="s">
        <v>1</v>
      </c>
      <c r="F1028" s="179" t="s">
        <v>1768</v>
      </c>
      <c r="H1028" s="180">
        <v>174.68</v>
      </c>
      <c r="I1028" s="181"/>
      <c r="L1028" s="176"/>
      <c r="M1028" s="182"/>
      <c r="N1028" s="183"/>
      <c r="O1028" s="183"/>
      <c r="P1028" s="183"/>
      <c r="Q1028" s="183"/>
      <c r="R1028" s="183"/>
      <c r="S1028" s="183"/>
      <c r="T1028" s="184"/>
      <c r="AT1028" s="178" t="s">
        <v>189</v>
      </c>
      <c r="AU1028" s="178" t="s">
        <v>85</v>
      </c>
      <c r="AV1028" s="13" t="s">
        <v>85</v>
      </c>
      <c r="AW1028" s="13" t="s">
        <v>31</v>
      </c>
      <c r="AX1028" s="13" t="s">
        <v>75</v>
      </c>
      <c r="AY1028" s="178" t="s">
        <v>181</v>
      </c>
    </row>
    <row r="1029" spans="1:65" s="13" customFormat="1">
      <c r="B1029" s="176"/>
      <c r="D1029" s="177" t="s">
        <v>189</v>
      </c>
      <c r="E1029" s="178" t="s">
        <v>1</v>
      </c>
      <c r="F1029" s="179" t="s">
        <v>1769</v>
      </c>
      <c r="H1029" s="180">
        <v>386.76</v>
      </c>
      <c r="I1029" s="181"/>
      <c r="L1029" s="176"/>
      <c r="M1029" s="182"/>
      <c r="N1029" s="183"/>
      <c r="O1029" s="183"/>
      <c r="P1029" s="183"/>
      <c r="Q1029" s="183"/>
      <c r="R1029" s="183"/>
      <c r="S1029" s="183"/>
      <c r="T1029" s="184"/>
      <c r="AT1029" s="178" t="s">
        <v>189</v>
      </c>
      <c r="AU1029" s="178" t="s">
        <v>85</v>
      </c>
      <c r="AV1029" s="13" t="s">
        <v>85</v>
      </c>
      <c r="AW1029" s="13" t="s">
        <v>31</v>
      </c>
      <c r="AX1029" s="13" t="s">
        <v>75</v>
      </c>
      <c r="AY1029" s="178" t="s">
        <v>181</v>
      </c>
    </row>
    <row r="1030" spans="1:65" s="13" customFormat="1">
      <c r="B1030" s="176"/>
      <c r="D1030" s="177" t="s">
        <v>189</v>
      </c>
      <c r="E1030" s="178" t="s">
        <v>1</v>
      </c>
      <c r="F1030" s="179" t="s">
        <v>1770</v>
      </c>
      <c r="H1030" s="180">
        <v>875.6</v>
      </c>
      <c r="I1030" s="181"/>
      <c r="L1030" s="176"/>
      <c r="M1030" s="182"/>
      <c r="N1030" s="183"/>
      <c r="O1030" s="183"/>
      <c r="P1030" s="183"/>
      <c r="Q1030" s="183"/>
      <c r="R1030" s="183"/>
      <c r="S1030" s="183"/>
      <c r="T1030" s="184"/>
      <c r="AT1030" s="178" t="s">
        <v>189</v>
      </c>
      <c r="AU1030" s="178" t="s">
        <v>85</v>
      </c>
      <c r="AV1030" s="13" t="s">
        <v>85</v>
      </c>
      <c r="AW1030" s="13" t="s">
        <v>31</v>
      </c>
      <c r="AX1030" s="13" t="s">
        <v>75</v>
      </c>
      <c r="AY1030" s="178" t="s">
        <v>181</v>
      </c>
    </row>
    <row r="1031" spans="1:65" s="13" customFormat="1">
      <c r="B1031" s="176"/>
      <c r="D1031" s="177" t="s">
        <v>189</v>
      </c>
      <c r="E1031" s="178" t="s">
        <v>1</v>
      </c>
      <c r="F1031" s="179" t="s">
        <v>1771</v>
      </c>
      <c r="H1031" s="180">
        <v>657.36</v>
      </c>
      <c r="I1031" s="181"/>
      <c r="L1031" s="176"/>
      <c r="M1031" s="182"/>
      <c r="N1031" s="183"/>
      <c r="O1031" s="183"/>
      <c r="P1031" s="183"/>
      <c r="Q1031" s="183"/>
      <c r="R1031" s="183"/>
      <c r="S1031" s="183"/>
      <c r="T1031" s="184"/>
      <c r="AT1031" s="178" t="s">
        <v>189</v>
      </c>
      <c r="AU1031" s="178" t="s">
        <v>85</v>
      </c>
      <c r="AV1031" s="13" t="s">
        <v>85</v>
      </c>
      <c r="AW1031" s="13" t="s">
        <v>31</v>
      </c>
      <c r="AX1031" s="13" t="s">
        <v>75</v>
      </c>
      <c r="AY1031" s="178" t="s">
        <v>181</v>
      </c>
    </row>
    <row r="1032" spans="1:65" s="15" customFormat="1">
      <c r="B1032" s="192"/>
      <c r="D1032" s="177" t="s">
        <v>189</v>
      </c>
      <c r="E1032" s="193" t="s">
        <v>1</v>
      </c>
      <c r="F1032" s="194" t="s">
        <v>204</v>
      </c>
      <c r="H1032" s="195">
        <v>8565.15</v>
      </c>
      <c r="I1032" s="196"/>
      <c r="L1032" s="192"/>
      <c r="M1032" s="197"/>
      <c r="N1032" s="198"/>
      <c r="O1032" s="198"/>
      <c r="P1032" s="198"/>
      <c r="Q1032" s="198"/>
      <c r="R1032" s="198"/>
      <c r="S1032" s="198"/>
      <c r="T1032" s="199"/>
      <c r="AT1032" s="193" t="s">
        <v>189</v>
      </c>
      <c r="AU1032" s="193" t="s">
        <v>85</v>
      </c>
      <c r="AV1032" s="15" t="s">
        <v>187</v>
      </c>
      <c r="AW1032" s="15" t="s">
        <v>31</v>
      </c>
      <c r="AX1032" s="15" t="s">
        <v>80</v>
      </c>
      <c r="AY1032" s="193" t="s">
        <v>181</v>
      </c>
    </row>
    <row r="1033" spans="1:65" s="2" customFormat="1" ht="21.75" customHeight="1">
      <c r="A1033" s="32"/>
      <c r="B1033" s="161"/>
      <c r="C1033" s="162" t="s">
        <v>1772</v>
      </c>
      <c r="D1033" s="162" t="s">
        <v>183</v>
      </c>
      <c r="E1033" s="163" t="s">
        <v>1773</v>
      </c>
      <c r="F1033" s="164" t="s">
        <v>1774</v>
      </c>
      <c r="G1033" s="165" t="s">
        <v>259</v>
      </c>
      <c r="H1033" s="166">
        <v>0.379</v>
      </c>
      <c r="I1033" s="167"/>
      <c r="J1033" s="168">
        <f>ROUND(I1033*H1033,2)</f>
        <v>0</v>
      </c>
      <c r="K1033" s="169"/>
      <c r="L1033" s="33"/>
      <c r="M1033" s="170" t="s">
        <v>1</v>
      </c>
      <c r="N1033" s="171" t="s">
        <v>40</v>
      </c>
      <c r="O1033" s="58"/>
      <c r="P1033" s="172">
        <f>O1033*H1033</f>
        <v>0</v>
      </c>
      <c r="Q1033" s="172">
        <v>1.06738</v>
      </c>
      <c r="R1033" s="172">
        <f>Q1033*H1033</f>
        <v>0.40453702000000002</v>
      </c>
      <c r="S1033" s="172">
        <v>0</v>
      </c>
      <c r="T1033" s="173">
        <f>S1033*H1033</f>
        <v>0</v>
      </c>
      <c r="U1033" s="32"/>
      <c r="V1033" s="32"/>
      <c r="W1033" s="32"/>
      <c r="X1033" s="32"/>
      <c r="Y1033" s="32"/>
      <c r="Z1033" s="32"/>
      <c r="AA1033" s="32"/>
      <c r="AB1033" s="32"/>
      <c r="AC1033" s="32"/>
      <c r="AD1033" s="32"/>
      <c r="AE1033" s="32"/>
      <c r="AR1033" s="174" t="s">
        <v>187</v>
      </c>
      <c r="AT1033" s="174" t="s">
        <v>183</v>
      </c>
      <c r="AU1033" s="174" t="s">
        <v>85</v>
      </c>
      <c r="AY1033" s="17" t="s">
        <v>181</v>
      </c>
      <c r="BE1033" s="175">
        <f>IF(N1033="základní",J1033,0)</f>
        <v>0</v>
      </c>
      <c r="BF1033" s="175">
        <f>IF(N1033="snížená",J1033,0)</f>
        <v>0</v>
      </c>
      <c r="BG1033" s="175">
        <f>IF(N1033="zákl. přenesená",J1033,0)</f>
        <v>0</v>
      </c>
      <c r="BH1033" s="175">
        <f>IF(N1033="sníž. přenesená",J1033,0)</f>
        <v>0</v>
      </c>
      <c r="BI1033" s="175">
        <f>IF(N1033="nulová",J1033,0)</f>
        <v>0</v>
      </c>
      <c r="BJ1033" s="17" t="s">
        <v>80</v>
      </c>
      <c r="BK1033" s="175">
        <f>ROUND(I1033*H1033,2)</f>
        <v>0</v>
      </c>
      <c r="BL1033" s="17" t="s">
        <v>187</v>
      </c>
      <c r="BM1033" s="174" t="s">
        <v>1775</v>
      </c>
    </row>
    <row r="1034" spans="1:65" s="14" customFormat="1">
      <c r="B1034" s="185"/>
      <c r="D1034" s="177" t="s">
        <v>189</v>
      </c>
      <c r="E1034" s="186" t="s">
        <v>1</v>
      </c>
      <c r="F1034" s="187" t="s">
        <v>1776</v>
      </c>
      <c r="H1034" s="186" t="s">
        <v>1</v>
      </c>
      <c r="I1034" s="188"/>
      <c r="L1034" s="185"/>
      <c r="M1034" s="189"/>
      <c r="N1034" s="190"/>
      <c r="O1034" s="190"/>
      <c r="P1034" s="190"/>
      <c r="Q1034" s="190"/>
      <c r="R1034" s="190"/>
      <c r="S1034" s="190"/>
      <c r="T1034" s="191"/>
      <c r="AT1034" s="186" t="s">
        <v>189</v>
      </c>
      <c r="AU1034" s="186" t="s">
        <v>85</v>
      </c>
      <c r="AV1034" s="14" t="s">
        <v>80</v>
      </c>
      <c r="AW1034" s="14" t="s">
        <v>31</v>
      </c>
      <c r="AX1034" s="14" t="s">
        <v>75</v>
      </c>
      <c r="AY1034" s="186" t="s">
        <v>181</v>
      </c>
    </row>
    <row r="1035" spans="1:65" s="13" customFormat="1">
      <c r="B1035" s="176"/>
      <c r="D1035" s="177" t="s">
        <v>189</v>
      </c>
      <c r="E1035" s="178" t="s">
        <v>1</v>
      </c>
      <c r="F1035" s="179" t="s">
        <v>1777</v>
      </c>
      <c r="H1035" s="180">
        <v>0.35799999999999998</v>
      </c>
      <c r="I1035" s="181"/>
      <c r="L1035" s="176"/>
      <c r="M1035" s="182"/>
      <c r="N1035" s="183"/>
      <c r="O1035" s="183"/>
      <c r="P1035" s="183"/>
      <c r="Q1035" s="183"/>
      <c r="R1035" s="183"/>
      <c r="S1035" s="183"/>
      <c r="T1035" s="184"/>
      <c r="AT1035" s="178" t="s">
        <v>189</v>
      </c>
      <c r="AU1035" s="178" t="s">
        <v>85</v>
      </c>
      <c r="AV1035" s="13" t="s">
        <v>85</v>
      </c>
      <c r="AW1035" s="13" t="s">
        <v>31</v>
      </c>
      <c r="AX1035" s="13" t="s">
        <v>75</v>
      </c>
      <c r="AY1035" s="178" t="s">
        <v>181</v>
      </c>
    </row>
    <row r="1036" spans="1:65" s="14" customFormat="1">
      <c r="B1036" s="185"/>
      <c r="D1036" s="177" t="s">
        <v>189</v>
      </c>
      <c r="E1036" s="186" t="s">
        <v>1</v>
      </c>
      <c r="F1036" s="187" t="s">
        <v>1778</v>
      </c>
      <c r="H1036" s="186" t="s">
        <v>1</v>
      </c>
      <c r="I1036" s="188"/>
      <c r="L1036" s="185"/>
      <c r="M1036" s="189"/>
      <c r="N1036" s="190"/>
      <c r="O1036" s="190"/>
      <c r="P1036" s="190"/>
      <c r="Q1036" s="190"/>
      <c r="R1036" s="190"/>
      <c r="S1036" s="190"/>
      <c r="T1036" s="191"/>
      <c r="AT1036" s="186" t="s">
        <v>189</v>
      </c>
      <c r="AU1036" s="186" t="s">
        <v>85</v>
      </c>
      <c r="AV1036" s="14" t="s">
        <v>80</v>
      </c>
      <c r="AW1036" s="14" t="s">
        <v>31</v>
      </c>
      <c r="AX1036" s="14" t="s">
        <v>75</v>
      </c>
      <c r="AY1036" s="186" t="s">
        <v>181</v>
      </c>
    </row>
    <row r="1037" spans="1:65" s="13" customFormat="1">
      <c r="B1037" s="176"/>
      <c r="D1037" s="177" t="s">
        <v>189</v>
      </c>
      <c r="E1037" s="178" t="s">
        <v>1</v>
      </c>
      <c r="F1037" s="179" t="s">
        <v>1779</v>
      </c>
      <c r="H1037" s="180">
        <v>2.1000000000000001E-2</v>
      </c>
      <c r="I1037" s="181"/>
      <c r="L1037" s="176"/>
      <c r="M1037" s="182"/>
      <c r="N1037" s="183"/>
      <c r="O1037" s="183"/>
      <c r="P1037" s="183"/>
      <c r="Q1037" s="183"/>
      <c r="R1037" s="183"/>
      <c r="S1037" s="183"/>
      <c r="T1037" s="184"/>
      <c r="AT1037" s="178" t="s">
        <v>189</v>
      </c>
      <c r="AU1037" s="178" t="s">
        <v>85</v>
      </c>
      <c r="AV1037" s="13" t="s">
        <v>85</v>
      </c>
      <c r="AW1037" s="13" t="s">
        <v>31</v>
      </c>
      <c r="AX1037" s="13" t="s">
        <v>75</v>
      </c>
      <c r="AY1037" s="178" t="s">
        <v>181</v>
      </c>
    </row>
    <row r="1038" spans="1:65" s="15" customFormat="1">
      <c r="B1038" s="192"/>
      <c r="D1038" s="177" t="s">
        <v>189</v>
      </c>
      <c r="E1038" s="193" t="s">
        <v>1</v>
      </c>
      <c r="F1038" s="194" t="s">
        <v>204</v>
      </c>
      <c r="H1038" s="195">
        <v>0.379</v>
      </c>
      <c r="I1038" s="196"/>
      <c r="L1038" s="192"/>
      <c r="M1038" s="197"/>
      <c r="N1038" s="198"/>
      <c r="O1038" s="198"/>
      <c r="P1038" s="198"/>
      <c r="Q1038" s="198"/>
      <c r="R1038" s="198"/>
      <c r="S1038" s="198"/>
      <c r="T1038" s="199"/>
      <c r="AT1038" s="193" t="s">
        <v>189</v>
      </c>
      <c r="AU1038" s="193" t="s">
        <v>85</v>
      </c>
      <c r="AV1038" s="15" t="s">
        <v>187</v>
      </c>
      <c r="AW1038" s="15" t="s">
        <v>31</v>
      </c>
      <c r="AX1038" s="15" t="s">
        <v>80</v>
      </c>
      <c r="AY1038" s="193" t="s">
        <v>181</v>
      </c>
    </row>
    <row r="1039" spans="1:65" s="2" customFormat="1" ht="21.75" customHeight="1">
      <c r="A1039" s="32"/>
      <c r="B1039" s="161"/>
      <c r="C1039" s="162" t="s">
        <v>1780</v>
      </c>
      <c r="D1039" s="162" t="s">
        <v>183</v>
      </c>
      <c r="E1039" s="163" t="s">
        <v>1781</v>
      </c>
      <c r="F1039" s="164" t="s">
        <v>1782</v>
      </c>
      <c r="G1039" s="165" t="s">
        <v>259</v>
      </c>
      <c r="H1039" s="166">
        <v>6.4000000000000001E-2</v>
      </c>
      <c r="I1039" s="167"/>
      <c r="J1039" s="168">
        <f>ROUND(I1039*H1039,2)</f>
        <v>0</v>
      </c>
      <c r="K1039" s="169"/>
      <c r="L1039" s="33"/>
      <c r="M1039" s="170" t="s">
        <v>1</v>
      </c>
      <c r="N1039" s="171" t="s">
        <v>40</v>
      </c>
      <c r="O1039" s="58"/>
      <c r="P1039" s="172">
        <f>O1039*H1039</f>
        <v>0</v>
      </c>
      <c r="Q1039" s="172">
        <v>1.0680499999999999</v>
      </c>
      <c r="R1039" s="172">
        <f>Q1039*H1039</f>
        <v>6.8355199999999991E-2</v>
      </c>
      <c r="S1039" s="172">
        <v>0</v>
      </c>
      <c r="T1039" s="173">
        <f>S1039*H1039</f>
        <v>0</v>
      </c>
      <c r="U1039" s="32"/>
      <c r="V1039" s="32"/>
      <c r="W1039" s="32"/>
      <c r="X1039" s="32"/>
      <c r="Y1039" s="32"/>
      <c r="Z1039" s="32"/>
      <c r="AA1039" s="32"/>
      <c r="AB1039" s="32"/>
      <c r="AC1039" s="32"/>
      <c r="AD1039" s="32"/>
      <c r="AE1039" s="32"/>
      <c r="AR1039" s="174" t="s">
        <v>187</v>
      </c>
      <c r="AT1039" s="174" t="s">
        <v>183</v>
      </c>
      <c r="AU1039" s="174" t="s">
        <v>85</v>
      </c>
      <c r="AY1039" s="17" t="s">
        <v>181</v>
      </c>
      <c r="BE1039" s="175">
        <f>IF(N1039="základní",J1039,0)</f>
        <v>0</v>
      </c>
      <c r="BF1039" s="175">
        <f>IF(N1039="snížená",J1039,0)</f>
        <v>0</v>
      </c>
      <c r="BG1039" s="175">
        <f>IF(N1039="zákl. přenesená",J1039,0)</f>
        <v>0</v>
      </c>
      <c r="BH1039" s="175">
        <f>IF(N1039="sníž. přenesená",J1039,0)</f>
        <v>0</v>
      </c>
      <c r="BI1039" s="175">
        <f>IF(N1039="nulová",J1039,0)</f>
        <v>0</v>
      </c>
      <c r="BJ1039" s="17" t="s">
        <v>80</v>
      </c>
      <c r="BK1039" s="175">
        <f>ROUND(I1039*H1039,2)</f>
        <v>0</v>
      </c>
      <c r="BL1039" s="17" t="s">
        <v>187</v>
      </c>
      <c r="BM1039" s="174" t="s">
        <v>1783</v>
      </c>
    </row>
    <row r="1040" spans="1:65" s="14" customFormat="1">
      <c r="B1040" s="185"/>
      <c r="D1040" s="177" t="s">
        <v>189</v>
      </c>
      <c r="E1040" s="186" t="s">
        <v>1</v>
      </c>
      <c r="F1040" s="187" t="s">
        <v>1784</v>
      </c>
      <c r="H1040" s="186" t="s">
        <v>1</v>
      </c>
      <c r="I1040" s="188"/>
      <c r="L1040" s="185"/>
      <c r="M1040" s="189"/>
      <c r="N1040" s="190"/>
      <c r="O1040" s="190"/>
      <c r="P1040" s="190"/>
      <c r="Q1040" s="190"/>
      <c r="R1040" s="190"/>
      <c r="S1040" s="190"/>
      <c r="T1040" s="191"/>
      <c r="AT1040" s="186" t="s">
        <v>189</v>
      </c>
      <c r="AU1040" s="186" t="s">
        <v>85</v>
      </c>
      <c r="AV1040" s="14" t="s">
        <v>80</v>
      </c>
      <c r="AW1040" s="14" t="s">
        <v>31</v>
      </c>
      <c r="AX1040" s="14" t="s">
        <v>75</v>
      </c>
      <c r="AY1040" s="186" t="s">
        <v>181</v>
      </c>
    </row>
    <row r="1041" spans="1:65" s="13" customFormat="1">
      <c r="B1041" s="176"/>
      <c r="D1041" s="177" t="s">
        <v>189</v>
      </c>
      <c r="E1041" s="178" t="s">
        <v>1</v>
      </c>
      <c r="F1041" s="179" t="s">
        <v>1785</v>
      </c>
      <c r="H1041" s="180">
        <v>6.4000000000000001E-2</v>
      </c>
      <c r="I1041" s="181"/>
      <c r="L1041" s="176"/>
      <c r="M1041" s="182"/>
      <c r="N1041" s="183"/>
      <c r="O1041" s="183"/>
      <c r="P1041" s="183"/>
      <c r="Q1041" s="183"/>
      <c r="R1041" s="183"/>
      <c r="S1041" s="183"/>
      <c r="T1041" s="184"/>
      <c r="AT1041" s="178" t="s">
        <v>189</v>
      </c>
      <c r="AU1041" s="178" t="s">
        <v>85</v>
      </c>
      <c r="AV1041" s="13" t="s">
        <v>85</v>
      </c>
      <c r="AW1041" s="13" t="s">
        <v>31</v>
      </c>
      <c r="AX1041" s="13" t="s">
        <v>75</v>
      </c>
      <c r="AY1041" s="178" t="s">
        <v>181</v>
      </c>
    </row>
    <row r="1042" spans="1:65" s="15" customFormat="1">
      <c r="B1042" s="192"/>
      <c r="D1042" s="177" t="s">
        <v>189</v>
      </c>
      <c r="E1042" s="193" t="s">
        <v>1</v>
      </c>
      <c r="F1042" s="194" t="s">
        <v>204</v>
      </c>
      <c r="H1042" s="195">
        <v>6.4000000000000001E-2</v>
      </c>
      <c r="I1042" s="196"/>
      <c r="L1042" s="192"/>
      <c r="M1042" s="197"/>
      <c r="N1042" s="198"/>
      <c r="O1042" s="198"/>
      <c r="P1042" s="198"/>
      <c r="Q1042" s="198"/>
      <c r="R1042" s="198"/>
      <c r="S1042" s="198"/>
      <c r="T1042" s="199"/>
      <c r="AT1042" s="193" t="s">
        <v>189</v>
      </c>
      <c r="AU1042" s="193" t="s">
        <v>85</v>
      </c>
      <c r="AV1042" s="15" t="s">
        <v>187</v>
      </c>
      <c r="AW1042" s="15" t="s">
        <v>31</v>
      </c>
      <c r="AX1042" s="15" t="s">
        <v>80</v>
      </c>
      <c r="AY1042" s="193" t="s">
        <v>181</v>
      </c>
    </row>
    <row r="1043" spans="1:65" s="2" customFormat="1" ht="21.75" customHeight="1">
      <c r="A1043" s="32"/>
      <c r="B1043" s="161"/>
      <c r="C1043" s="162" t="s">
        <v>1786</v>
      </c>
      <c r="D1043" s="162" t="s">
        <v>183</v>
      </c>
      <c r="E1043" s="163" t="s">
        <v>1787</v>
      </c>
      <c r="F1043" s="164" t="s">
        <v>1788</v>
      </c>
      <c r="G1043" s="165" t="s">
        <v>259</v>
      </c>
      <c r="H1043" s="166">
        <v>1.9490000000000001</v>
      </c>
      <c r="I1043" s="167"/>
      <c r="J1043" s="168">
        <f>ROUND(I1043*H1043,2)</f>
        <v>0</v>
      </c>
      <c r="K1043" s="169"/>
      <c r="L1043" s="33"/>
      <c r="M1043" s="170" t="s">
        <v>1</v>
      </c>
      <c r="N1043" s="171" t="s">
        <v>40</v>
      </c>
      <c r="O1043" s="58"/>
      <c r="P1043" s="172">
        <f>O1043*H1043</f>
        <v>0</v>
      </c>
      <c r="Q1043" s="172">
        <v>1.3529599999999999</v>
      </c>
      <c r="R1043" s="172">
        <f>Q1043*H1043</f>
        <v>2.63691904</v>
      </c>
      <c r="S1043" s="172">
        <v>0</v>
      </c>
      <c r="T1043" s="173">
        <f>S1043*H1043</f>
        <v>0</v>
      </c>
      <c r="U1043" s="32"/>
      <c r="V1043" s="32"/>
      <c r="W1043" s="32"/>
      <c r="X1043" s="32"/>
      <c r="Y1043" s="32"/>
      <c r="Z1043" s="32"/>
      <c r="AA1043" s="32"/>
      <c r="AB1043" s="32"/>
      <c r="AC1043" s="32"/>
      <c r="AD1043" s="32"/>
      <c r="AE1043" s="32"/>
      <c r="AR1043" s="174" t="s">
        <v>187</v>
      </c>
      <c r="AT1043" s="174" t="s">
        <v>183</v>
      </c>
      <c r="AU1043" s="174" t="s">
        <v>85</v>
      </c>
      <c r="AY1043" s="17" t="s">
        <v>181</v>
      </c>
      <c r="BE1043" s="175">
        <f>IF(N1043="základní",J1043,0)</f>
        <v>0</v>
      </c>
      <c r="BF1043" s="175">
        <f>IF(N1043="snížená",J1043,0)</f>
        <v>0</v>
      </c>
      <c r="BG1043" s="175">
        <f>IF(N1043="zákl. přenesená",J1043,0)</f>
        <v>0</v>
      </c>
      <c r="BH1043" s="175">
        <f>IF(N1043="sníž. přenesená",J1043,0)</f>
        <v>0</v>
      </c>
      <c r="BI1043" s="175">
        <f>IF(N1043="nulová",J1043,0)</f>
        <v>0</v>
      </c>
      <c r="BJ1043" s="17" t="s">
        <v>80</v>
      </c>
      <c r="BK1043" s="175">
        <f>ROUND(I1043*H1043,2)</f>
        <v>0</v>
      </c>
      <c r="BL1043" s="17" t="s">
        <v>187</v>
      </c>
      <c r="BM1043" s="174" t="s">
        <v>1789</v>
      </c>
    </row>
    <row r="1044" spans="1:65" s="14" customFormat="1">
      <c r="B1044" s="185"/>
      <c r="D1044" s="177" t="s">
        <v>189</v>
      </c>
      <c r="E1044" s="186" t="s">
        <v>1</v>
      </c>
      <c r="F1044" s="187" t="s">
        <v>1790</v>
      </c>
      <c r="H1044" s="186" t="s">
        <v>1</v>
      </c>
      <c r="I1044" s="188"/>
      <c r="L1044" s="185"/>
      <c r="M1044" s="189"/>
      <c r="N1044" s="190"/>
      <c r="O1044" s="190"/>
      <c r="P1044" s="190"/>
      <c r="Q1044" s="190"/>
      <c r="R1044" s="190"/>
      <c r="S1044" s="190"/>
      <c r="T1044" s="191"/>
      <c r="AT1044" s="186" t="s">
        <v>189</v>
      </c>
      <c r="AU1044" s="186" t="s">
        <v>85</v>
      </c>
      <c r="AV1044" s="14" t="s">
        <v>80</v>
      </c>
      <c r="AW1044" s="14" t="s">
        <v>31</v>
      </c>
      <c r="AX1044" s="14" t="s">
        <v>75</v>
      </c>
      <c r="AY1044" s="186" t="s">
        <v>181</v>
      </c>
    </row>
    <row r="1045" spans="1:65" s="13" customFormat="1">
      <c r="B1045" s="176"/>
      <c r="D1045" s="177" t="s">
        <v>189</v>
      </c>
      <c r="E1045" s="178" t="s">
        <v>1</v>
      </c>
      <c r="F1045" s="179" t="s">
        <v>1791</v>
      </c>
      <c r="H1045" s="180">
        <v>1.9490000000000001</v>
      </c>
      <c r="I1045" s="181"/>
      <c r="L1045" s="176"/>
      <c r="M1045" s="182"/>
      <c r="N1045" s="183"/>
      <c r="O1045" s="183"/>
      <c r="P1045" s="183"/>
      <c r="Q1045" s="183"/>
      <c r="R1045" s="183"/>
      <c r="S1045" s="183"/>
      <c r="T1045" s="184"/>
      <c r="AT1045" s="178" t="s">
        <v>189</v>
      </c>
      <c r="AU1045" s="178" t="s">
        <v>85</v>
      </c>
      <c r="AV1045" s="13" t="s">
        <v>85</v>
      </c>
      <c r="AW1045" s="13" t="s">
        <v>31</v>
      </c>
      <c r="AX1045" s="13" t="s">
        <v>75</v>
      </c>
      <c r="AY1045" s="178" t="s">
        <v>181</v>
      </c>
    </row>
    <row r="1046" spans="1:65" s="15" customFormat="1">
      <c r="B1046" s="192"/>
      <c r="D1046" s="177" t="s">
        <v>189</v>
      </c>
      <c r="E1046" s="193" t="s">
        <v>1</v>
      </c>
      <c r="F1046" s="194" t="s">
        <v>204</v>
      </c>
      <c r="H1046" s="195">
        <v>1.9490000000000001</v>
      </c>
      <c r="I1046" s="196"/>
      <c r="L1046" s="192"/>
      <c r="M1046" s="197"/>
      <c r="N1046" s="198"/>
      <c r="O1046" s="198"/>
      <c r="P1046" s="198"/>
      <c r="Q1046" s="198"/>
      <c r="R1046" s="198"/>
      <c r="S1046" s="198"/>
      <c r="T1046" s="199"/>
      <c r="AT1046" s="193" t="s">
        <v>189</v>
      </c>
      <c r="AU1046" s="193" t="s">
        <v>85</v>
      </c>
      <c r="AV1046" s="15" t="s">
        <v>187</v>
      </c>
      <c r="AW1046" s="15" t="s">
        <v>31</v>
      </c>
      <c r="AX1046" s="15" t="s">
        <v>80</v>
      </c>
      <c r="AY1046" s="193" t="s">
        <v>181</v>
      </c>
    </row>
    <row r="1047" spans="1:65" s="2" customFormat="1" ht="21.75" customHeight="1">
      <c r="A1047" s="32"/>
      <c r="B1047" s="161"/>
      <c r="C1047" s="162" t="s">
        <v>1792</v>
      </c>
      <c r="D1047" s="162" t="s">
        <v>183</v>
      </c>
      <c r="E1047" s="163" t="s">
        <v>1793</v>
      </c>
      <c r="F1047" s="164" t="s">
        <v>1794</v>
      </c>
      <c r="G1047" s="165" t="s">
        <v>259</v>
      </c>
      <c r="H1047" s="166">
        <v>6.5609999999999999</v>
      </c>
      <c r="I1047" s="167"/>
      <c r="J1047" s="168">
        <f>ROUND(I1047*H1047,2)</f>
        <v>0</v>
      </c>
      <c r="K1047" s="169"/>
      <c r="L1047" s="33"/>
      <c r="M1047" s="170" t="s">
        <v>1</v>
      </c>
      <c r="N1047" s="171" t="s">
        <v>40</v>
      </c>
      <c r="O1047" s="58"/>
      <c r="P1047" s="172">
        <f>O1047*H1047</f>
        <v>0</v>
      </c>
      <c r="Q1047" s="172">
        <v>1.06738</v>
      </c>
      <c r="R1047" s="172">
        <f>Q1047*H1047</f>
        <v>7.0030801799999995</v>
      </c>
      <c r="S1047" s="172">
        <v>0</v>
      </c>
      <c r="T1047" s="173">
        <f>S1047*H1047</f>
        <v>0</v>
      </c>
      <c r="U1047" s="32"/>
      <c r="V1047" s="32"/>
      <c r="W1047" s="32"/>
      <c r="X1047" s="32"/>
      <c r="Y1047" s="32"/>
      <c r="Z1047" s="32"/>
      <c r="AA1047" s="32"/>
      <c r="AB1047" s="32"/>
      <c r="AC1047" s="32"/>
      <c r="AD1047" s="32"/>
      <c r="AE1047" s="32"/>
      <c r="AR1047" s="174" t="s">
        <v>187</v>
      </c>
      <c r="AT1047" s="174" t="s">
        <v>183</v>
      </c>
      <c r="AU1047" s="174" t="s">
        <v>85</v>
      </c>
      <c r="AY1047" s="17" t="s">
        <v>181</v>
      </c>
      <c r="BE1047" s="175">
        <f>IF(N1047="základní",J1047,0)</f>
        <v>0</v>
      </c>
      <c r="BF1047" s="175">
        <f>IF(N1047="snížená",J1047,0)</f>
        <v>0</v>
      </c>
      <c r="BG1047" s="175">
        <f>IF(N1047="zákl. přenesená",J1047,0)</f>
        <v>0</v>
      </c>
      <c r="BH1047" s="175">
        <f>IF(N1047="sníž. přenesená",J1047,0)</f>
        <v>0</v>
      </c>
      <c r="BI1047" s="175">
        <f>IF(N1047="nulová",J1047,0)</f>
        <v>0</v>
      </c>
      <c r="BJ1047" s="17" t="s">
        <v>80</v>
      </c>
      <c r="BK1047" s="175">
        <f>ROUND(I1047*H1047,2)</f>
        <v>0</v>
      </c>
      <c r="BL1047" s="17" t="s">
        <v>187</v>
      </c>
      <c r="BM1047" s="174" t="s">
        <v>1795</v>
      </c>
    </row>
    <row r="1048" spans="1:65" s="14" customFormat="1">
      <c r="B1048" s="185"/>
      <c r="D1048" s="177" t="s">
        <v>189</v>
      </c>
      <c r="E1048" s="186" t="s">
        <v>1</v>
      </c>
      <c r="F1048" s="187" t="s">
        <v>1796</v>
      </c>
      <c r="H1048" s="186" t="s">
        <v>1</v>
      </c>
      <c r="I1048" s="188"/>
      <c r="L1048" s="185"/>
      <c r="M1048" s="189"/>
      <c r="N1048" s="190"/>
      <c r="O1048" s="190"/>
      <c r="P1048" s="190"/>
      <c r="Q1048" s="190"/>
      <c r="R1048" s="190"/>
      <c r="S1048" s="190"/>
      <c r="T1048" s="191"/>
      <c r="AT1048" s="186" t="s">
        <v>189</v>
      </c>
      <c r="AU1048" s="186" t="s">
        <v>85</v>
      </c>
      <c r="AV1048" s="14" t="s">
        <v>80</v>
      </c>
      <c r="AW1048" s="14" t="s">
        <v>31</v>
      </c>
      <c r="AX1048" s="14" t="s">
        <v>75</v>
      </c>
      <c r="AY1048" s="186" t="s">
        <v>181</v>
      </c>
    </row>
    <row r="1049" spans="1:65" s="13" customFormat="1">
      <c r="B1049" s="176"/>
      <c r="D1049" s="177" t="s">
        <v>189</v>
      </c>
      <c r="E1049" s="178" t="s">
        <v>1</v>
      </c>
      <c r="F1049" s="179" t="s">
        <v>1797</v>
      </c>
      <c r="H1049" s="180">
        <v>6.5609999999999999</v>
      </c>
      <c r="I1049" s="181"/>
      <c r="L1049" s="176"/>
      <c r="M1049" s="182"/>
      <c r="N1049" s="183"/>
      <c r="O1049" s="183"/>
      <c r="P1049" s="183"/>
      <c r="Q1049" s="183"/>
      <c r="R1049" s="183"/>
      <c r="S1049" s="183"/>
      <c r="T1049" s="184"/>
      <c r="AT1049" s="178" t="s">
        <v>189</v>
      </c>
      <c r="AU1049" s="178" t="s">
        <v>85</v>
      </c>
      <c r="AV1049" s="13" t="s">
        <v>85</v>
      </c>
      <c r="AW1049" s="13" t="s">
        <v>31</v>
      </c>
      <c r="AX1049" s="13" t="s">
        <v>80</v>
      </c>
      <c r="AY1049" s="178" t="s">
        <v>181</v>
      </c>
    </row>
    <row r="1050" spans="1:65" s="12" customFormat="1" ht="22.9" customHeight="1">
      <c r="B1050" s="148"/>
      <c r="D1050" s="149" t="s">
        <v>74</v>
      </c>
      <c r="E1050" s="159" t="s">
        <v>1545</v>
      </c>
      <c r="F1050" s="159" t="s">
        <v>1798</v>
      </c>
      <c r="I1050" s="151"/>
      <c r="J1050" s="160">
        <f>BK1050</f>
        <v>0</v>
      </c>
      <c r="L1050" s="148"/>
      <c r="M1050" s="153"/>
      <c r="N1050" s="154"/>
      <c r="O1050" s="154"/>
      <c r="P1050" s="155">
        <f>SUM(P1051:P1052)</f>
        <v>0</v>
      </c>
      <c r="Q1050" s="154"/>
      <c r="R1050" s="155">
        <f>SUM(R1051:R1052)</f>
        <v>0</v>
      </c>
      <c r="S1050" s="154"/>
      <c r="T1050" s="156">
        <f>SUM(T1051:T1052)</f>
        <v>0</v>
      </c>
      <c r="AR1050" s="149" t="s">
        <v>80</v>
      </c>
      <c r="AT1050" s="157" t="s">
        <v>74</v>
      </c>
      <c r="AU1050" s="157" t="s">
        <v>80</v>
      </c>
      <c r="AY1050" s="149" t="s">
        <v>181</v>
      </c>
      <c r="BK1050" s="158">
        <f>SUM(BK1051:BK1052)</f>
        <v>0</v>
      </c>
    </row>
    <row r="1051" spans="1:65" s="2" customFormat="1" ht="21.75" customHeight="1">
      <c r="A1051" s="32"/>
      <c r="B1051" s="161"/>
      <c r="C1051" s="162" t="s">
        <v>1799</v>
      </c>
      <c r="D1051" s="162" t="s">
        <v>183</v>
      </c>
      <c r="E1051" s="163" t="s">
        <v>1800</v>
      </c>
      <c r="F1051" s="164" t="s">
        <v>1801</v>
      </c>
      <c r="G1051" s="165" t="s">
        <v>200</v>
      </c>
      <c r="H1051" s="166">
        <v>1559.65</v>
      </c>
      <c r="I1051" s="167"/>
      <c r="J1051" s="168">
        <f>ROUND(I1051*H1051,2)</f>
        <v>0</v>
      </c>
      <c r="K1051" s="169"/>
      <c r="L1051" s="33"/>
      <c r="M1051" s="170" t="s">
        <v>1</v>
      </c>
      <c r="N1051" s="171" t="s">
        <v>40</v>
      </c>
      <c r="O1051" s="58"/>
      <c r="P1051" s="172">
        <f>O1051*H1051</f>
        <v>0</v>
      </c>
      <c r="Q1051" s="172">
        <v>0</v>
      </c>
      <c r="R1051" s="172">
        <f>Q1051*H1051</f>
        <v>0</v>
      </c>
      <c r="S1051" s="172">
        <v>0</v>
      </c>
      <c r="T1051" s="173">
        <f>S1051*H1051</f>
        <v>0</v>
      </c>
      <c r="U1051" s="32"/>
      <c r="V1051" s="32"/>
      <c r="W1051" s="32"/>
      <c r="X1051" s="32"/>
      <c r="Y1051" s="32"/>
      <c r="Z1051" s="32"/>
      <c r="AA1051" s="32"/>
      <c r="AB1051" s="32"/>
      <c r="AC1051" s="32"/>
      <c r="AD1051" s="32"/>
      <c r="AE1051" s="32"/>
      <c r="AR1051" s="174" t="s">
        <v>187</v>
      </c>
      <c r="AT1051" s="174" t="s">
        <v>183</v>
      </c>
      <c r="AU1051" s="174" t="s">
        <v>85</v>
      </c>
      <c r="AY1051" s="17" t="s">
        <v>181</v>
      </c>
      <c r="BE1051" s="175">
        <f>IF(N1051="základní",J1051,0)</f>
        <v>0</v>
      </c>
      <c r="BF1051" s="175">
        <f>IF(N1051="snížená",J1051,0)</f>
        <v>0</v>
      </c>
      <c r="BG1051" s="175">
        <f>IF(N1051="zákl. přenesená",J1051,0)</f>
        <v>0</v>
      </c>
      <c r="BH1051" s="175">
        <f>IF(N1051="sníž. přenesená",J1051,0)</f>
        <v>0</v>
      </c>
      <c r="BI1051" s="175">
        <f>IF(N1051="nulová",J1051,0)</f>
        <v>0</v>
      </c>
      <c r="BJ1051" s="17" t="s">
        <v>80</v>
      </c>
      <c r="BK1051" s="175">
        <f>ROUND(I1051*H1051,2)</f>
        <v>0</v>
      </c>
      <c r="BL1051" s="17" t="s">
        <v>187</v>
      </c>
      <c r="BM1051" s="174" t="s">
        <v>1802</v>
      </c>
    </row>
    <row r="1052" spans="1:65" s="13" customFormat="1">
      <c r="B1052" s="176"/>
      <c r="D1052" s="177" t="s">
        <v>189</v>
      </c>
      <c r="E1052" s="178" t="s">
        <v>1</v>
      </c>
      <c r="F1052" s="179" t="s">
        <v>1707</v>
      </c>
      <c r="H1052" s="180">
        <v>1559.65</v>
      </c>
      <c r="I1052" s="181"/>
      <c r="L1052" s="176"/>
      <c r="M1052" s="182"/>
      <c r="N1052" s="183"/>
      <c r="O1052" s="183"/>
      <c r="P1052" s="183"/>
      <c r="Q1052" s="183"/>
      <c r="R1052" s="183"/>
      <c r="S1052" s="183"/>
      <c r="T1052" s="184"/>
      <c r="AT1052" s="178" t="s">
        <v>189</v>
      </c>
      <c r="AU1052" s="178" t="s">
        <v>85</v>
      </c>
      <c r="AV1052" s="13" t="s">
        <v>85</v>
      </c>
      <c r="AW1052" s="13" t="s">
        <v>31</v>
      </c>
      <c r="AX1052" s="13" t="s">
        <v>80</v>
      </c>
      <c r="AY1052" s="178" t="s">
        <v>181</v>
      </c>
    </row>
    <row r="1053" spans="1:65" s="12" customFormat="1" ht="22.9" customHeight="1">
      <c r="B1053" s="148"/>
      <c r="D1053" s="149" t="s">
        <v>74</v>
      </c>
      <c r="E1053" s="159" t="s">
        <v>591</v>
      </c>
      <c r="F1053" s="159" t="s">
        <v>592</v>
      </c>
      <c r="I1053" s="151"/>
      <c r="J1053" s="160">
        <f>BK1053</f>
        <v>0</v>
      </c>
      <c r="L1053" s="148"/>
      <c r="M1053" s="153"/>
      <c r="N1053" s="154"/>
      <c r="O1053" s="154"/>
      <c r="P1053" s="155">
        <f>P1054</f>
        <v>0</v>
      </c>
      <c r="Q1053" s="154"/>
      <c r="R1053" s="155">
        <f>R1054</f>
        <v>0</v>
      </c>
      <c r="S1053" s="154"/>
      <c r="T1053" s="156">
        <f>T1054</f>
        <v>0</v>
      </c>
      <c r="AR1053" s="149" t="s">
        <v>80</v>
      </c>
      <c r="AT1053" s="157" t="s">
        <v>74</v>
      </c>
      <c r="AU1053" s="157" t="s">
        <v>80</v>
      </c>
      <c r="AY1053" s="149" t="s">
        <v>181</v>
      </c>
      <c r="BK1053" s="158">
        <f>BK1054</f>
        <v>0</v>
      </c>
    </row>
    <row r="1054" spans="1:65" s="2" customFormat="1" ht="16.5" customHeight="1">
      <c r="A1054" s="32"/>
      <c r="B1054" s="161"/>
      <c r="C1054" s="162" t="s">
        <v>1803</v>
      </c>
      <c r="D1054" s="162" t="s">
        <v>183</v>
      </c>
      <c r="E1054" s="163" t="s">
        <v>1804</v>
      </c>
      <c r="F1054" s="164" t="s">
        <v>1805</v>
      </c>
      <c r="G1054" s="165" t="s">
        <v>259</v>
      </c>
      <c r="H1054" s="166">
        <v>2874.6350000000002</v>
      </c>
      <c r="I1054" s="167"/>
      <c r="J1054" s="168">
        <f>ROUND(I1054*H1054,2)</f>
        <v>0</v>
      </c>
      <c r="K1054" s="169"/>
      <c r="L1054" s="33"/>
      <c r="M1054" s="170" t="s">
        <v>1</v>
      </c>
      <c r="N1054" s="171" t="s">
        <v>40</v>
      </c>
      <c r="O1054" s="58"/>
      <c r="P1054" s="172">
        <f>O1054*H1054</f>
        <v>0</v>
      </c>
      <c r="Q1054" s="172">
        <v>0</v>
      </c>
      <c r="R1054" s="172">
        <f>Q1054*H1054</f>
        <v>0</v>
      </c>
      <c r="S1054" s="172">
        <v>0</v>
      </c>
      <c r="T1054" s="173">
        <f>S1054*H1054</f>
        <v>0</v>
      </c>
      <c r="U1054" s="32"/>
      <c r="V1054" s="32"/>
      <c r="W1054" s="32"/>
      <c r="X1054" s="32"/>
      <c r="Y1054" s="32"/>
      <c r="Z1054" s="32"/>
      <c r="AA1054" s="32"/>
      <c r="AB1054" s="32"/>
      <c r="AC1054" s="32"/>
      <c r="AD1054" s="32"/>
      <c r="AE1054" s="32"/>
      <c r="AR1054" s="174" t="s">
        <v>187</v>
      </c>
      <c r="AT1054" s="174" t="s">
        <v>183</v>
      </c>
      <c r="AU1054" s="174" t="s">
        <v>85</v>
      </c>
      <c r="AY1054" s="17" t="s">
        <v>181</v>
      </c>
      <c r="BE1054" s="175">
        <f>IF(N1054="základní",J1054,0)</f>
        <v>0</v>
      </c>
      <c r="BF1054" s="175">
        <f>IF(N1054="snížená",J1054,0)</f>
        <v>0</v>
      </c>
      <c r="BG1054" s="175">
        <f>IF(N1054="zákl. přenesená",J1054,0)</f>
        <v>0</v>
      </c>
      <c r="BH1054" s="175">
        <f>IF(N1054="sníž. přenesená",J1054,0)</f>
        <v>0</v>
      </c>
      <c r="BI1054" s="175">
        <f>IF(N1054="nulová",J1054,0)</f>
        <v>0</v>
      </c>
      <c r="BJ1054" s="17" t="s">
        <v>80</v>
      </c>
      <c r="BK1054" s="175">
        <f>ROUND(I1054*H1054,2)</f>
        <v>0</v>
      </c>
      <c r="BL1054" s="17" t="s">
        <v>187</v>
      </c>
      <c r="BM1054" s="174" t="s">
        <v>1806</v>
      </c>
    </row>
    <row r="1055" spans="1:65" s="12" customFormat="1" ht="25.9" customHeight="1">
      <c r="B1055" s="148"/>
      <c r="D1055" s="149" t="s">
        <v>74</v>
      </c>
      <c r="E1055" s="150" t="s">
        <v>597</v>
      </c>
      <c r="F1055" s="150" t="s">
        <v>598</v>
      </c>
      <c r="I1055" s="151"/>
      <c r="J1055" s="152">
        <f>BK1055</f>
        <v>0</v>
      </c>
      <c r="L1055" s="148"/>
      <c r="M1055" s="153"/>
      <c r="N1055" s="154"/>
      <c r="O1055" s="154"/>
      <c r="P1055" s="155">
        <f>P1056+P1097+P1164+P1626+P1784+P1868+P1895+P1970+P1979+P2068+P2147+P2528+P2562</f>
        <v>0</v>
      </c>
      <c r="Q1055" s="154"/>
      <c r="R1055" s="155">
        <f>R1056+R1097+R1164+R1626+R1784+R1868+R1895+R1970+R1979+R2068+R2147+R2528+R2562</f>
        <v>355.33016348000001</v>
      </c>
      <c r="S1055" s="154"/>
      <c r="T1055" s="156">
        <f>T1056+T1097+T1164+T1626+T1784+T1868+T1895+T1970+T1979+T2068+T2147+T2528+T2562</f>
        <v>0.66799999999999993</v>
      </c>
      <c r="AR1055" s="149" t="s">
        <v>85</v>
      </c>
      <c r="AT1055" s="157" t="s">
        <v>74</v>
      </c>
      <c r="AU1055" s="157" t="s">
        <v>75</v>
      </c>
      <c r="AY1055" s="149" t="s">
        <v>181</v>
      </c>
      <c r="BK1055" s="158">
        <f>BK1056+BK1097+BK1164+BK1626+BK1784+BK1868+BK1895+BK1970+BK1979+BK2068+BK2147+BK2528+BK2562</f>
        <v>0</v>
      </c>
    </row>
    <row r="1056" spans="1:65" s="12" customFormat="1" ht="22.9" customHeight="1">
      <c r="B1056" s="148"/>
      <c r="D1056" s="149" t="s">
        <v>74</v>
      </c>
      <c r="E1056" s="159" t="s">
        <v>1807</v>
      </c>
      <c r="F1056" s="159" t="s">
        <v>1808</v>
      </c>
      <c r="I1056" s="151"/>
      <c r="J1056" s="160">
        <f>BK1056</f>
        <v>0</v>
      </c>
      <c r="L1056" s="148"/>
      <c r="M1056" s="153"/>
      <c r="N1056" s="154"/>
      <c r="O1056" s="154"/>
      <c r="P1056" s="155">
        <f>SUM(P1057:P1096)</f>
        <v>0</v>
      </c>
      <c r="Q1056" s="154"/>
      <c r="R1056" s="155">
        <f>SUM(R1057:R1096)</f>
        <v>6.0286680000000006</v>
      </c>
      <c r="S1056" s="154"/>
      <c r="T1056" s="156">
        <f>SUM(T1057:T1096)</f>
        <v>0</v>
      </c>
      <c r="AR1056" s="149" t="s">
        <v>85</v>
      </c>
      <c r="AT1056" s="157" t="s">
        <v>74</v>
      </c>
      <c r="AU1056" s="157" t="s">
        <v>80</v>
      </c>
      <c r="AY1056" s="149" t="s">
        <v>181</v>
      </c>
      <c r="BK1056" s="158">
        <f>SUM(BK1057:BK1096)</f>
        <v>0</v>
      </c>
    </row>
    <row r="1057" spans="1:65" s="2" customFormat="1" ht="21.75" customHeight="1">
      <c r="A1057" s="32"/>
      <c r="B1057" s="161"/>
      <c r="C1057" s="162" t="s">
        <v>1809</v>
      </c>
      <c r="D1057" s="162" t="s">
        <v>183</v>
      </c>
      <c r="E1057" s="163" t="s">
        <v>1810</v>
      </c>
      <c r="F1057" s="164" t="s">
        <v>1811</v>
      </c>
      <c r="G1057" s="165" t="s">
        <v>200</v>
      </c>
      <c r="H1057" s="166">
        <v>723.43</v>
      </c>
      <c r="I1057" s="167"/>
      <c r="J1057" s="168">
        <f>ROUND(I1057*H1057,2)</f>
        <v>0</v>
      </c>
      <c r="K1057" s="169"/>
      <c r="L1057" s="33"/>
      <c r="M1057" s="170" t="s">
        <v>1</v>
      </c>
      <c r="N1057" s="171" t="s">
        <v>40</v>
      </c>
      <c r="O1057" s="58"/>
      <c r="P1057" s="172">
        <f>O1057*H1057</f>
        <v>0</v>
      </c>
      <c r="Q1057" s="172">
        <v>0</v>
      </c>
      <c r="R1057" s="172">
        <f>Q1057*H1057</f>
        <v>0</v>
      </c>
      <c r="S1057" s="172">
        <v>0</v>
      </c>
      <c r="T1057" s="173">
        <f>S1057*H1057</f>
        <v>0</v>
      </c>
      <c r="U1057" s="32"/>
      <c r="V1057" s="32"/>
      <c r="W1057" s="32"/>
      <c r="X1057" s="32"/>
      <c r="Y1057" s="32"/>
      <c r="Z1057" s="32"/>
      <c r="AA1057" s="32"/>
      <c r="AB1057" s="32"/>
      <c r="AC1057" s="32"/>
      <c r="AD1057" s="32"/>
      <c r="AE1057" s="32"/>
      <c r="AR1057" s="174" t="s">
        <v>300</v>
      </c>
      <c r="AT1057" s="174" t="s">
        <v>183</v>
      </c>
      <c r="AU1057" s="174" t="s">
        <v>85</v>
      </c>
      <c r="AY1057" s="17" t="s">
        <v>181</v>
      </c>
      <c r="BE1057" s="175">
        <f>IF(N1057="základní",J1057,0)</f>
        <v>0</v>
      </c>
      <c r="BF1057" s="175">
        <f>IF(N1057="snížená",J1057,0)</f>
        <v>0</v>
      </c>
      <c r="BG1057" s="175">
        <f>IF(N1057="zákl. přenesená",J1057,0)</f>
        <v>0</v>
      </c>
      <c r="BH1057" s="175">
        <f>IF(N1057="sníž. přenesená",J1057,0)</f>
        <v>0</v>
      </c>
      <c r="BI1057" s="175">
        <f>IF(N1057="nulová",J1057,0)</f>
        <v>0</v>
      </c>
      <c r="BJ1057" s="17" t="s">
        <v>80</v>
      </c>
      <c r="BK1057" s="175">
        <f>ROUND(I1057*H1057,2)</f>
        <v>0</v>
      </c>
      <c r="BL1057" s="17" t="s">
        <v>300</v>
      </c>
      <c r="BM1057" s="174" t="s">
        <v>1812</v>
      </c>
    </row>
    <row r="1058" spans="1:65" s="14" customFormat="1">
      <c r="B1058" s="185"/>
      <c r="D1058" s="177" t="s">
        <v>189</v>
      </c>
      <c r="E1058" s="186" t="s">
        <v>1</v>
      </c>
      <c r="F1058" s="187" t="s">
        <v>996</v>
      </c>
      <c r="H1058" s="186" t="s">
        <v>1</v>
      </c>
      <c r="I1058" s="188"/>
      <c r="L1058" s="185"/>
      <c r="M1058" s="189"/>
      <c r="N1058" s="190"/>
      <c r="O1058" s="190"/>
      <c r="P1058" s="190"/>
      <c r="Q1058" s="190"/>
      <c r="R1058" s="190"/>
      <c r="S1058" s="190"/>
      <c r="T1058" s="191"/>
      <c r="AT1058" s="186" t="s">
        <v>189</v>
      </c>
      <c r="AU1058" s="186" t="s">
        <v>85</v>
      </c>
      <c r="AV1058" s="14" t="s">
        <v>80</v>
      </c>
      <c r="AW1058" s="14" t="s">
        <v>31</v>
      </c>
      <c r="AX1058" s="14" t="s">
        <v>75</v>
      </c>
      <c r="AY1058" s="186" t="s">
        <v>181</v>
      </c>
    </row>
    <row r="1059" spans="1:65" s="13" customFormat="1">
      <c r="B1059" s="176"/>
      <c r="D1059" s="177" t="s">
        <v>189</v>
      </c>
      <c r="E1059" s="178" t="s">
        <v>1</v>
      </c>
      <c r="F1059" s="179" t="s">
        <v>790</v>
      </c>
      <c r="H1059" s="180">
        <v>584.19000000000005</v>
      </c>
      <c r="I1059" s="181"/>
      <c r="L1059" s="176"/>
      <c r="M1059" s="182"/>
      <c r="N1059" s="183"/>
      <c r="O1059" s="183"/>
      <c r="P1059" s="183"/>
      <c r="Q1059" s="183"/>
      <c r="R1059" s="183"/>
      <c r="S1059" s="183"/>
      <c r="T1059" s="184"/>
      <c r="AT1059" s="178" t="s">
        <v>189</v>
      </c>
      <c r="AU1059" s="178" t="s">
        <v>85</v>
      </c>
      <c r="AV1059" s="13" t="s">
        <v>85</v>
      </c>
      <c r="AW1059" s="13" t="s">
        <v>31</v>
      </c>
      <c r="AX1059" s="13" t="s">
        <v>75</v>
      </c>
      <c r="AY1059" s="178" t="s">
        <v>181</v>
      </c>
    </row>
    <row r="1060" spans="1:65" s="14" customFormat="1">
      <c r="B1060" s="185"/>
      <c r="D1060" s="177" t="s">
        <v>189</v>
      </c>
      <c r="E1060" s="186" t="s">
        <v>1</v>
      </c>
      <c r="F1060" s="187" t="s">
        <v>998</v>
      </c>
      <c r="H1060" s="186" t="s">
        <v>1</v>
      </c>
      <c r="I1060" s="188"/>
      <c r="L1060" s="185"/>
      <c r="M1060" s="189"/>
      <c r="N1060" s="190"/>
      <c r="O1060" s="190"/>
      <c r="P1060" s="190"/>
      <c r="Q1060" s="190"/>
      <c r="R1060" s="190"/>
      <c r="S1060" s="190"/>
      <c r="T1060" s="191"/>
      <c r="AT1060" s="186" t="s">
        <v>189</v>
      </c>
      <c r="AU1060" s="186" t="s">
        <v>85</v>
      </c>
      <c r="AV1060" s="14" t="s">
        <v>80</v>
      </c>
      <c r="AW1060" s="14" t="s">
        <v>31</v>
      </c>
      <c r="AX1060" s="14" t="s">
        <v>75</v>
      </c>
      <c r="AY1060" s="186" t="s">
        <v>181</v>
      </c>
    </row>
    <row r="1061" spans="1:65" s="13" customFormat="1">
      <c r="B1061" s="176"/>
      <c r="D1061" s="177" t="s">
        <v>189</v>
      </c>
      <c r="E1061" s="178" t="s">
        <v>1</v>
      </c>
      <c r="F1061" s="179" t="s">
        <v>793</v>
      </c>
      <c r="H1061" s="180">
        <v>102.09</v>
      </c>
      <c r="I1061" s="181"/>
      <c r="L1061" s="176"/>
      <c r="M1061" s="182"/>
      <c r="N1061" s="183"/>
      <c r="O1061" s="183"/>
      <c r="P1061" s="183"/>
      <c r="Q1061" s="183"/>
      <c r="R1061" s="183"/>
      <c r="S1061" s="183"/>
      <c r="T1061" s="184"/>
      <c r="AT1061" s="178" t="s">
        <v>189</v>
      </c>
      <c r="AU1061" s="178" t="s">
        <v>85</v>
      </c>
      <c r="AV1061" s="13" t="s">
        <v>85</v>
      </c>
      <c r="AW1061" s="13" t="s">
        <v>31</v>
      </c>
      <c r="AX1061" s="13" t="s">
        <v>75</v>
      </c>
      <c r="AY1061" s="178" t="s">
        <v>181</v>
      </c>
    </row>
    <row r="1062" spans="1:65" s="14" customFormat="1">
      <c r="B1062" s="185"/>
      <c r="D1062" s="177" t="s">
        <v>189</v>
      </c>
      <c r="E1062" s="186" t="s">
        <v>1</v>
      </c>
      <c r="F1062" s="187" t="s">
        <v>1000</v>
      </c>
      <c r="H1062" s="186" t="s">
        <v>1</v>
      </c>
      <c r="I1062" s="188"/>
      <c r="L1062" s="185"/>
      <c r="M1062" s="189"/>
      <c r="N1062" s="190"/>
      <c r="O1062" s="190"/>
      <c r="P1062" s="190"/>
      <c r="Q1062" s="190"/>
      <c r="R1062" s="190"/>
      <c r="S1062" s="190"/>
      <c r="T1062" s="191"/>
      <c r="AT1062" s="186" t="s">
        <v>189</v>
      </c>
      <c r="AU1062" s="186" t="s">
        <v>85</v>
      </c>
      <c r="AV1062" s="14" t="s">
        <v>80</v>
      </c>
      <c r="AW1062" s="14" t="s">
        <v>31</v>
      </c>
      <c r="AX1062" s="14" t="s">
        <v>75</v>
      </c>
      <c r="AY1062" s="186" t="s">
        <v>181</v>
      </c>
    </row>
    <row r="1063" spans="1:65" s="13" customFormat="1">
      <c r="B1063" s="176"/>
      <c r="D1063" s="177" t="s">
        <v>189</v>
      </c>
      <c r="E1063" s="178" t="s">
        <v>1</v>
      </c>
      <c r="F1063" s="179" t="s">
        <v>787</v>
      </c>
      <c r="H1063" s="180">
        <v>37.15</v>
      </c>
      <c r="I1063" s="181"/>
      <c r="L1063" s="176"/>
      <c r="M1063" s="182"/>
      <c r="N1063" s="183"/>
      <c r="O1063" s="183"/>
      <c r="P1063" s="183"/>
      <c r="Q1063" s="183"/>
      <c r="R1063" s="183"/>
      <c r="S1063" s="183"/>
      <c r="T1063" s="184"/>
      <c r="AT1063" s="178" t="s">
        <v>189</v>
      </c>
      <c r="AU1063" s="178" t="s">
        <v>85</v>
      </c>
      <c r="AV1063" s="13" t="s">
        <v>85</v>
      </c>
      <c r="AW1063" s="13" t="s">
        <v>31</v>
      </c>
      <c r="AX1063" s="13" t="s">
        <v>75</v>
      </c>
      <c r="AY1063" s="178" t="s">
        <v>181</v>
      </c>
    </row>
    <row r="1064" spans="1:65" s="15" customFormat="1">
      <c r="B1064" s="192"/>
      <c r="D1064" s="177" t="s">
        <v>189</v>
      </c>
      <c r="E1064" s="193" t="s">
        <v>1</v>
      </c>
      <c r="F1064" s="194" t="s">
        <v>204</v>
      </c>
      <c r="H1064" s="195">
        <v>723.43</v>
      </c>
      <c r="I1064" s="196"/>
      <c r="L1064" s="192"/>
      <c r="M1064" s="197"/>
      <c r="N1064" s="198"/>
      <c r="O1064" s="198"/>
      <c r="P1064" s="198"/>
      <c r="Q1064" s="198"/>
      <c r="R1064" s="198"/>
      <c r="S1064" s="198"/>
      <c r="T1064" s="199"/>
      <c r="AT1064" s="193" t="s">
        <v>189</v>
      </c>
      <c r="AU1064" s="193" t="s">
        <v>85</v>
      </c>
      <c r="AV1064" s="15" t="s">
        <v>187</v>
      </c>
      <c r="AW1064" s="15" t="s">
        <v>31</v>
      </c>
      <c r="AX1064" s="15" t="s">
        <v>80</v>
      </c>
      <c r="AY1064" s="193" t="s">
        <v>181</v>
      </c>
    </row>
    <row r="1065" spans="1:65" s="2" customFormat="1" ht="16.5" customHeight="1">
      <c r="A1065" s="32"/>
      <c r="B1065" s="161"/>
      <c r="C1065" s="200" t="s">
        <v>1813</v>
      </c>
      <c r="D1065" s="200" t="s">
        <v>513</v>
      </c>
      <c r="E1065" s="201" t="s">
        <v>1814</v>
      </c>
      <c r="F1065" s="202" t="s">
        <v>1815</v>
      </c>
      <c r="G1065" s="203" t="s">
        <v>259</v>
      </c>
      <c r="H1065" s="204">
        <v>0.253</v>
      </c>
      <c r="I1065" s="205"/>
      <c r="J1065" s="206">
        <f>ROUND(I1065*H1065,2)</f>
        <v>0</v>
      </c>
      <c r="K1065" s="207"/>
      <c r="L1065" s="208"/>
      <c r="M1065" s="209" t="s">
        <v>1</v>
      </c>
      <c r="N1065" s="210" t="s">
        <v>40</v>
      </c>
      <c r="O1065" s="58"/>
      <c r="P1065" s="172">
        <f>O1065*H1065</f>
        <v>0</v>
      </c>
      <c r="Q1065" s="172">
        <v>1</v>
      </c>
      <c r="R1065" s="172">
        <f>Q1065*H1065</f>
        <v>0.253</v>
      </c>
      <c r="S1065" s="172">
        <v>0</v>
      </c>
      <c r="T1065" s="173">
        <f>S1065*H1065</f>
        <v>0</v>
      </c>
      <c r="U1065" s="32"/>
      <c r="V1065" s="32"/>
      <c r="W1065" s="32"/>
      <c r="X1065" s="32"/>
      <c r="Y1065" s="32"/>
      <c r="Z1065" s="32"/>
      <c r="AA1065" s="32"/>
      <c r="AB1065" s="32"/>
      <c r="AC1065" s="32"/>
      <c r="AD1065" s="32"/>
      <c r="AE1065" s="32"/>
      <c r="AR1065" s="174" t="s">
        <v>445</v>
      </c>
      <c r="AT1065" s="174" t="s">
        <v>513</v>
      </c>
      <c r="AU1065" s="174" t="s">
        <v>85</v>
      </c>
      <c r="AY1065" s="17" t="s">
        <v>181</v>
      </c>
      <c r="BE1065" s="175">
        <f>IF(N1065="základní",J1065,0)</f>
        <v>0</v>
      </c>
      <c r="BF1065" s="175">
        <f>IF(N1065="snížená",J1065,0)</f>
        <v>0</v>
      </c>
      <c r="BG1065" s="175">
        <f>IF(N1065="zákl. přenesená",J1065,0)</f>
        <v>0</v>
      </c>
      <c r="BH1065" s="175">
        <f>IF(N1065="sníž. přenesená",J1065,0)</f>
        <v>0</v>
      </c>
      <c r="BI1065" s="175">
        <f>IF(N1065="nulová",J1065,0)</f>
        <v>0</v>
      </c>
      <c r="BJ1065" s="17" t="s">
        <v>80</v>
      </c>
      <c r="BK1065" s="175">
        <f>ROUND(I1065*H1065,2)</f>
        <v>0</v>
      </c>
      <c r="BL1065" s="17" t="s">
        <v>300</v>
      </c>
      <c r="BM1065" s="174" t="s">
        <v>1816</v>
      </c>
    </row>
    <row r="1066" spans="1:65" s="13" customFormat="1">
      <c r="B1066" s="176"/>
      <c r="D1066" s="177" t="s">
        <v>189</v>
      </c>
      <c r="F1066" s="179" t="s">
        <v>1817</v>
      </c>
      <c r="H1066" s="180">
        <v>0.253</v>
      </c>
      <c r="I1066" s="181"/>
      <c r="L1066" s="176"/>
      <c r="M1066" s="182"/>
      <c r="N1066" s="183"/>
      <c r="O1066" s="183"/>
      <c r="P1066" s="183"/>
      <c r="Q1066" s="183"/>
      <c r="R1066" s="183"/>
      <c r="S1066" s="183"/>
      <c r="T1066" s="184"/>
      <c r="AT1066" s="178" t="s">
        <v>189</v>
      </c>
      <c r="AU1066" s="178" t="s">
        <v>85</v>
      </c>
      <c r="AV1066" s="13" t="s">
        <v>85</v>
      </c>
      <c r="AW1066" s="13" t="s">
        <v>3</v>
      </c>
      <c r="AX1066" s="13" t="s">
        <v>80</v>
      </c>
      <c r="AY1066" s="178" t="s">
        <v>181</v>
      </c>
    </row>
    <row r="1067" spans="1:65" s="2" customFormat="1" ht="21.75" customHeight="1">
      <c r="A1067" s="32"/>
      <c r="B1067" s="161"/>
      <c r="C1067" s="162" t="s">
        <v>1818</v>
      </c>
      <c r="D1067" s="162" t="s">
        <v>183</v>
      </c>
      <c r="E1067" s="163" t="s">
        <v>1819</v>
      </c>
      <c r="F1067" s="164" t="s">
        <v>1820</v>
      </c>
      <c r="G1067" s="165" t="s">
        <v>200</v>
      </c>
      <c r="H1067" s="166">
        <v>17.963000000000001</v>
      </c>
      <c r="I1067" s="167"/>
      <c r="J1067" s="168">
        <f>ROUND(I1067*H1067,2)</f>
        <v>0</v>
      </c>
      <c r="K1067" s="169"/>
      <c r="L1067" s="33"/>
      <c r="M1067" s="170" t="s">
        <v>1</v>
      </c>
      <c r="N1067" s="171" t="s">
        <v>40</v>
      </c>
      <c r="O1067" s="58"/>
      <c r="P1067" s="172">
        <f>O1067*H1067</f>
        <v>0</v>
      </c>
      <c r="Q1067" s="172">
        <v>0</v>
      </c>
      <c r="R1067" s="172">
        <f>Q1067*H1067</f>
        <v>0</v>
      </c>
      <c r="S1067" s="172">
        <v>0</v>
      </c>
      <c r="T1067" s="173">
        <f>S1067*H1067</f>
        <v>0</v>
      </c>
      <c r="U1067" s="32"/>
      <c r="V1067" s="32"/>
      <c r="W1067" s="32"/>
      <c r="X1067" s="32"/>
      <c r="Y1067" s="32"/>
      <c r="Z1067" s="32"/>
      <c r="AA1067" s="32"/>
      <c r="AB1067" s="32"/>
      <c r="AC1067" s="32"/>
      <c r="AD1067" s="32"/>
      <c r="AE1067" s="32"/>
      <c r="AR1067" s="174" t="s">
        <v>300</v>
      </c>
      <c r="AT1067" s="174" t="s">
        <v>183</v>
      </c>
      <c r="AU1067" s="174" t="s">
        <v>85</v>
      </c>
      <c r="AY1067" s="17" t="s">
        <v>181</v>
      </c>
      <c r="BE1067" s="175">
        <f>IF(N1067="základní",J1067,0)</f>
        <v>0</v>
      </c>
      <c r="BF1067" s="175">
        <f>IF(N1067="snížená",J1067,0)</f>
        <v>0</v>
      </c>
      <c r="BG1067" s="175">
        <f>IF(N1067="zákl. přenesená",J1067,0)</f>
        <v>0</v>
      </c>
      <c r="BH1067" s="175">
        <f>IF(N1067="sníž. přenesená",J1067,0)</f>
        <v>0</v>
      </c>
      <c r="BI1067" s="175">
        <f>IF(N1067="nulová",J1067,0)</f>
        <v>0</v>
      </c>
      <c r="BJ1067" s="17" t="s">
        <v>80</v>
      </c>
      <c r="BK1067" s="175">
        <f>ROUND(I1067*H1067,2)</f>
        <v>0</v>
      </c>
      <c r="BL1067" s="17" t="s">
        <v>300</v>
      </c>
      <c r="BM1067" s="174" t="s">
        <v>1821</v>
      </c>
    </row>
    <row r="1068" spans="1:65" s="14" customFormat="1">
      <c r="B1068" s="185"/>
      <c r="D1068" s="177" t="s">
        <v>189</v>
      </c>
      <c r="E1068" s="186" t="s">
        <v>1</v>
      </c>
      <c r="F1068" s="187" t="s">
        <v>957</v>
      </c>
      <c r="H1068" s="186" t="s">
        <v>1</v>
      </c>
      <c r="I1068" s="188"/>
      <c r="L1068" s="185"/>
      <c r="M1068" s="189"/>
      <c r="N1068" s="190"/>
      <c r="O1068" s="190"/>
      <c r="P1068" s="190"/>
      <c r="Q1068" s="190"/>
      <c r="R1068" s="190"/>
      <c r="S1068" s="190"/>
      <c r="T1068" s="191"/>
      <c r="AT1068" s="186" t="s">
        <v>189</v>
      </c>
      <c r="AU1068" s="186" t="s">
        <v>85</v>
      </c>
      <c r="AV1068" s="14" t="s">
        <v>80</v>
      </c>
      <c r="AW1068" s="14" t="s">
        <v>31</v>
      </c>
      <c r="AX1068" s="14" t="s">
        <v>75</v>
      </c>
      <c r="AY1068" s="186" t="s">
        <v>181</v>
      </c>
    </row>
    <row r="1069" spans="1:65" s="13" customFormat="1">
      <c r="B1069" s="176"/>
      <c r="D1069" s="177" t="s">
        <v>189</v>
      </c>
      <c r="E1069" s="178" t="s">
        <v>1</v>
      </c>
      <c r="F1069" s="179" t="s">
        <v>1822</v>
      </c>
      <c r="H1069" s="180">
        <v>17.963000000000001</v>
      </c>
      <c r="I1069" s="181"/>
      <c r="L1069" s="176"/>
      <c r="M1069" s="182"/>
      <c r="N1069" s="183"/>
      <c r="O1069" s="183"/>
      <c r="P1069" s="183"/>
      <c r="Q1069" s="183"/>
      <c r="R1069" s="183"/>
      <c r="S1069" s="183"/>
      <c r="T1069" s="184"/>
      <c r="AT1069" s="178" t="s">
        <v>189</v>
      </c>
      <c r="AU1069" s="178" t="s">
        <v>85</v>
      </c>
      <c r="AV1069" s="13" t="s">
        <v>85</v>
      </c>
      <c r="AW1069" s="13" t="s">
        <v>31</v>
      </c>
      <c r="AX1069" s="13" t="s">
        <v>80</v>
      </c>
      <c r="AY1069" s="178" t="s">
        <v>181</v>
      </c>
    </row>
    <row r="1070" spans="1:65" s="2" customFormat="1" ht="16.5" customHeight="1">
      <c r="A1070" s="32"/>
      <c r="B1070" s="161"/>
      <c r="C1070" s="200" t="s">
        <v>1823</v>
      </c>
      <c r="D1070" s="200" t="s">
        <v>513</v>
      </c>
      <c r="E1070" s="201" t="s">
        <v>1814</v>
      </c>
      <c r="F1070" s="202" t="s">
        <v>1815</v>
      </c>
      <c r="G1070" s="203" t="s">
        <v>259</v>
      </c>
      <c r="H1070" s="204">
        <v>8.0000000000000002E-3</v>
      </c>
      <c r="I1070" s="205"/>
      <c r="J1070" s="206">
        <f>ROUND(I1070*H1070,2)</f>
        <v>0</v>
      </c>
      <c r="K1070" s="207"/>
      <c r="L1070" s="208"/>
      <c r="M1070" s="209" t="s">
        <v>1</v>
      </c>
      <c r="N1070" s="210" t="s">
        <v>40</v>
      </c>
      <c r="O1070" s="58"/>
      <c r="P1070" s="172">
        <f>O1070*H1070</f>
        <v>0</v>
      </c>
      <c r="Q1070" s="172">
        <v>1</v>
      </c>
      <c r="R1070" s="172">
        <f>Q1070*H1070</f>
        <v>8.0000000000000002E-3</v>
      </c>
      <c r="S1070" s="172">
        <v>0</v>
      </c>
      <c r="T1070" s="173">
        <f>S1070*H1070</f>
        <v>0</v>
      </c>
      <c r="U1070" s="32"/>
      <c r="V1070" s="32"/>
      <c r="W1070" s="32"/>
      <c r="X1070" s="32"/>
      <c r="Y1070" s="32"/>
      <c r="Z1070" s="32"/>
      <c r="AA1070" s="32"/>
      <c r="AB1070" s="32"/>
      <c r="AC1070" s="32"/>
      <c r="AD1070" s="32"/>
      <c r="AE1070" s="32"/>
      <c r="AR1070" s="174" t="s">
        <v>445</v>
      </c>
      <c r="AT1070" s="174" t="s">
        <v>513</v>
      </c>
      <c r="AU1070" s="174" t="s">
        <v>85</v>
      </c>
      <c r="AY1070" s="17" t="s">
        <v>181</v>
      </c>
      <c r="BE1070" s="175">
        <f>IF(N1070="základní",J1070,0)</f>
        <v>0</v>
      </c>
      <c r="BF1070" s="175">
        <f>IF(N1070="snížená",J1070,0)</f>
        <v>0</v>
      </c>
      <c r="BG1070" s="175">
        <f>IF(N1070="zákl. přenesená",J1070,0)</f>
        <v>0</v>
      </c>
      <c r="BH1070" s="175">
        <f>IF(N1070="sníž. přenesená",J1070,0)</f>
        <v>0</v>
      </c>
      <c r="BI1070" s="175">
        <f>IF(N1070="nulová",J1070,0)</f>
        <v>0</v>
      </c>
      <c r="BJ1070" s="17" t="s">
        <v>80</v>
      </c>
      <c r="BK1070" s="175">
        <f>ROUND(I1070*H1070,2)</f>
        <v>0</v>
      </c>
      <c r="BL1070" s="17" t="s">
        <v>300</v>
      </c>
      <c r="BM1070" s="174" t="s">
        <v>1824</v>
      </c>
    </row>
    <row r="1071" spans="1:65" s="13" customFormat="1">
      <c r="B1071" s="176"/>
      <c r="D1071" s="177" t="s">
        <v>189</v>
      </c>
      <c r="F1071" s="179" t="s">
        <v>1825</v>
      </c>
      <c r="H1071" s="180">
        <v>8.0000000000000002E-3</v>
      </c>
      <c r="I1071" s="181"/>
      <c r="L1071" s="176"/>
      <c r="M1071" s="182"/>
      <c r="N1071" s="183"/>
      <c r="O1071" s="183"/>
      <c r="P1071" s="183"/>
      <c r="Q1071" s="183"/>
      <c r="R1071" s="183"/>
      <c r="S1071" s="183"/>
      <c r="T1071" s="184"/>
      <c r="AT1071" s="178" t="s">
        <v>189</v>
      </c>
      <c r="AU1071" s="178" t="s">
        <v>85</v>
      </c>
      <c r="AV1071" s="13" t="s">
        <v>85</v>
      </c>
      <c r="AW1071" s="13" t="s">
        <v>3</v>
      </c>
      <c r="AX1071" s="13" t="s">
        <v>80</v>
      </c>
      <c r="AY1071" s="178" t="s">
        <v>181</v>
      </c>
    </row>
    <row r="1072" spans="1:65" s="2" customFormat="1" ht="21.75" customHeight="1">
      <c r="A1072" s="32"/>
      <c r="B1072" s="161"/>
      <c r="C1072" s="162" t="s">
        <v>1826</v>
      </c>
      <c r="D1072" s="162" t="s">
        <v>183</v>
      </c>
      <c r="E1072" s="163" t="s">
        <v>1827</v>
      </c>
      <c r="F1072" s="164" t="s">
        <v>1828</v>
      </c>
      <c r="G1072" s="165" t="s">
        <v>200</v>
      </c>
      <c r="H1072" s="166">
        <v>979.50800000000004</v>
      </c>
      <c r="I1072" s="167"/>
      <c r="J1072" s="168">
        <f>ROUND(I1072*H1072,2)</f>
        <v>0</v>
      </c>
      <c r="K1072" s="169"/>
      <c r="L1072" s="33"/>
      <c r="M1072" s="170" t="s">
        <v>1</v>
      </c>
      <c r="N1072" s="171" t="s">
        <v>40</v>
      </c>
      <c r="O1072" s="58"/>
      <c r="P1072" s="172">
        <f>O1072*H1072</f>
        <v>0</v>
      </c>
      <c r="Q1072" s="172">
        <v>4.0000000000000002E-4</v>
      </c>
      <c r="R1072" s="172">
        <f>Q1072*H1072</f>
        <v>0.39180320000000002</v>
      </c>
      <c r="S1072" s="172">
        <v>0</v>
      </c>
      <c r="T1072" s="173">
        <f>S1072*H1072</f>
        <v>0</v>
      </c>
      <c r="U1072" s="32"/>
      <c r="V1072" s="32"/>
      <c r="W1072" s="32"/>
      <c r="X1072" s="32"/>
      <c r="Y1072" s="32"/>
      <c r="Z1072" s="32"/>
      <c r="AA1072" s="32"/>
      <c r="AB1072" s="32"/>
      <c r="AC1072" s="32"/>
      <c r="AD1072" s="32"/>
      <c r="AE1072" s="32"/>
      <c r="AR1072" s="174" t="s">
        <v>300</v>
      </c>
      <c r="AT1072" s="174" t="s">
        <v>183</v>
      </c>
      <c r="AU1072" s="174" t="s">
        <v>85</v>
      </c>
      <c r="AY1072" s="17" t="s">
        <v>181</v>
      </c>
      <c r="BE1072" s="175">
        <f>IF(N1072="základní",J1072,0)</f>
        <v>0</v>
      </c>
      <c r="BF1072" s="175">
        <f>IF(N1072="snížená",J1072,0)</f>
        <v>0</v>
      </c>
      <c r="BG1072" s="175">
        <f>IF(N1072="zákl. přenesená",J1072,0)</f>
        <v>0</v>
      </c>
      <c r="BH1072" s="175">
        <f>IF(N1072="sníž. přenesená",J1072,0)</f>
        <v>0</v>
      </c>
      <c r="BI1072" s="175">
        <f>IF(N1072="nulová",J1072,0)</f>
        <v>0</v>
      </c>
      <c r="BJ1072" s="17" t="s">
        <v>80</v>
      </c>
      <c r="BK1072" s="175">
        <f>ROUND(I1072*H1072,2)</f>
        <v>0</v>
      </c>
      <c r="BL1072" s="17" t="s">
        <v>300</v>
      </c>
      <c r="BM1072" s="174" t="s">
        <v>1829</v>
      </c>
    </row>
    <row r="1073" spans="1:65" s="14" customFormat="1">
      <c r="B1073" s="185"/>
      <c r="D1073" s="177" t="s">
        <v>189</v>
      </c>
      <c r="E1073" s="186" t="s">
        <v>1</v>
      </c>
      <c r="F1073" s="187" t="s">
        <v>996</v>
      </c>
      <c r="H1073" s="186" t="s">
        <v>1</v>
      </c>
      <c r="I1073" s="188"/>
      <c r="L1073" s="185"/>
      <c r="M1073" s="189"/>
      <c r="N1073" s="190"/>
      <c r="O1073" s="190"/>
      <c r="P1073" s="190"/>
      <c r="Q1073" s="190"/>
      <c r="R1073" s="190"/>
      <c r="S1073" s="190"/>
      <c r="T1073" s="191"/>
      <c r="AT1073" s="186" t="s">
        <v>189</v>
      </c>
      <c r="AU1073" s="186" t="s">
        <v>85</v>
      </c>
      <c r="AV1073" s="14" t="s">
        <v>80</v>
      </c>
      <c r="AW1073" s="14" t="s">
        <v>31</v>
      </c>
      <c r="AX1073" s="14" t="s">
        <v>75</v>
      </c>
      <c r="AY1073" s="186" t="s">
        <v>181</v>
      </c>
    </row>
    <row r="1074" spans="1:65" s="13" customFormat="1">
      <c r="B1074" s="176"/>
      <c r="D1074" s="177" t="s">
        <v>189</v>
      </c>
      <c r="E1074" s="178" t="s">
        <v>1</v>
      </c>
      <c r="F1074" s="179" t="s">
        <v>790</v>
      </c>
      <c r="H1074" s="180">
        <v>584.19000000000005</v>
      </c>
      <c r="I1074" s="181"/>
      <c r="L1074" s="176"/>
      <c r="M1074" s="182"/>
      <c r="N1074" s="183"/>
      <c r="O1074" s="183"/>
      <c r="P1074" s="183"/>
      <c r="Q1074" s="183"/>
      <c r="R1074" s="183"/>
      <c r="S1074" s="183"/>
      <c r="T1074" s="184"/>
      <c r="AT1074" s="178" t="s">
        <v>189</v>
      </c>
      <c r="AU1074" s="178" t="s">
        <v>85</v>
      </c>
      <c r="AV1074" s="13" t="s">
        <v>85</v>
      </c>
      <c r="AW1074" s="13" t="s">
        <v>31</v>
      </c>
      <c r="AX1074" s="13" t="s">
        <v>75</v>
      </c>
      <c r="AY1074" s="178" t="s">
        <v>181</v>
      </c>
    </row>
    <row r="1075" spans="1:65" s="14" customFormat="1">
      <c r="B1075" s="185"/>
      <c r="D1075" s="177" t="s">
        <v>189</v>
      </c>
      <c r="E1075" s="186" t="s">
        <v>1</v>
      </c>
      <c r="F1075" s="187" t="s">
        <v>1830</v>
      </c>
      <c r="H1075" s="186" t="s">
        <v>1</v>
      </c>
      <c r="I1075" s="188"/>
      <c r="L1075" s="185"/>
      <c r="M1075" s="189"/>
      <c r="N1075" s="190"/>
      <c r="O1075" s="190"/>
      <c r="P1075" s="190"/>
      <c r="Q1075" s="190"/>
      <c r="R1075" s="190"/>
      <c r="S1075" s="190"/>
      <c r="T1075" s="191"/>
      <c r="AT1075" s="186" t="s">
        <v>189</v>
      </c>
      <c r="AU1075" s="186" t="s">
        <v>85</v>
      </c>
      <c r="AV1075" s="14" t="s">
        <v>80</v>
      </c>
      <c r="AW1075" s="14" t="s">
        <v>31</v>
      </c>
      <c r="AX1075" s="14" t="s">
        <v>75</v>
      </c>
      <c r="AY1075" s="186" t="s">
        <v>181</v>
      </c>
    </row>
    <row r="1076" spans="1:65" s="14" customFormat="1">
      <c r="B1076" s="185"/>
      <c r="D1076" s="177" t="s">
        <v>189</v>
      </c>
      <c r="E1076" s="186" t="s">
        <v>1</v>
      </c>
      <c r="F1076" s="187" t="s">
        <v>996</v>
      </c>
      <c r="H1076" s="186" t="s">
        <v>1</v>
      </c>
      <c r="I1076" s="188"/>
      <c r="L1076" s="185"/>
      <c r="M1076" s="189"/>
      <c r="N1076" s="190"/>
      <c r="O1076" s="190"/>
      <c r="P1076" s="190"/>
      <c r="Q1076" s="190"/>
      <c r="R1076" s="190"/>
      <c r="S1076" s="190"/>
      <c r="T1076" s="191"/>
      <c r="AT1076" s="186" t="s">
        <v>189</v>
      </c>
      <c r="AU1076" s="186" t="s">
        <v>85</v>
      </c>
      <c r="AV1076" s="14" t="s">
        <v>80</v>
      </c>
      <c r="AW1076" s="14" t="s">
        <v>31</v>
      </c>
      <c r="AX1076" s="14" t="s">
        <v>75</v>
      </c>
      <c r="AY1076" s="186" t="s">
        <v>181</v>
      </c>
    </row>
    <row r="1077" spans="1:65" s="13" customFormat="1">
      <c r="B1077" s="176"/>
      <c r="D1077" s="177" t="s">
        <v>189</v>
      </c>
      <c r="E1077" s="178" t="s">
        <v>1</v>
      </c>
      <c r="F1077" s="179" t="s">
        <v>997</v>
      </c>
      <c r="H1077" s="180">
        <v>116.83799999999999</v>
      </c>
      <c r="I1077" s="181"/>
      <c r="L1077" s="176"/>
      <c r="M1077" s="182"/>
      <c r="N1077" s="183"/>
      <c r="O1077" s="183"/>
      <c r="P1077" s="183"/>
      <c r="Q1077" s="183"/>
      <c r="R1077" s="183"/>
      <c r="S1077" s="183"/>
      <c r="T1077" s="184"/>
      <c r="AT1077" s="178" t="s">
        <v>189</v>
      </c>
      <c r="AU1077" s="178" t="s">
        <v>85</v>
      </c>
      <c r="AV1077" s="13" t="s">
        <v>85</v>
      </c>
      <c r="AW1077" s="13" t="s">
        <v>31</v>
      </c>
      <c r="AX1077" s="13" t="s">
        <v>75</v>
      </c>
      <c r="AY1077" s="178" t="s">
        <v>181</v>
      </c>
    </row>
    <row r="1078" spans="1:65" s="14" customFormat="1">
      <c r="B1078" s="185"/>
      <c r="D1078" s="177" t="s">
        <v>189</v>
      </c>
      <c r="E1078" s="186" t="s">
        <v>1</v>
      </c>
      <c r="F1078" s="187" t="s">
        <v>998</v>
      </c>
      <c r="H1078" s="186" t="s">
        <v>1</v>
      </c>
      <c r="I1078" s="188"/>
      <c r="L1078" s="185"/>
      <c r="M1078" s="189"/>
      <c r="N1078" s="190"/>
      <c r="O1078" s="190"/>
      <c r="P1078" s="190"/>
      <c r="Q1078" s="190"/>
      <c r="R1078" s="190"/>
      <c r="S1078" s="190"/>
      <c r="T1078" s="191"/>
      <c r="AT1078" s="186" t="s">
        <v>189</v>
      </c>
      <c r="AU1078" s="186" t="s">
        <v>85</v>
      </c>
      <c r="AV1078" s="14" t="s">
        <v>80</v>
      </c>
      <c r="AW1078" s="14" t="s">
        <v>31</v>
      </c>
      <c r="AX1078" s="14" t="s">
        <v>75</v>
      </c>
      <c r="AY1078" s="186" t="s">
        <v>181</v>
      </c>
    </row>
    <row r="1079" spans="1:65" s="13" customFormat="1">
      <c r="B1079" s="176"/>
      <c r="D1079" s="177" t="s">
        <v>189</v>
      </c>
      <c r="E1079" s="178" t="s">
        <v>1</v>
      </c>
      <c r="F1079" s="179" t="s">
        <v>793</v>
      </c>
      <c r="H1079" s="180">
        <v>102.09</v>
      </c>
      <c r="I1079" s="181"/>
      <c r="L1079" s="176"/>
      <c r="M1079" s="182"/>
      <c r="N1079" s="183"/>
      <c r="O1079" s="183"/>
      <c r="P1079" s="183"/>
      <c r="Q1079" s="183"/>
      <c r="R1079" s="183"/>
      <c r="S1079" s="183"/>
      <c r="T1079" s="184"/>
      <c r="AT1079" s="178" t="s">
        <v>189</v>
      </c>
      <c r="AU1079" s="178" t="s">
        <v>85</v>
      </c>
      <c r="AV1079" s="13" t="s">
        <v>85</v>
      </c>
      <c r="AW1079" s="13" t="s">
        <v>31</v>
      </c>
      <c r="AX1079" s="13" t="s">
        <v>75</v>
      </c>
      <c r="AY1079" s="178" t="s">
        <v>181</v>
      </c>
    </row>
    <row r="1080" spans="1:65" s="14" customFormat="1">
      <c r="B1080" s="185"/>
      <c r="D1080" s="177" t="s">
        <v>189</v>
      </c>
      <c r="E1080" s="186" t="s">
        <v>1</v>
      </c>
      <c r="F1080" s="187" t="s">
        <v>998</v>
      </c>
      <c r="H1080" s="186" t="s">
        <v>1</v>
      </c>
      <c r="I1080" s="188"/>
      <c r="L1080" s="185"/>
      <c r="M1080" s="189"/>
      <c r="N1080" s="190"/>
      <c r="O1080" s="190"/>
      <c r="P1080" s="190"/>
      <c r="Q1080" s="190"/>
      <c r="R1080" s="190"/>
      <c r="S1080" s="190"/>
      <c r="T1080" s="191"/>
      <c r="AT1080" s="186" t="s">
        <v>189</v>
      </c>
      <c r="AU1080" s="186" t="s">
        <v>85</v>
      </c>
      <c r="AV1080" s="14" t="s">
        <v>80</v>
      </c>
      <c r="AW1080" s="14" t="s">
        <v>31</v>
      </c>
      <c r="AX1080" s="14" t="s">
        <v>75</v>
      </c>
      <c r="AY1080" s="186" t="s">
        <v>181</v>
      </c>
    </row>
    <row r="1081" spans="1:65" s="13" customFormat="1">
      <c r="B1081" s="176"/>
      <c r="D1081" s="177" t="s">
        <v>189</v>
      </c>
      <c r="E1081" s="178" t="s">
        <v>1</v>
      </c>
      <c r="F1081" s="179" t="s">
        <v>793</v>
      </c>
      <c r="H1081" s="180">
        <v>102.09</v>
      </c>
      <c r="I1081" s="181"/>
      <c r="L1081" s="176"/>
      <c r="M1081" s="182"/>
      <c r="N1081" s="183"/>
      <c r="O1081" s="183"/>
      <c r="P1081" s="183"/>
      <c r="Q1081" s="183"/>
      <c r="R1081" s="183"/>
      <c r="S1081" s="183"/>
      <c r="T1081" s="184"/>
      <c r="AT1081" s="178" t="s">
        <v>189</v>
      </c>
      <c r="AU1081" s="178" t="s">
        <v>85</v>
      </c>
      <c r="AV1081" s="13" t="s">
        <v>85</v>
      </c>
      <c r="AW1081" s="13" t="s">
        <v>31</v>
      </c>
      <c r="AX1081" s="13" t="s">
        <v>75</v>
      </c>
      <c r="AY1081" s="178" t="s">
        <v>181</v>
      </c>
    </row>
    <row r="1082" spans="1:65" s="14" customFormat="1">
      <c r="B1082" s="185"/>
      <c r="D1082" s="177" t="s">
        <v>189</v>
      </c>
      <c r="E1082" s="186" t="s">
        <v>1</v>
      </c>
      <c r="F1082" s="187" t="s">
        <v>1000</v>
      </c>
      <c r="H1082" s="186" t="s">
        <v>1</v>
      </c>
      <c r="I1082" s="188"/>
      <c r="L1082" s="185"/>
      <c r="M1082" s="189"/>
      <c r="N1082" s="190"/>
      <c r="O1082" s="190"/>
      <c r="P1082" s="190"/>
      <c r="Q1082" s="190"/>
      <c r="R1082" s="190"/>
      <c r="S1082" s="190"/>
      <c r="T1082" s="191"/>
      <c r="AT1082" s="186" t="s">
        <v>189</v>
      </c>
      <c r="AU1082" s="186" t="s">
        <v>85</v>
      </c>
      <c r="AV1082" s="14" t="s">
        <v>80</v>
      </c>
      <c r="AW1082" s="14" t="s">
        <v>31</v>
      </c>
      <c r="AX1082" s="14" t="s">
        <v>75</v>
      </c>
      <c r="AY1082" s="186" t="s">
        <v>181</v>
      </c>
    </row>
    <row r="1083" spans="1:65" s="13" customFormat="1">
      <c r="B1083" s="176"/>
      <c r="D1083" s="177" t="s">
        <v>189</v>
      </c>
      <c r="E1083" s="178" t="s">
        <v>1</v>
      </c>
      <c r="F1083" s="179" t="s">
        <v>787</v>
      </c>
      <c r="H1083" s="180">
        <v>37.15</v>
      </c>
      <c r="I1083" s="181"/>
      <c r="L1083" s="176"/>
      <c r="M1083" s="182"/>
      <c r="N1083" s="183"/>
      <c r="O1083" s="183"/>
      <c r="P1083" s="183"/>
      <c r="Q1083" s="183"/>
      <c r="R1083" s="183"/>
      <c r="S1083" s="183"/>
      <c r="T1083" s="184"/>
      <c r="AT1083" s="178" t="s">
        <v>189</v>
      </c>
      <c r="AU1083" s="178" t="s">
        <v>85</v>
      </c>
      <c r="AV1083" s="13" t="s">
        <v>85</v>
      </c>
      <c r="AW1083" s="13" t="s">
        <v>31</v>
      </c>
      <c r="AX1083" s="13" t="s">
        <v>75</v>
      </c>
      <c r="AY1083" s="178" t="s">
        <v>181</v>
      </c>
    </row>
    <row r="1084" spans="1:65" s="14" customFormat="1">
      <c r="B1084" s="185"/>
      <c r="D1084" s="177" t="s">
        <v>189</v>
      </c>
      <c r="E1084" s="186" t="s">
        <v>1</v>
      </c>
      <c r="F1084" s="187" t="s">
        <v>1000</v>
      </c>
      <c r="H1084" s="186" t="s">
        <v>1</v>
      </c>
      <c r="I1084" s="188"/>
      <c r="L1084" s="185"/>
      <c r="M1084" s="189"/>
      <c r="N1084" s="190"/>
      <c r="O1084" s="190"/>
      <c r="P1084" s="190"/>
      <c r="Q1084" s="190"/>
      <c r="R1084" s="190"/>
      <c r="S1084" s="190"/>
      <c r="T1084" s="191"/>
      <c r="AT1084" s="186" t="s">
        <v>189</v>
      </c>
      <c r="AU1084" s="186" t="s">
        <v>85</v>
      </c>
      <c r="AV1084" s="14" t="s">
        <v>80</v>
      </c>
      <c r="AW1084" s="14" t="s">
        <v>31</v>
      </c>
      <c r="AX1084" s="14" t="s">
        <v>75</v>
      </c>
      <c r="AY1084" s="186" t="s">
        <v>181</v>
      </c>
    </row>
    <row r="1085" spans="1:65" s="13" customFormat="1">
      <c r="B1085" s="176"/>
      <c r="D1085" s="177" t="s">
        <v>189</v>
      </c>
      <c r="E1085" s="178" t="s">
        <v>1</v>
      </c>
      <c r="F1085" s="179" t="s">
        <v>787</v>
      </c>
      <c r="H1085" s="180">
        <v>37.15</v>
      </c>
      <c r="I1085" s="181"/>
      <c r="L1085" s="176"/>
      <c r="M1085" s="182"/>
      <c r="N1085" s="183"/>
      <c r="O1085" s="183"/>
      <c r="P1085" s="183"/>
      <c r="Q1085" s="183"/>
      <c r="R1085" s="183"/>
      <c r="S1085" s="183"/>
      <c r="T1085" s="184"/>
      <c r="AT1085" s="178" t="s">
        <v>189</v>
      </c>
      <c r="AU1085" s="178" t="s">
        <v>85</v>
      </c>
      <c r="AV1085" s="13" t="s">
        <v>85</v>
      </c>
      <c r="AW1085" s="13" t="s">
        <v>31</v>
      </c>
      <c r="AX1085" s="13" t="s">
        <v>75</v>
      </c>
      <c r="AY1085" s="178" t="s">
        <v>181</v>
      </c>
    </row>
    <row r="1086" spans="1:65" s="15" customFormat="1">
      <c r="B1086" s="192"/>
      <c r="D1086" s="177" t="s">
        <v>189</v>
      </c>
      <c r="E1086" s="193" t="s">
        <v>1</v>
      </c>
      <c r="F1086" s="194" t="s">
        <v>204</v>
      </c>
      <c r="H1086" s="195">
        <v>979.50800000000004</v>
      </c>
      <c r="I1086" s="196"/>
      <c r="L1086" s="192"/>
      <c r="M1086" s="197"/>
      <c r="N1086" s="198"/>
      <c r="O1086" s="198"/>
      <c r="P1086" s="198"/>
      <c r="Q1086" s="198"/>
      <c r="R1086" s="198"/>
      <c r="S1086" s="198"/>
      <c r="T1086" s="199"/>
      <c r="AT1086" s="193" t="s">
        <v>189</v>
      </c>
      <c r="AU1086" s="193" t="s">
        <v>85</v>
      </c>
      <c r="AV1086" s="15" t="s">
        <v>187</v>
      </c>
      <c r="AW1086" s="15" t="s">
        <v>31</v>
      </c>
      <c r="AX1086" s="15" t="s">
        <v>80</v>
      </c>
      <c r="AY1086" s="193" t="s">
        <v>181</v>
      </c>
    </row>
    <row r="1087" spans="1:65" s="2" customFormat="1" ht="33" customHeight="1">
      <c r="A1087" s="32"/>
      <c r="B1087" s="161"/>
      <c r="C1087" s="200" t="s">
        <v>1831</v>
      </c>
      <c r="D1087" s="200" t="s">
        <v>513</v>
      </c>
      <c r="E1087" s="201" t="s">
        <v>1832</v>
      </c>
      <c r="F1087" s="202" t="s">
        <v>1833</v>
      </c>
      <c r="G1087" s="203" t="s">
        <v>200</v>
      </c>
      <c r="H1087" s="204">
        <v>1077.4590000000001</v>
      </c>
      <c r="I1087" s="205"/>
      <c r="J1087" s="206">
        <f>ROUND(I1087*H1087,2)</f>
        <v>0</v>
      </c>
      <c r="K1087" s="207"/>
      <c r="L1087" s="208"/>
      <c r="M1087" s="209" t="s">
        <v>1</v>
      </c>
      <c r="N1087" s="210" t="s">
        <v>40</v>
      </c>
      <c r="O1087" s="58"/>
      <c r="P1087" s="172">
        <f>O1087*H1087</f>
        <v>0</v>
      </c>
      <c r="Q1087" s="172">
        <v>4.7999999999999996E-3</v>
      </c>
      <c r="R1087" s="172">
        <f>Q1087*H1087</f>
        <v>5.1718032000000003</v>
      </c>
      <c r="S1087" s="172">
        <v>0</v>
      </c>
      <c r="T1087" s="173">
        <f>S1087*H1087</f>
        <v>0</v>
      </c>
      <c r="U1087" s="32"/>
      <c r="V1087" s="32"/>
      <c r="W1087" s="32"/>
      <c r="X1087" s="32"/>
      <c r="Y1087" s="32"/>
      <c r="Z1087" s="32"/>
      <c r="AA1087" s="32"/>
      <c r="AB1087" s="32"/>
      <c r="AC1087" s="32"/>
      <c r="AD1087" s="32"/>
      <c r="AE1087" s="32"/>
      <c r="AR1087" s="174" t="s">
        <v>445</v>
      </c>
      <c r="AT1087" s="174" t="s">
        <v>513</v>
      </c>
      <c r="AU1087" s="174" t="s">
        <v>85</v>
      </c>
      <c r="AY1087" s="17" t="s">
        <v>181</v>
      </c>
      <c r="BE1087" s="175">
        <f>IF(N1087="základní",J1087,0)</f>
        <v>0</v>
      </c>
      <c r="BF1087" s="175">
        <f>IF(N1087="snížená",J1087,0)</f>
        <v>0</v>
      </c>
      <c r="BG1087" s="175">
        <f>IF(N1087="zákl. přenesená",J1087,0)</f>
        <v>0</v>
      </c>
      <c r="BH1087" s="175">
        <f>IF(N1087="sníž. přenesená",J1087,0)</f>
        <v>0</v>
      </c>
      <c r="BI1087" s="175">
        <f>IF(N1087="nulová",J1087,0)</f>
        <v>0</v>
      </c>
      <c r="BJ1087" s="17" t="s">
        <v>80</v>
      </c>
      <c r="BK1087" s="175">
        <f>ROUND(I1087*H1087,2)</f>
        <v>0</v>
      </c>
      <c r="BL1087" s="17" t="s">
        <v>300</v>
      </c>
      <c r="BM1087" s="174" t="s">
        <v>1834</v>
      </c>
    </row>
    <row r="1088" spans="1:65" s="13" customFormat="1">
      <c r="B1088" s="176"/>
      <c r="D1088" s="177" t="s">
        <v>189</v>
      </c>
      <c r="F1088" s="179" t="s">
        <v>1835</v>
      </c>
      <c r="H1088" s="180">
        <v>1077.4590000000001</v>
      </c>
      <c r="I1088" s="181"/>
      <c r="L1088" s="176"/>
      <c r="M1088" s="182"/>
      <c r="N1088" s="183"/>
      <c r="O1088" s="183"/>
      <c r="P1088" s="183"/>
      <c r="Q1088" s="183"/>
      <c r="R1088" s="183"/>
      <c r="S1088" s="183"/>
      <c r="T1088" s="184"/>
      <c r="AT1088" s="178" t="s">
        <v>189</v>
      </c>
      <c r="AU1088" s="178" t="s">
        <v>85</v>
      </c>
      <c r="AV1088" s="13" t="s">
        <v>85</v>
      </c>
      <c r="AW1088" s="13" t="s">
        <v>3</v>
      </c>
      <c r="AX1088" s="13" t="s">
        <v>80</v>
      </c>
      <c r="AY1088" s="178" t="s">
        <v>181</v>
      </c>
    </row>
    <row r="1089" spans="1:65" s="2" customFormat="1" ht="21.75" customHeight="1">
      <c r="A1089" s="32"/>
      <c r="B1089" s="161"/>
      <c r="C1089" s="162" t="s">
        <v>1836</v>
      </c>
      <c r="D1089" s="162" t="s">
        <v>183</v>
      </c>
      <c r="E1089" s="163" t="s">
        <v>1837</v>
      </c>
      <c r="F1089" s="164" t="s">
        <v>1838</v>
      </c>
      <c r="G1089" s="165" t="s">
        <v>200</v>
      </c>
      <c r="H1089" s="166">
        <v>35.926000000000002</v>
      </c>
      <c r="I1089" s="167"/>
      <c r="J1089" s="168">
        <f>ROUND(I1089*H1089,2)</f>
        <v>0</v>
      </c>
      <c r="K1089" s="169"/>
      <c r="L1089" s="33"/>
      <c r="M1089" s="170" t="s">
        <v>1</v>
      </c>
      <c r="N1089" s="171" t="s">
        <v>40</v>
      </c>
      <c r="O1089" s="58"/>
      <c r="P1089" s="172">
        <f>O1089*H1089</f>
        <v>0</v>
      </c>
      <c r="Q1089" s="172">
        <v>4.0000000000000002E-4</v>
      </c>
      <c r="R1089" s="172">
        <f>Q1089*H1089</f>
        <v>1.4370400000000002E-2</v>
      </c>
      <c r="S1089" s="172">
        <v>0</v>
      </c>
      <c r="T1089" s="173">
        <f>S1089*H1089</f>
        <v>0</v>
      </c>
      <c r="U1089" s="32"/>
      <c r="V1089" s="32"/>
      <c r="W1089" s="32"/>
      <c r="X1089" s="32"/>
      <c r="Y1089" s="32"/>
      <c r="Z1089" s="32"/>
      <c r="AA1089" s="32"/>
      <c r="AB1089" s="32"/>
      <c r="AC1089" s="32"/>
      <c r="AD1089" s="32"/>
      <c r="AE1089" s="32"/>
      <c r="AR1089" s="174" t="s">
        <v>300</v>
      </c>
      <c r="AT1089" s="174" t="s">
        <v>183</v>
      </c>
      <c r="AU1089" s="174" t="s">
        <v>85</v>
      </c>
      <c r="AY1089" s="17" t="s">
        <v>181</v>
      </c>
      <c r="BE1089" s="175">
        <f>IF(N1089="základní",J1089,0)</f>
        <v>0</v>
      </c>
      <c r="BF1089" s="175">
        <f>IF(N1089="snížená",J1089,0)</f>
        <v>0</v>
      </c>
      <c r="BG1089" s="175">
        <f>IF(N1089="zákl. přenesená",J1089,0)</f>
        <v>0</v>
      </c>
      <c r="BH1089" s="175">
        <f>IF(N1089="sníž. přenesená",J1089,0)</f>
        <v>0</v>
      </c>
      <c r="BI1089" s="175">
        <f>IF(N1089="nulová",J1089,0)</f>
        <v>0</v>
      </c>
      <c r="BJ1089" s="17" t="s">
        <v>80</v>
      </c>
      <c r="BK1089" s="175">
        <f>ROUND(I1089*H1089,2)</f>
        <v>0</v>
      </c>
      <c r="BL1089" s="17" t="s">
        <v>300</v>
      </c>
      <c r="BM1089" s="174" t="s">
        <v>1839</v>
      </c>
    </row>
    <row r="1090" spans="1:65" s="14" customFormat="1">
      <c r="B1090" s="185"/>
      <c r="D1090" s="177" t="s">
        <v>189</v>
      </c>
      <c r="E1090" s="186" t="s">
        <v>1</v>
      </c>
      <c r="F1090" s="187" t="s">
        <v>957</v>
      </c>
      <c r="H1090" s="186" t="s">
        <v>1</v>
      </c>
      <c r="I1090" s="188"/>
      <c r="L1090" s="185"/>
      <c r="M1090" s="189"/>
      <c r="N1090" s="190"/>
      <c r="O1090" s="190"/>
      <c r="P1090" s="190"/>
      <c r="Q1090" s="190"/>
      <c r="R1090" s="190"/>
      <c r="S1090" s="190"/>
      <c r="T1090" s="191"/>
      <c r="AT1090" s="186" t="s">
        <v>189</v>
      </c>
      <c r="AU1090" s="186" t="s">
        <v>85</v>
      </c>
      <c r="AV1090" s="14" t="s">
        <v>80</v>
      </c>
      <c r="AW1090" s="14" t="s">
        <v>31</v>
      </c>
      <c r="AX1090" s="14" t="s">
        <v>75</v>
      </c>
      <c r="AY1090" s="186" t="s">
        <v>181</v>
      </c>
    </row>
    <row r="1091" spans="1:65" s="13" customFormat="1">
      <c r="B1091" s="176"/>
      <c r="D1091" s="177" t="s">
        <v>189</v>
      </c>
      <c r="E1091" s="178" t="s">
        <v>1</v>
      </c>
      <c r="F1091" s="179" t="s">
        <v>1822</v>
      </c>
      <c r="H1091" s="180">
        <v>17.963000000000001</v>
      </c>
      <c r="I1091" s="181"/>
      <c r="L1091" s="176"/>
      <c r="M1091" s="182"/>
      <c r="N1091" s="183"/>
      <c r="O1091" s="183"/>
      <c r="P1091" s="183"/>
      <c r="Q1091" s="183"/>
      <c r="R1091" s="183"/>
      <c r="S1091" s="183"/>
      <c r="T1091" s="184"/>
      <c r="AT1091" s="178" t="s">
        <v>189</v>
      </c>
      <c r="AU1091" s="178" t="s">
        <v>85</v>
      </c>
      <c r="AV1091" s="13" t="s">
        <v>85</v>
      </c>
      <c r="AW1091" s="13" t="s">
        <v>31</v>
      </c>
      <c r="AX1091" s="13" t="s">
        <v>75</v>
      </c>
      <c r="AY1091" s="178" t="s">
        <v>181</v>
      </c>
    </row>
    <row r="1092" spans="1:65" s="13" customFormat="1">
      <c r="B1092" s="176"/>
      <c r="D1092" s="177" t="s">
        <v>189</v>
      </c>
      <c r="E1092" s="178" t="s">
        <v>1</v>
      </c>
      <c r="F1092" s="179" t="s">
        <v>1822</v>
      </c>
      <c r="H1092" s="180">
        <v>17.963000000000001</v>
      </c>
      <c r="I1092" s="181"/>
      <c r="L1092" s="176"/>
      <c r="M1092" s="182"/>
      <c r="N1092" s="183"/>
      <c r="O1092" s="183"/>
      <c r="P1092" s="183"/>
      <c r="Q1092" s="183"/>
      <c r="R1092" s="183"/>
      <c r="S1092" s="183"/>
      <c r="T1092" s="184"/>
      <c r="AT1092" s="178" t="s">
        <v>189</v>
      </c>
      <c r="AU1092" s="178" t="s">
        <v>85</v>
      </c>
      <c r="AV1092" s="13" t="s">
        <v>85</v>
      </c>
      <c r="AW1092" s="13" t="s">
        <v>31</v>
      </c>
      <c r="AX1092" s="13" t="s">
        <v>75</v>
      </c>
      <c r="AY1092" s="178" t="s">
        <v>181</v>
      </c>
    </row>
    <row r="1093" spans="1:65" s="15" customFormat="1">
      <c r="B1093" s="192"/>
      <c r="D1093" s="177" t="s">
        <v>189</v>
      </c>
      <c r="E1093" s="193" t="s">
        <v>1</v>
      </c>
      <c r="F1093" s="194" t="s">
        <v>204</v>
      </c>
      <c r="H1093" s="195">
        <v>35.926000000000002</v>
      </c>
      <c r="I1093" s="196"/>
      <c r="L1093" s="192"/>
      <c r="M1093" s="197"/>
      <c r="N1093" s="198"/>
      <c r="O1093" s="198"/>
      <c r="P1093" s="198"/>
      <c r="Q1093" s="198"/>
      <c r="R1093" s="198"/>
      <c r="S1093" s="198"/>
      <c r="T1093" s="199"/>
      <c r="AT1093" s="193" t="s">
        <v>189</v>
      </c>
      <c r="AU1093" s="193" t="s">
        <v>85</v>
      </c>
      <c r="AV1093" s="15" t="s">
        <v>187</v>
      </c>
      <c r="AW1093" s="15" t="s">
        <v>31</v>
      </c>
      <c r="AX1093" s="15" t="s">
        <v>80</v>
      </c>
      <c r="AY1093" s="193" t="s">
        <v>181</v>
      </c>
    </row>
    <row r="1094" spans="1:65" s="2" customFormat="1" ht="33" customHeight="1">
      <c r="A1094" s="32"/>
      <c r="B1094" s="161"/>
      <c r="C1094" s="200" t="s">
        <v>1840</v>
      </c>
      <c r="D1094" s="200" t="s">
        <v>513</v>
      </c>
      <c r="E1094" s="201" t="s">
        <v>1832</v>
      </c>
      <c r="F1094" s="202" t="s">
        <v>1833</v>
      </c>
      <c r="G1094" s="203" t="s">
        <v>200</v>
      </c>
      <c r="H1094" s="204">
        <v>39.518999999999998</v>
      </c>
      <c r="I1094" s="205"/>
      <c r="J1094" s="206">
        <f>ROUND(I1094*H1094,2)</f>
        <v>0</v>
      </c>
      <c r="K1094" s="207"/>
      <c r="L1094" s="208"/>
      <c r="M1094" s="209" t="s">
        <v>1</v>
      </c>
      <c r="N1094" s="210" t="s">
        <v>40</v>
      </c>
      <c r="O1094" s="58"/>
      <c r="P1094" s="172">
        <f>O1094*H1094</f>
        <v>0</v>
      </c>
      <c r="Q1094" s="172">
        <v>4.7999999999999996E-3</v>
      </c>
      <c r="R1094" s="172">
        <f>Q1094*H1094</f>
        <v>0.18969119999999998</v>
      </c>
      <c r="S1094" s="172">
        <v>0</v>
      </c>
      <c r="T1094" s="173">
        <f>S1094*H1094</f>
        <v>0</v>
      </c>
      <c r="U1094" s="32"/>
      <c r="V1094" s="32"/>
      <c r="W1094" s="32"/>
      <c r="X1094" s="32"/>
      <c r="Y1094" s="32"/>
      <c r="Z1094" s="32"/>
      <c r="AA1094" s="32"/>
      <c r="AB1094" s="32"/>
      <c r="AC1094" s="32"/>
      <c r="AD1094" s="32"/>
      <c r="AE1094" s="32"/>
      <c r="AR1094" s="174" t="s">
        <v>445</v>
      </c>
      <c r="AT1094" s="174" t="s">
        <v>513</v>
      </c>
      <c r="AU1094" s="174" t="s">
        <v>85</v>
      </c>
      <c r="AY1094" s="17" t="s">
        <v>181</v>
      </c>
      <c r="BE1094" s="175">
        <f>IF(N1094="základní",J1094,0)</f>
        <v>0</v>
      </c>
      <c r="BF1094" s="175">
        <f>IF(N1094="snížená",J1094,0)</f>
        <v>0</v>
      </c>
      <c r="BG1094" s="175">
        <f>IF(N1094="zákl. přenesená",J1094,0)</f>
        <v>0</v>
      </c>
      <c r="BH1094" s="175">
        <f>IF(N1094="sníž. přenesená",J1094,0)</f>
        <v>0</v>
      </c>
      <c r="BI1094" s="175">
        <f>IF(N1094="nulová",J1094,0)</f>
        <v>0</v>
      </c>
      <c r="BJ1094" s="17" t="s">
        <v>80</v>
      </c>
      <c r="BK1094" s="175">
        <f>ROUND(I1094*H1094,2)</f>
        <v>0</v>
      </c>
      <c r="BL1094" s="17" t="s">
        <v>300</v>
      </c>
      <c r="BM1094" s="174" t="s">
        <v>1841</v>
      </c>
    </row>
    <row r="1095" spans="1:65" s="13" customFormat="1">
      <c r="B1095" s="176"/>
      <c r="D1095" s="177" t="s">
        <v>189</v>
      </c>
      <c r="F1095" s="179" t="s">
        <v>1842</v>
      </c>
      <c r="H1095" s="180">
        <v>39.518999999999998</v>
      </c>
      <c r="I1095" s="181"/>
      <c r="L1095" s="176"/>
      <c r="M1095" s="182"/>
      <c r="N1095" s="183"/>
      <c r="O1095" s="183"/>
      <c r="P1095" s="183"/>
      <c r="Q1095" s="183"/>
      <c r="R1095" s="183"/>
      <c r="S1095" s="183"/>
      <c r="T1095" s="184"/>
      <c r="AT1095" s="178" t="s">
        <v>189</v>
      </c>
      <c r="AU1095" s="178" t="s">
        <v>85</v>
      </c>
      <c r="AV1095" s="13" t="s">
        <v>85</v>
      </c>
      <c r="AW1095" s="13" t="s">
        <v>3</v>
      </c>
      <c r="AX1095" s="13" t="s">
        <v>80</v>
      </c>
      <c r="AY1095" s="178" t="s">
        <v>181</v>
      </c>
    </row>
    <row r="1096" spans="1:65" s="2" customFormat="1" ht="21.75" customHeight="1">
      <c r="A1096" s="32"/>
      <c r="B1096" s="161"/>
      <c r="C1096" s="162" t="s">
        <v>1843</v>
      </c>
      <c r="D1096" s="162" t="s">
        <v>183</v>
      </c>
      <c r="E1096" s="163" t="s">
        <v>1844</v>
      </c>
      <c r="F1096" s="164" t="s">
        <v>1845</v>
      </c>
      <c r="G1096" s="165" t="s">
        <v>259</v>
      </c>
      <c r="H1096" s="166">
        <v>6.0289999999999999</v>
      </c>
      <c r="I1096" s="167"/>
      <c r="J1096" s="168">
        <f>ROUND(I1096*H1096,2)</f>
        <v>0</v>
      </c>
      <c r="K1096" s="169"/>
      <c r="L1096" s="33"/>
      <c r="M1096" s="170" t="s">
        <v>1</v>
      </c>
      <c r="N1096" s="171" t="s">
        <v>40</v>
      </c>
      <c r="O1096" s="58"/>
      <c r="P1096" s="172">
        <f>O1096*H1096</f>
        <v>0</v>
      </c>
      <c r="Q1096" s="172">
        <v>0</v>
      </c>
      <c r="R1096" s="172">
        <f>Q1096*H1096</f>
        <v>0</v>
      </c>
      <c r="S1096" s="172">
        <v>0</v>
      </c>
      <c r="T1096" s="173">
        <f>S1096*H1096</f>
        <v>0</v>
      </c>
      <c r="U1096" s="32"/>
      <c r="V1096" s="32"/>
      <c r="W1096" s="32"/>
      <c r="X1096" s="32"/>
      <c r="Y1096" s="32"/>
      <c r="Z1096" s="32"/>
      <c r="AA1096" s="32"/>
      <c r="AB1096" s="32"/>
      <c r="AC1096" s="32"/>
      <c r="AD1096" s="32"/>
      <c r="AE1096" s="32"/>
      <c r="AR1096" s="174" t="s">
        <v>300</v>
      </c>
      <c r="AT1096" s="174" t="s">
        <v>183</v>
      </c>
      <c r="AU1096" s="174" t="s">
        <v>85</v>
      </c>
      <c r="AY1096" s="17" t="s">
        <v>181</v>
      </c>
      <c r="BE1096" s="175">
        <f>IF(N1096="základní",J1096,0)</f>
        <v>0</v>
      </c>
      <c r="BF1096" s="175">
        <f>IF(N1096="snížená",J1096,0)</f>
        <v>0</v>
      </c>
      <c r="BG1096" s="175">
        <f>IF(N1096="zákl. přenesená",J1096,0)</f>
        <v>0</v>
      </c>
      <c r="BH1096" s="175">
        <f>IF(N1096="sníž. přenesená",J1096,0)</f>
        <v>0</v>
      </c>
      <c r="BI1096" s="175">
        <f>IF(N1096="nulová",J1096,0)</f>
        <v>0</v>
      </c>
      <c r="BJ1096" s="17" t="s">
        <v>80</v>
      </c>
      <c r="BK1096" s="175">
        <f>ROUND(I1096*H1096,2)</f>
        <v>0</v>
      </c>
      <c r="BL1096" s="17" t="s">
        <v>300</v>
      </c>
      <c r="BM1096" s="174" t="s">
        <v>1846</v>
      </c>
    </row>
    <row r="1097" spans="1:65" s="12" customFormat="1" ht="22.9" customHeight="1">
      <c r="B1097" s="148"/>
      <c r="D1097" s="149" t="s">
        <v>74</v>
      </c>
      <c r="E1097" s="159" t="s">
        <v>1847</v>
      </c>
      <c r="F1097" s="159" t="s">
        <v>1848</v>
      </c>
      <c r="I1097" s="151"/>
      <c r="J1097" s="160">
        <f>BK1097</f>
        <v>0</v>
      </c>
      <c r="L1097" s="148"/>
      <c r="M1097" s="153"/>
      <c r="N1097" s="154"/>
      <c r="O1097" s="154"/>
      <c r="P1097" s="155">
        <f>SUM(P1098:P1163)</f>
        <v>0</v>
      </c>
      <c r="Q1097" s="154"/>
      <c r="R1097" s="155">
        <f>SUM(R1098:R1163)</f>
        <v>21.225821059999998</v>
      </c>
      <c r="S1097" s="154"/>
      <c r="T1097" s="156">
        <f>SUM(T1098:T1163)</f>
        <v>0</v>
      </c>
      <c r="AR1097" s="149" t="s">
        <v>85</v>
      </c>
      <c r="AT1097" s="157" t="s">
        <v>74</v>
      </c>
      <c r="AU1097" s="157" t="s">
        <v>80</v>
      </c>
      <c r="AY1097" s="149" t="s">
        <v>181</v>
      </c>
      <c r="BK1097" s="158">
        <f>SUM(BK1098:BK1163)</f>
        <v>0</v>
      </c>
    </row>
    <row r="1098" spans="1:65" s="2" customFormat="1" ht="21.75" customHeight="1">
      <c r="A1098" s="32"/>
      <c r="B1098" s="161"/>
      <c r="C1098" s="162" t="s">
        <v>1849</v>
      </c>
      <c r="D1098" s="162" t="s">
        <v>183</v>
      </c>
      <c r="E1098" s="163" t="s">
        <v>1850</v>
      </c>
      <c r="F1098" s="164" t="s">
        <v>1851</v>
      </c>
      <c r="G1098" s="165" t="s">
        <v>200</v>
      </c>
      <c r="H1098" s="166">
        <v>1011.202</v>
      </c>
      <c r="I1098" s="167"/>
      <c r="J1098" s="168">
        <f>ROUND(I1098*H1098,2)</f>
        <v>0</v>
      </c>
      <c r="K1098" s="169"/>
      <c r="L1098" s="33"/>
      <c r="M1098" s="170" t="s">
        <v>1</v>
      </c>
      <c r="N1098" s="171" t="s">
        <v>40</v>
      </c>
      <c r="O1098" s="58"/>
      <c r="P1098" s="172">
        <f>O1098*H1098</f>
        <v>0</v>
      </c>
      <c r="Q1098" s="172">
        <v>0</v>
      </c>
      <c r="R1098" s="172">
        <f>Q1098*H1098</f>
        <v>0</v>
      </c>
      <c r="S1098" s="172">
        <v>0</v>
      </c>
      <c r="T1098" s="173">
        <f>S1098*H1098</f>
        <v>0</v>
      </c>
      <c r="U1098" s="32"/>
      <c r="V1098" s="32"/>
      <c r="W1098" s="32"/>
      <c r="X1098" s="32"/>
      <c r="Y1098" s="32"/>
      <c r="Z1098" s="32"/>
      <c r="AA1098" s="32"/>
      <c r="AB1098" s="32"/>
      <c r="AC1098" s="32"/>
      <c r="AD1098" s="32"/>
      <c r="AE1098" s="32"/>
      <c r="AR1098" s="174" t="s">
        <v>300</v>
      </c>
      <c r="AT1098" s="174" t="s">
        <v>183</v>
      </c>
      <c r="AU1098" s="174" t="s">
        <v>85</v>
      </c>
      <c r="AY1098" s="17" t="s">
        <v>181</v>
      </c>
      <c r="BE1098" s="175">
        <f>IF(N1098="základní",J1098,0)</f>
        <v>0</v>
      </c>
      <c r="BF1098" s="175">
        <f>IF(N1098="snížená",J1098,0)</f>
        <v>0</v>
      </c>
      <c r="BG1098" s="175">
        <f>IF(N1098="zákl. přenesená",J1098,0)</f>
        <v>0</v>
      </c>
      <c r="BH1098" s="175">
        <f>IF(N1098="sníž. přenesená",J1098,0)</f>
        <v>0</v>
      </c>
      <c r="BI1098" s="175">
        <f>IF(N1098="nulová",J1098,0)</f>
        <v>0</v>
      </c>
      <c r="BJ1098" s="17" t="s">
        <v>80</v>
      </c>
      <c r="BK1098" s="175">
        <f>ROUND(I1098*H1098,2)</f>
        <v>0</v>
      </c>
      <c r="BL1098" s="17" t="s">
        <v>300</v>
      </c>
      <c r="BM1098" s="174" t="s">
        <v>1852</v>
      </c>
    </row>
    <row r="1099" spans="1:65" s="14" customFormat="1">
      <c r="B1099" s="185"/>
      <c r="D1099" s="177" t="s">
        <v>189</v>
      </c>
      <c r="E1099" s="186" t="s">
        <v>1</v>
      </c>
      <c r="F1099" s="187" t="s">
        <v>1853</v>
      </c>
      <c r="H1099" s="186" t="s">
        <v>1</v>
      </c>
      <c r="I1099" s="188"/>
      <c r="L1099" s="185"/>
      <c r="M1099" s="189"/>
      <c r="N1099" s="190"/>
      <c r="O1099" s="190"/>
      <c r="P1099" s="190"/>
      <c r="Q1099" s="190"/>
      <c r="R1099" s="190"/>
      <c r="S1099" s="190"/>
      <c r="T1099" s="191"/>
      <c r="AT1099" s="186" t="s">
        <v>189</v>
      </c>
      <c r="AU1099" s="186" t="s">
        <v>85</v>
      </c>
      <c r="AV1099" s="14" t="s">
        <v>80</v>
      </c>
      <c r="AW1099" s="14" t="s">
        <v>31</v>
      </c>
      <c r="AX1099" s="14" t="s">
        <v>75</v>
      </c>
      <c r="AY1099" s="186" t="s">
        <v>181</v>
      </c>
    </row>
    <row r="1100" spans="1:65" s="13" customFormat="1">
      <c r="B1100" s="176"/>
      <c r="D1100" s="177" t="s">
        <v>189</v>
      </c>
      <c r="E1100" s="178" t="s">
        <v>1</v>
      </c>
      <c r="F1100" s="179" t="s">
        <v>1854</v>
      </c>
      <c r="H1100" s="180">
        <v>286.16199999999998</v>
      </c>
      <c r="I1100" s="181"/>
      <c r="L1100" s="176"/>
      <c r="M1100" s="182"/>
      <c r="N1100" s="183"/>
      <c r="O1100" s="183"/>
      <c r="P1100" s="183"/>
      <c r="Q1100" s="183"/>
      <c r="R1100" s="183"/>
      <c r="S1100" s="183"/>
      <c r="T1100" s="184"/>
      <c r="AT1100" s="178" t="s">
        <v>189</v>
      </c>
      <c r="AU1100" s="178" t="s">
        <v>85</v>
      </c>
      <c r="AV1100" s="13" t="s">
        <v>85</v>
      </c>
      <c r="AW1100" s="13" t="s">
        <v>31</v>
      </c>
      <c r="AX1100" s="13" t="s">
        <v>75</v>
      </c>
      <c r="AY1100" s="178" t="s">
        <v>181</v>
      </c>
    </row>
    <row r="1101" spans="1:65" s="13" customFormat="1">
      <c r="B1101" s="176"/>
      <c r="D1101" s="177" t="s">
        <v>189</v>
      </c>
      <c r="E1101" s="178" t="s">
        <v>1</v>
      </c>
      <c r="F1101" s="179" t="s">
        <v>1855</v>
      </c>
      <c r="H1101" s="180">
        <v>725.04</v>
      </c>
      <c r="I1101" s="181"/>
      <c r="L1101" s="176"/>
      <c r="M1101" s="182"/>
      <c r="N1101" s="183"/>
      <c r="O1101" s="183"/>
      <c r="P1101" s="183"/>
      <c r="Q1101" s="183"/>
      <c r="R1101" s="183"/>
      <c r="S1101" s="183"/>
      <c r="T1101" s="184"/>
      <c r="AT1101" s="178" t="s">
        <v>189</v>
      </c>
      <c r="AU1101" s="178" t="s">
        <v>85</v>
      </c>
      <c r="AV1101" s="13" t="s">
        <v>85</v>
      </c>
      <c r="AW1101" s="13" t="s">
        <v>31</v>
      </c>
      <c r="AX1101" s="13" t="s">
        <v>75</v>
      </c>
      <c r="AY1101" s="178" t="s">
        <v>181</v>
      </c>
    </row>
    <row r="1102" spans="1:65" s="15" customFormat="1">
      <c r="B1102" s="192"/>
      <c r="D1102" s="177" t="s">
        <v>189</v>
      </c>
      <c r="E1102" s="193" t="s">
        <v>1</v>
      </c>
      <c r="F1102" s="194" t="s">
        <v>204</v>
      </c>
      <c r="H1102" s="195">
        <v>1011.202</v>
      </c>
      <c r="I1102" s="196"/>
      <c r="L1102" s="192"/>
      <c r="M1102" s="197"/>
      <c r="N1102" s="198"/>
      <c r="O1102" s="198"/>
      <c r="P1102" s="198"/>
      <c r="Q1102" s="198"/>
      <c r="R1102" s="198"/>
      <c r="S1102" s="198"/>
      <c r="T1102" s="199"/>
      <c r="AT1102" s="193" t="s">
        <v>189</v>
      </c>
      <c r="AU1102" s="193" t="s">
        <v>85</v>
      </c>
      <c r="AV1102" s="15" t="s">
        <v>187</v>
      </c>
      <c r="AW1102" s="15" t="s">
        <v>31</v>
      </c>
      <c r="AX1102" s="15" t="s">
        <v>80</v>
      </c>
      <c r="AY1102" s="193" t="s">
        <v>181</v>
      </c>
    </row>
    <row r="1103" spans="1:65" s="2" customFormat="1" ht="21.75" customHeight="1">
      <c r="A1103" s="32"/>
      <c r="B1103" s="161"/>
      <c r="C1103" s="200" t="s">
        <v>1856</v>
      </c>
      <c r="D1103" s="200" t="s">
        <v>513</v>
      </c>
      <c r="E1103" s="201" t="s">
        <v>1857</v>
      </c>
      <c r="F1103" s="202" t="s">
        <v>1858</v>
      </c>
      <c r="G1103" s="203" t="s">
        <v>200</v>
      </c>
      <c r="H1103" s="204">
        <v>1031.4259999999999</v>
      </c>
      <c r="I1103" s="205"/>
      <c r="J1103" s="206">
        <f>ROUND(I1103*H1103,2)</f>
        <v>0</v>
      </c>
      <c r="K1103" s="207"/>
      <c r="L1103" s="208"/>
      <c r="M1103" s="209" t="s">
        <v>1</v>
      </c>
      <c r="N1103" s="210" t="s">
        <v>40</v>
      </c>
      <c r="O1103" s="58"/>
      <c r="P1103" s="172">
        <f>O1103*H1103</f>
        <v>0</v>
      </c>
      <c r="Q1103" s="172">
        <v>4.7999999999999996E-3</v>
      </c>
      <c r="R1103" s="172">
        <f>Q1103*H1103</f>
        <v>4.9508447999999996</v>
      </c>
      <c r="S1103" s="172">
        <v>0</v>
      </c>
      <c r="T1103" s="173">
        <f>S1103*H1103</f>
        <v>0</v>
      </c>
      <c r="U1103" s="32"/>
      <c r="V1103" s="32"/>
      <c r="W1103" s="32"/>
      <c r="X1103" s="32"/>
      <c r="Y1103" s="32"/>
      <c r="Z1103" s="32"/>
      <c r="AA1103" s="32"/>
      <c r="AB1103" s="32"/>
      <c r="AC1103" s="32"/>
      <c r="AD1103" s="32"/>
      <c r="AE1103" s="32"/>
      <c r="AR1103" s="174" t="s">
        <v>445</v>
      </c>
      <c r="AT1103" s="174" t="s">
        <v>513</v>
      </c>
      <c r="AU1103" s="174" t="s">
        <v>85</v>
      </c>
      <c r="AY1103" s="17" t="s">
        <v>181</v>
      </c>
      <c r="BE1103" s="175">
        <f>IF(N1103="základní",J1103,0)</f>
        <v>0</v>
      </c>
      <c r="BF1103" s="175">
        <f>IF(N1103="snížená",J1103,0)</f>
        <v>0</v>
      </c>
      <c r="BG1103" s="175">
        <f>IF(N1103="zákl. přenesená",J1103,0)</f>
        <v>0</v>
      </c>
      <c r="BH1103" s="175">
        <f>IF(N1103="sníž. přenesená",J1103,0)</f>
        <v>0</v>
      </c>
      <c r="BI1103" s="175">
        <f>IF(N1103="nulová",J1103,0)</f>
        <v>0</v>
      </c>
      <c r="BJ1103" s="17" t="s">
        <v>80</v>
      </c>
      <c r="BK1103" s="175">
        <f>ROUND(I1103*H1103,2)</f>
        <v>0</v>
      </c>
      <c r="BL1103" s="17" t="s">
        <v>300</v>
      </c>
      <c r="BM1103" s="174" t="s">
        <v>1859</v>
      </c>
    </row>
    <row r="1104" spans="1:65" s="13" customFormat="1">
      <c r="B1104" s="176"/>
      <c r="D1104" s="177" t="s">
        <v>189</v>
      </c>
      <c r="F1104" s="179" t="s">
        <v>1860</v>
      </c>
      <c r="H1104" s="180">
        <v>1031.4259999999999</v>
      </c>
      <c r="I1104" s="181"/>
      <c r="L1104" s="176"/>
      <c r="M1104" s="182"/>
      <c r="N1104" s="183"/>
      <c r="O1104" s="183"/>
      <c r="P1104" s="183"/>
      <c r="Q1104" s="183"/>
      <c r="R1104" s="183"/>
      <c r="S1104" s="183"/>
      <c r="T1104" s="184"/>
      <c r="AT1104" s="178" t="s">
        <v>189</v>
      </c>
      <c r="AU1104" s="178" t="s">
        <v>85</v>
      </c>
      <c r="AV1104" s="13" t="s">
        <v>85</v>
      </c>
      <c r="AW1104" s="13" t="s">
        <v>3</v>
      </c>
      <c r="AX1104" s="13" t="s">
        <v>80</v>
      </c>
      <c r="AY1104" s="178" t="s">
        <v>181</v>
      </c>
    </row>
    <row r="1105" spans="1:65" s="2" customFormat="1" ht="21.75" customHeight="1">
      <c r="A1105" s="32"/>
      <c r="B1105" s="161"/>
      <c r="C1105" s="162" t="s">
        <v>1861</v>
      </c>
      <c r="D1105" s="162" t="s">
        <v>183</v>
      </c>
      <c r="E1105" s="163" t="s">
        <v>1862</v>
      </c>
      <c r="F1105" s="164" t="s">
        <v>1863</v>
      </c>
      <c r="G1105" s="165" t="s">
        <v>200</v>
      </c>
      <c r="H1105" s="166">
        <v>4168.8860000000004</v>
      </c>
      <c r="I1105" s="167"/>
      <c r="J1105" s="168">
        <f>ROUND(I1105*H1105,2)</f>
        <v>0</v>
      </c>
      <c r="K1105" s="169"/>
      <c r="L1105" s="33"/>
      <c r="M1105" s="170" t="s">
        <v>1</v>
      </c>
      <c r="N1105" s="171" t="s">
        <v>40</v>
      </c>
      <c r="O1105" s="58"/>
      <c r="P1105" s="172">
        <f>O1105*H1105</f>
        <v>0</v>
      </c>
      <c r="Q1105" s="172">
        <v>2.9999999999999997E-4</v>
      </c>
      <c r="R1105" s="172">
        <f>Q1105*H1105</f>
        <v>1.2506657999999999</v>
      </c>
      <c r="S1105" s="172">
        <v>0</v>
      </c>
      <c r="T1105" s="173">
        <f>S1105*H1105</f>
        <v>0</v>
      </c>
      <c r="U1105" s="32"/>
      <c r="V1105" s="32"/>
      <c r="W1105" s="32"/>
      <c r="X1105" s="32"/>
      <c r="Y1105" s="32"/>
      <c r="Z1105" s="32"/>
      <c r="AA1105" s="32"/>
      <c r="AB1105" s="32"/>
      <c r="AC1105" s="32"/>
      <c r="AD1105" s="32"/>
      <c r="AE1105" s="32"/>
      <c r="AR1105" s="174" t="s">
        <v>300</v>
      </c>
      <c r="AT1105" s="174" t="s">
        <v>183</v>
      </c>
      <c r="AU1105" s="174" t="s">
        <v>85</v>
      </c>
      <c r="AY1105" s="17" t="s">
        <v>181</v>
      </c>
      <c r="BE1105" s="175">
        <f>IF(N1105="základní",J1105,0)</f>
        <v>0</v>
      </c>
      <c r="BF1105" s="175">
        <f>IF(N1105="snížená",J1105,0)</f>
        <v>0</v>
      </c>
      <c r="BG1105" s="175">
        <f>IF(N1105="zákl. přenesená",J1105,0)</f>
        <v>0</v>
      </c>
      <c r="BH1105" s="175">
        <f>IF(N1105="sníž. přenesená",J1105,0)</f>
        <v>0</v>
      </c>
      <c r="BI1105" s="175">
        <f>IF(N1105="nulová",J1105,0)</f>
        <v>0</v>
      </c>
      <c r="BJ1105" s="17" t="s">
        <v>80</v>
      </c>
      <c r="BK1105" s="175">
        <f>ROUND(I1105*H1105,2)</f>
        <v>0</v>
      </c>
      <c r="BL1105" s="17" t="s">
        <v>300</v>
      </c>
      <c r="BM1105" s="174" t="s">
        <v>1864</v>
      </c>
    </row>
    <row r="1106" spans="1:65" s="14" customFormat="1">
      <c r="B1106" s="185"/>
      <c r="D1106" s="177" t="s">
        <v>189</v>
      </c>
      <c r="E1106" s="186" t="s">
        <v>1</v>
      </c>
      <c r="F1106" s="187" t="s">
        <v>1865</v>
      </c>
      <c r="H1106" s="186" t="s">
        <v>1</v>
      </c>
      <c r="I1106" s="188"/>
      <c r="L1106" s="185"/>
      <c r="M1106" s="189"/>
      <c r="N1106" s="190"/>
      <c r="O1106" s="190"/>
      <c r="P1106" s="190"/>
      <c r="Q1106" s="190"/>
      <c r="R1106" s="190"/>
      <c r="S1106" s="190"/>
      <c r="T1106" s="191"/>
      <c r="AT1106" s="186" t="s">
        <v>189</v>
      </c>
      <c r="AU1106" s="186" t="s">
        <v>85</v>
      </c>
      <c r="AV1106" s="14" t="s">
        <v>80</v>
      </c>
      <c r="AW1106" s="14" t="s">
        <v>31</v>
      </c>
      <c r="AX1106" s="14" t="s">
        <v>75</v>
      </c>
      <c r="AY1106" s="186" t="s">
        <v>181</v>
      </c>
    </row>
    <row r="1107" spans="1:65" s="13" customFormat="1">
      <c r="B1107" s="176"/>
      <c r="D1107" s="177" t="s">
        <v>189</v>
      </c>
      <c r="E1107" s="178" t="s">
        <v>1</v>
      </c>
      <c r="F1107" s="179" t="s">
        <v>837</v>
      </c>
      <c r="H1107" s="180">
        <v>1394.9749999999999</v>
      </c>
      <c r="I1107" s="181"/>
      <c r="L1107" s="176"/>
      <c r="M1107" s="182"/>
      <c r="N1107" s="183"/>
      <c r="O1107" s="183"/>
      <c r="P1107" s="183"/>
      <c r="Q1107" s="183"/>
      <c r="R1107" s="183"/>
      <c r="S1107" s="183"/>
      <c r="T1107" s="184"/>
      <c r="AT1107" s="178" t="s">
        <v>189</v>
      </c>
      <c r="AU1107" s="178" t="s">
        <v>85</v>
      </c>
      <c r="AV1107" s="13" t="s">
        <v>85</v>
      </c>
      <c r="AW1107" s="13" t="s">
        <v>31</v>
      </c>
      <c r="AX1107" s="13" t="s">
        <v>75</v>
      </c>
      <c r="AY1107" s="178" t="s">
        <v>181</v>
      </c>
    </row>
    <row r="1108" spans="1:65" s="14" customFormat="1">
      <c r="B1108" s="185"/>
      <c r="D1108" s="177" t="s">
        <v>189</v>
      </c>
      <c r="E1108" s="186" t="s">
        <v>1</v>
      </c>
      <c r="F1108" s="187" t="s">
        <v>1866</v>
      </c>
      <c r="H1108" s="186" t="s">
        <v>1</v>
      </c>
      <c r="I1108" s="188"/>
      <c r="L1108" s="185"/>
      <c r="M1108" s="189"/>
      <c r="N1108" s="190"/>
      <c r="O1108" s="190"/>
      <c r="P1108" s="190"/>
      <c r="Q1108" s="190"/>
      <c r="R1108" s="190"/>
      <c r="S1108" s="190"/>
      <c r="T1108" s="191"/>
      <c r="AT1108" s="186" t="s">
        <v>189</v>
      </c>
      <c r="AU1108" s="186" t="s">
        <v>85</v>
      </c>
      <c r="AV1108" s="14" t="s">
        <v>80</v>
      </c>
      <c r="AW1108" s="14" t="s">
        <v>31</v>
      </c>
      <c r="AX1108" s="14" t="s">
        <v>75</v>
      </c>
      <c r="AY1108" s="186" t="s">
        <v>181</v>
      </c>
    </row>
    <row r="1109" spans="1:65" s="13" customFormat="1">
      <c r="B1109" s="176"/>
      <c r="D1109" s="177" t="s">
        <v>189</v>
      </c>
      <c r="E1109" s="178" t="s">
        <v>1</v>
      </c>
      <c r="F1109" s="179" t="s">
        <v>837</v>
      </c>
      <c r="H1109" s="180">
        <v>1394.9749999999999</v>
      </c>
      <c r="I1109" s="181"/>
      <c r="L1109" s="176"/>
      <c r="M1109" s="182"/>
      <c r="N1109" s="183"/>
      <c r="O1109" s="183"/>
      <c r="P1109" s="183"/>
      <c r="Q1109" s="183"/>
      <c r="R1109" s="183"/>
      <c r="S1109" s="183"/>
      <c r="T1109" s="184"/>
      <c r="AT1109" s="178" t="s">
        <v>189</v>
      </c>
      <c r="AU1109" s="178" t="s">
        <v>85</v>
      </c>
      <c r="AV1109" s="13" t="s">
        <v>85</v>
      </c>
      <c r="AW1109" s="13" t="s">
        <v>31</v>
      </c>
      <c r="AX1109" s="13" t="s">
        <v>75</v>
      </c>
      <c r="AY1109" s="178" t="s">
        <v>181</v>
      </c>
    </row>
    <row r="1110" spans="1:65" s="14" customFormat="1">
      <c r="B1110" s="185"/>
      <c r="D1110" s="177" t="s">
        <v>189</v>
      </c>
      <c r="E1110" s="186" t="s">
        <v>1</v>
      </c>
      <c r="F1110" s="187" t="s">
        <v>1865</v>
      </c>
      <c r="H1110" s="186" t="s">
        <v>1</v>
      </c>
      <c r="I1110" s="188"/>
      <c r="L1110" s="185"/>
      <c r="M1110" s="189"/>
      <c r="N1110" s="190"/>
      <c r="O1110" s="190"/>
      <c r="P1110" s="190"/>
      <c r="Q1110" s="190"/>
      <c r="R1110" s="190"/>
      <c r="S1110" s="190"/>
      <c r="T1110" s="191"/>
      <c r="AT1110" s="186" t="s">
        <v>189</v>
      </c>
      <c r="AU1110" s="186" t="s">
        <v>85</v>
      </c>
      <c r="AV1110" s="14" t="s">
        <v>80</v>
      </c>
      <c r="AW1110" s="14" t="s">
        <v>31</v>
      </c>
      <c r="AX1110" s="14" t="s">
        <v>75</v>
      </c>
      <c r="AY1110" s="186" t="s">
        <v>181</v>
      </c>
    </row>
    <row r="1111" spans="1:65" s="13" customFormat="1">
      <c r="B1111" s="176"/>
      <c r="D1111" s="177" t="s">
        <v>189</v>
      </c>
      <c r="E1111" s="178" t="s">
        <v>1</v>
      </c>
      <c r="F1111" s="179" t="s">
        <v>834</v>
      </c>
      <c r="H1111" s="180">
        <v>606.74300000000005</v>
      </c>
      <c r="I1111" s="181"/>
      <c r="L1111" s="176"/>
      <c r="M1111" s="182"/>
      <c r="N1111" s="183"/>
      <c r="O1111" s="183"/>
      <c r="P1111" s="183"/>
      <c r="Q1111" s="183"/>
      <c r="R1111" s="183"/>
      <c r="S1111" s="183"/>
      <c r="T1111" s="184"/>
      <c r="AT1111" s="178" t="s">
        <v>189</v>
      </c>
      <c r="AU1111" s="178" t="s">
        <v>85</v>
      </c>
      <c r="AV1111" s="13" t="s">
        <v>85</v>
      </c>
      <c r="AW1111" s="13" t="s">
        <v>31</v>
      </c>
      <c r="AX1111" s="13" t="s">
        <v>75</v>
      </c>
      <c r="AY1111" s="178" t="s">
        <v>181</v>
      </c>
    </row>
    <row r="1112" spans="1:65" s="14" customFormat="1">
      <c r="B1112" s="185"/>
      <c r="D1112" s="177" t="s">
        <v>189</v>
      </c>
      <c r="E1112" s="186" t="s">
        <v>1</v>
      </c>
      <c r="F1112" s="187" t="s">
        <v>1866</v>
      </c>
      <c r="H1112" s="186" t="s">
        <v>1</v>
      </c>
      <c r="I1112" s="188"/>
      <c r="L1112" s="185"/>
      <c r="M1112" s="189"/>
      <c r="N1112" s="190"/>
      <c r="O1112" s="190"/>
      <c r="P1112" s="190"/>
      <c r="Q1112" s="190"/>
      <c r="R1112" s="190"/>
      <c r="S1112" s="190"/>
      <c r="T1112" s="191"/>
      <c r="AT1112" s="186" t="s">
        <v>189</v>
      </c>
      <c r="AU1112" s="186" t="s">
        <v>85</v>
      </c>
      <c r="AV1112" s="14" t="s">
        <v>80</v>
      </c>
      <c r="AW1112" s="14" t="s">
        <v>31</v>
      </c>
      <c r="AX1112" s="14" t="s">
        <v>75</v>
      </c>
      <c r="AY1112" s="186" t="s">
        <v>181</v>
      </c>
    </row>
    <row r="1113" spans="1:65" s="13" customFormat="1">
      <c r="B1113" s="176"/>
      <c r="D1113" s="177" t="s">
        <v>189</v>
      </c>
      <c r="E1113" s="178" t="s">
        <v>1</v>
      </c>
      <c r="F1113" s="179" t="s">
        <v>834</v>
      </c>
      <c r="H1113" s="180">
        <v>606.74300000000005</v>
      </c>
      <c r="I1113" s="181"/>
      <c r="L1113" s="176"/>
      <c r="M1113" s="182"/>
      <c r="N1113" s="183"/>
      <c r="O1113" s="183"/>
      <c r="P1113" s="183"/>
      <c r="Q1113" s="183"/>
      <c r="R1113" s="183"/>
      <c r="S1113" s="183"/>
      <c r="T1113" s="184"/>
      <c r="AT1113" s="178" t="s">
        <v>189</v>
      </c>
      <c r="AU1113" s="178" t="s">
        <v>85</v>
      </c>
      <c r="AV1113" s="13" t="s">
        <v>85</v>
      </c>
      <c r="AW1113" s="13" t="s">
        <v>31</v>
      </c>
      <c r="AX1113" s="13" t="s">
        <v>75</v>
      </c>
      <c r="AY1113" s="178" t="s">
        <v>181</v>
      </c>
    </row>
    <row r="1114" spans="1:65" s="14" customFormat="1">
      <c r="B1114" s="185"/>
      <c r="D1114" s="177" t="s">
        <v>189</v>
      </c>
      <c r="E1114" s="186" t="s">
        <v>1</v>
      </c>
      <c r="F1114" s="187" t="s">
        <v>1867</v>
      </c>
      <c r="H1114" s="186" t="s">
        <v>1</v>
      </c>
      <c r="I1114" s="188"/>
      <c r="L1114" s="185"/>
      <c r="M1114" s="189"/>
      <c r="N1114" s="190"/>
      <c r="O1114" s="190"/>
      <c r="P1114" s="190"/>
      <c r="Q1114" s="190"/>
      <c r="R1114" s="190"/>
      <c r="S1114" s="190"/>
      <c r="T1114" s="191"/>
      <c r="AT1114" s="186" t="s">
        <v>189</v>
      </c>
      <c r="AU1114" s="186" t="s">
        <v>85</v>
      </c>
      <c r="AV1114" s="14" t="s">
        <v>80</v>
      </c>
      <c r="AW1114" s="14" t="s">
        <v>31</v>
      </c>
      <c r="AX1114" s="14" t="s">
        <v>75</v>
      </c>
      <c r="AY1114" s="186" t="s">
        <v>181</v>
      </c>
    </row>
    <row r="1115" spans="1:65" s="14" customFormat="1">
      <c r="B1115" s="185"/>
      <c r="D1115" s="177" t="s">
        <v>189</v>
      </c>
      <c r="E1115" s="186" t="s">
        <v>1</v>
      </c>
      <c r="F1115" s="187" t="s">
        <v>1866</v>
      </c>
      <c r="H1115" s="186" t="s">
        <v>1</v>
      </c>
      <c r="I1115" s="188"/>
      <c r="L1115" s="185"/>
      <c r="M1115" s="189"/>
      <c r="N1115" s="190"/>
      <c r="O1115" s="190"/>
      <c r="P1115" s="190"/>
      <c r="Q1115" s="190"/>
      <c r="R1115" s="190"/>
      <c r="S1115" s="190"/>
      <c r="T1115" s="191"/>
      <c r="AT1115" s="186" t="s">
        <v>189</v>
      </c>
      <c r="AU1115" s="186" t="s">
        <v>85</v>
      </c>
      <c r="AV1115" s="14" t="s">
        <v>80</v>
      </c>
      <c r="AW1115" s="14" t="s">
        <v>31</v>
      </c>
      <c r="AX1115" s="14" t="s">
        <v>75</v>
      </c>
      <c r="AY1115" s="186" t="s">
        <v>181</v>
      </c>
    </row>
    <row r="1116" spans="1:65" s="13" customFormat="1">
      <c r="B1116" s="176"/>
      <c r="D1116" s="177" t="s">
        <v>189</v>
      </c>
      <c r="E1116" s="178" t="s">
        <v>1</v>
      </c>
      <c r="F1116" s="179" t="s">
        <v>1868</v>
      </c>
      <c r="H1116" s="180">
        <v>165.45</v>
      </c>
      <c r="I1116" s="181"/>
      <c r="L1116" s="176"/>
      <c r="M1116" s="182"/>
      <c r="N1116" s="183"/>
      <c r="O1116" s="183"/>
      <c r="P1116" s="183"/>
      <c r="Q1116" s="183"/>
      <c r="R1116" s="183"/>
      <c r="S1116" s="183"/>
      <c r="T1116" s="184"/>
      <c r="AT1116" s="178" t="s">
        <v>189</v>
      </c>
      <c r="AU1116" s="178" t="s">
        <v>85</v>
      </c>
      <c r="AV1116" s="13" t="s">
        <v>85</v>
      </c>
      <c r="AW1116" s="13" t="s">
        <v>31</v>
      </c>
      <c r="AX1116" s="13" t="s">
        <v>75</v>
      </c>
      <c r="AY1116" s="178" t="s">
        <v>181</v>
      </c>
    </row>
    <row r="1117" spans="1:65" s="15" customFormat="1">
      <c r="B1117" s="192"/>
      <c r="D1117" s="177" t="s">
        <v>189</v>
      </c>
      <c r="E1117" s="193" t="s">
        <v>1</v>
      </c>
      <c r="F1117" s="194" t="s">
        <v>204</v>
      </c>
      <c r="H1117" s="195">
        <v>4168.8860000000004</v>
      </c>
      <c r="I1117" s="196"/>
      <c r="L1117" s="192"/>
      <c r="M1117" s="197"/>
      <c r="N1117" s="198"/>
      <c r="O1117" s="198"/>
      <c r="P1117" s="198"/>
      <c r="Q1117" s="198"/>
      <c r="R1117" s="198"/>
      <c r="S1117" s="198"/>
      <c r="T1117" s="199"/>
      <c r="AT1117" s="193" t="s">
        <v>189</v>
      </c>
      <c r="AU1117" s="193" t="s">
        <v>85</v>
      </c>
      <c r="AV1117" s="15" t="s">
        <v>187</v>
      </c>
      <c r="AW1117" s="15" t="s">
        <v>31</v>
      </c>
      <c r="AX1117" s="15" t="s">
        <v>80</v>
      </c>
      <c r="AY1117" s="193" t="s">
        <v>181</v>
      </c>
    </row>
    <row r="1118" spans="1:65" s="2" customFormat="1" ht="21.75" customHeight="1">
      <c r="A1118" s="32"/>
      <c r="B1118" s="161"/>
      <c r="C1118" s="200" t="s">
        <v>1869</v>
      </c>
      <c r="D1118" s="200" t="s">
        <v>513</v>
      </c>
      <c r="E1118" s="201" t="s">
        <v>1870</v>
      </c>
      <c r="F1118" s="202" t="s">
        <v>1871</v>
      </c>
      <c r="G1118" s="203" t="s">
        <v>200</v>
      </c>
      <c r="H1118" s="204">
        <v>2167.1680000000001</v>
      </c>
      <c r="I1118" s="205"/>
      <c r="J1118" s="206">
        <f>ROUND(I1118*H1118,2)</f>
        <v>0</v>
      </c>
      <c r="K1118" s="207"/>
      <c r="L1118" s="208"/>
      <c r="M1118" s="209" t="s">
        <v>1</v>
      </c>
      <c r="N1118" s="210" t="s">
        <v>40</v>
      </c>
      <c r="O1118" s="58"/>
      <c r="P1118" s="172">
        <f>O1118*H1118</f>
        <v>0</v>
      </c>
      <c r="Q1118" s="172">
        <v>2.3E-3</v>
      </c>
      <c r="R1118" s="172">
        <f>Q1118*H1118</f>
        <v>4.9844863999999998</v>
      </c>
      <c r="S1118" s="172">
        <v>0</v>
      </c>
      <c r="T1118" s="173">
        <f>S1118*H1118</f>
        <v>0</v>
      </c>
      <c r="U1118" s="32"/>
      <c r="V1118" s="32"/>
      <c r="W1118" s="32"/>
      <c r="X1118" s="32"/>
      <c r="Y1118" s="32"/>
      <c r="Z1118" s="32"/>
      <c r="AA1118" s="32"/>
      <c r="AB1118" s="32"/>
      <c r="AC1118" s="32"/>
      <c r="AD1118" s="32"/>
      <c r="AE1118" s="32"/>
      <c r="AR1118" s="174" t="s">
        <v>445</v>
      </c>
      <c r="AT1118" s="174" t="s">
        <v>513</v>
      </c>
      <c r="AU1118" s="174" t="s">
        <v>85</v>
      </c>
      <c r="AY1118" s="17" t="s">
        <v>181</v>
      </c>
      <c r="BE1118" s="175">
        <f>IF(N1118="základní",J1118,0)</f>
        <v>0</v>
      </c>
      <c r="BF1118" s="175">
        <f>IF(N1118="snížená",J1118,0)</f>
        <v>0</v>
      </c>
      <c r="BG1118" s="175">
        <f>IF(N1118="zákl. přenesená",J1118,0)</f>
        <v>0</v>
      </c>
      <c r="BH1118" s="175">
        <f>IF(N1118="sníž. přenesená",J1118,0)</f>
        <v>0</v>
      </c>
      <c r="BI1118" s="175">
        <f>IF(N1118="nulová",J1118,0)</f>
        <v>0</v>
      </c>
      <c r="BJ1118" s="17" t="s">
        <v>80</v>
      </c>
      <c r="BK1118" s="175">
        <f>ROUND(I1118*H1118,2)</f>
        <v>0</v>
      </c>
      <c r="BL1118" s="17" t="s">
        <v>300</v>
      </c>
      <c r="BM1118" s="174" t="s">
        <v>1872</v>
      </c>
    </row>
    <row r="1119" spans="1:65" s="14" customFormat="1">
      <c r="B1119" s="185"/>
      <c r="D1119" s="177" t="s">
        <v>189</v>
      </c>
      <c r="E1119" s="186" t="s">
        <v>1</v>
      </c>
      <c r="F1119" s="187" t="s">
        <v>1865</v>
      </c>
      <c r="H1119" s="186" t="s">
        <v>1</v>
      </c>
      <c r="I1119" s="188"/>
      <c r="L1119" s="185"/>
      <c r="M1119" s="189"/>
      <c r="N1119" s="190"/>
      <c r="O1119" s="190"/>
      <c r="P1119" s="190"/>
      <c r="Q1119" s="190"/>
      <c r="R1119" s="190"/>
      <c r="S1119" s="190"/>
      <c r="T1119" s="191"/>
      <c r="AT1119" s="186" t="s">
        <v>189</v>
      </c>
      <c r="AU1119" s="186" t="s">
        <v>85</v>
      </c>
      <c r="AV1119" s="14" t="s">
        <v>80</v>
      </c>
      <c r="AW1119" s="14" t="s">
        <v>31</v>
      </c>
      <c r="AX1119" s="14" t="s">
        <v>75</v>
      </c>
      <c r="AY1119" s="186" t="s">
        <v>181</v>
      </c>
    </row>
    <row r="1120" spans="1:65" s="14" customFormat="1">
      <c r="B1120" s="185"/>
      <c r="D1120" s="177" t="s">
        <v>189</v>
      </c>
      <c r="E1120" s="186" t="s">
        <v>1</v>
      </c>
      <c r="F1120" s="187" t="s">
        <v>1866</v>
      </c>
      <c r="H1120" s="186" t="s">
        <v>1</v>
      </c>
      <c r="I1120" s="188"/>
      <c r="L1120" s="185"/>
      <c r="M1120" s="189"/>
      <c r="N1120" s="190"/>
      <c r="O1120" s="190"/>
      <c r="P1120" s="190"/>
      <c r="Q1120" s="190"/>
      <c r="R1120" s="190"/>
      <c r="S1120" s="190"/>
      <c r="T1120" s="191"/>
      <c r="AT1120" s="186" t="s">
        <v>189</v>
      </c>
      <c r="AU1120" s="186" t="s">
        <v>85</v>
      </c>
      <c r="AV1120" s="14" t="s">
        <v>80</v>
      </c>
      <c r="AW1120" s="14" t="s">
        <v>31</v>
      </c>
      <c r="AX1120" s="14" t="s">
        <v>75</v>
      </c>
      <c r="AY1120" s="186" t="s">
        <v>181</v>
      </c>
    </row>
    <row r="1121" spans="1:65" s="13" customFormat="1">
      <c r="B1121" s="176"/>
      <c r="D1121" s="177" t="s">
        <v>189</v>
      </c>
      <c r="E1121" s="178" t="s">
        <v>1</v>
      </c>
      <c r="F1121" s="179" t="s">
        <v>837</v>
      </c>
      <c r="H1121" s="180">
        <v>1394.9749999999999</v>
      </c>
      <c r="I1121" s="181"/>
      <c r="L1121" s="176"/>
      <c r="M1121" s="182"/>
      <c r="N1121" s="183"/>
      <c r="O1121" s="183"/>
      <c r="P1121" s="183"/>
      <c r="Q1121" s="183"/>
      <c r="R1121" s="183"/>
      <c r="S1121" s="183"/>
      <c r="T1121" s="184"/>
      <c r="AT1121" s="178" t="s">
        <v>189</v>
      </c>
      <c r="AU1121" s="178" t="s">
        <v>85</v>
      </c>
      <c r="AV1121" s="13" t="s">
        <v>85</v>
      </c>
      <c r="AW1121" s="13" t="s">
        <v>31</v>
      </c>
      <c r="AX1121" s="13" t="s">
        <v>75</v>
      </c>
      <c r="AY1121" s="178" t="s">
        <v>181</v>
      </c>
    </row>
    <row r="1122" spans="1:65" s="14" customFormat="1">
      <c r="B1122" s="185"/>
      <c r="D1122" s="177" t="s">
        <v>189</v>
      </c>
      <c r="E1122" s="186" t="s">
        <v>1</v>
      </c>
      <c r="F1122" s="187" t="s">
        <v>1865</v>
      </c>
      <c r="H1122" s="186" t="s">
        <v>1</v>
      </c>
      <c r="I1122" s="188"/>
      <c r="L1122" s="185"/>
      <c r="M1122" s="189"/>
      <c r="N1122" s="190"/>
      <c r="O1122" s="190"/>
      <c r="P1122" s="190"/>
      <c r="Q1122" s="190"/>
      <c r="R1122" s="190"/>
      <c r="S1122" s="190"/>
      <c r="T1122" s="191"/>
      <c r="AT1122" s="186" t="s">
        <v>189</v>
      </c>
      <c r="AU1122" s="186" t="s">
        <v>85</v>
      </c>
      <c r="AV1122" s="14" t="s">
        <v>80</v>
      </c>
      <c r="AW1122" s="14" t="s">
        <v>31</v>
      </c>
      <c r="AX1122" s="14" t="s">
        <v>75</v>
      </c>
      <c r="AY1122" s="186" t="s">
        <v>181</v>
      </c>
    </row>
    <row r="1123" spans="1:65" s="14" customFormat="1">
      <c r="B1123" s="185"/>
      <c r="D1123" s="177" t="s">
        <v>189</v>
      </c>
      <c r="E1123" s="186" t="s">
        <v>1</v>
      </c>
      <c r="F1123" s="187" t="s">
        <v>1866</v>
      </c>
      <c r="H1123" s="186" t="s">
        <v>1</v>
      </c>
      <c r="I1123" s="188"/>
      <c r="L1123" s="185"/>
      <c r="M1123" s="189"/>
      <c r="N1123" s="190"/>
      <c r="O1123" s="190"/>
      <c r="P1123" s="190"/>
      <c r="Q1123" s="190"/>
      <c r="R1123" s="190"/>
      <c r="S1123" s="190"/>
      <c r="T1123" s="191"/>
      <c r="AT1123" s="186" t="s">
        <v>189</v>
      </c>
      <c r="AU1123" s="186" t="s">
        <v>85</v>
      </c>
      <c r="AV1123" s="14" t="s">
        <v>80</v>
      </c>
      <c r="AW1123" s="14" t="s">
        <v>31</v>
      </c>
      <c r="AX1123" s="14" t="s">
        <v>75</v>
      </c>
      <c r="AY1123" s="186" t="s">
        <v>181</v>
      </c>
    </row>
    <row r="1124" spans="1:65" s="13" customFormat="1">
      <c r="B1124" s="176"/>
      <c r="D1124" s="177" t="s">
        <v>189</v>
      </c>
      <c r="E1124" s="178" t="s">
        <v>1</v>
      </c>
      <c r="F1124" s="179" t="s">
        <v>834</v>
      </c>
      <c r="H1124" s="180">
        <v>606.74300000000005</v>
      </c>
      <c r="I1124" s="181"/>
      <c r="L1124" s="176"/>
      <c r="M1124" s="182"/>
      <c r="N1124" s="183"/>
      <c r="O1124" s="183"/>
      <c r="P1124" s="183"/>
      <c r="Q1124" s="183"/>
      <c r="R1124" s="183"/>
      <c r="S1124" s="183"/>
      <c r="T1124" s="184"/>
      <c r="AT1124" s="178" t="s">
        <v>189</v>
      </c>
      <c r="AU1124" s="178" t="s">
        <v>85</v>
      </c>
      <c r="AV1124" s="13" t="s">
        <v>85</v>
      </c>
      <c r="AW1124" s="13" t="s">
        <v>31</v>
      </c>
      <c r="AX1124" s="13" t="s">
        <v>75</v>
      </c>
      <c r="AY1124" s="178" t="s">
        <v>181</v>
      </c>
    </row>
    <row r="1125" spans="1:65" s="14" customFormat="1">
      <c r="B1125" s="185"/>
      <c r="D1125" s="177" t="s">
        <v>189</v>
      </c>
      <c r="E1125" s="186" t="s">
        <v>1</v>
      </c>
      <c r="F1125" s="187" t="s">
        <v>1867</v>
      </c>
      <c r="H1125" s="186" t="s">
        <v>1</v>
      </c>
      <c r="I1125" s="188"/>
      <c r="L1125" s="185"/>
      <c r="M1125" s="189"/>
      <c r="N1125" s="190"/>
      <c r="O1125" s="190"/>
      <c r="P1125" s="190"/>
      <c r="Q1125" s="190"/>
      <c r="R1125" s="190"/>
      <c r="S1125" s="190"/>
      <c r="T1125" s="191"/>
      <c r="AT1125" s="186" t="s">
        <v>189</v>
      </c>
      <c r="AU1125" s="186" t="s">
        <v>85</v>
      </c>
      <c r="AV1125" s="14" t="s">
        <v>80</v>
      </c>
      <c r="AW1125" s="14" t="s">
        <v>31</v>
      </c>
      <c r="AX1125" s="14" t="s">
        <v>75</v>
      </c>
      <c r="AY1125" s="186" t="s">
        <v>181</v>
      </c>
    </row>
    <row r="1126" spans="1:65" s="14" customFormat="1">
      <c r="B1126" s="185"/>
      <c r="D1126" s="177" t="s">
        <v>189</v>
      </c>
      <c r="E1126" s="186" t="s">
        <v>1</v>
      </c>
      <c r="F1126" s="187" t="s">
        <v>1866</v>
      </c>
      <c r="H1126" s="186" t="s">
        <v>1</v>
      </c>
      <c r="I1126" s="188"/>
      <c r="L1126" s="185"/>
      <c r="M1126" s="189"/>
      <c r="N1126" s="190"/>
      <c r="O1126" s="190"/>
      <c r="P1126" s="190"/>
      <c r="Q1126" s="190"/>
      <c r="R1126" s="190"/>
      <c r="S1126" s="190"/>
      <c r="T1126" s="191"/>
      <c r="AT1126" s="186" t="s">
        <v>189</v>
      </c>
      <c r="AU1126" s="186" t="s">
        <v>85</v>
      </c>
      <c r="AV1126" s="14" t="s">
        <v>80</v>
      </c>
      <c r="AW1126" s="14" t="s">
        <v>31</v>
      </c>
      <c r="AX1126" s="14" t="s">
        <v>75</v>
      </c>
      <c r="AY1126" s="186" t="s">
        <v>181</v>
      </c>
    </row>
    <row r="1127" spans="1:65" s="13" customFormat="1">
      <c r="B1127" s="176"/>
      <c r="D1127" s="177" t="s">
        <v>189</v>
      </c>
      <c r="E1127" s="178" t="s">
        <v>1</v>
      </c>
      <c r="F1127" s="179" t="s">
        <v>1868</v>
      </c>
      <c r="H1127" s="180">
        <v>165.45</v>
      </c>
      <c r="I1127" s="181"/>
      <c r="L1127" s="176"/>
      <c r="M1127" s="182"/>
      <c r="N1127" s="183"/>
      <c r="O1127" s="183"/>
      <c r="P1127" s="183"/>
      <c r="Q1127" s="183"/>
      <c r="R1127" s="183"/>
      <c r="S1127" s="183"/>
      <c r="T1127" s="184"/>
      <c r="AT1127" s="178" t="s">
        <v>189</v>
      </c>
      <c r="AU1127" s="178" t="s">
        <v>85</v>
      </c>
      <c r="AV1127" s="13" t="s">
        <v>85</v>
      </c>
      <c r="AW1127" s="13" t="s">
        <v>31</v>
      </c>
      <c r="AX1127" s="13" t="s">
        <v>75</v>
      </c>
      <c r="AY1127" s="178" t="s">
        <v>181</v>
      </c>
    </row>
    <row r="1128" spans="1:65" s="15" customFormat="1">
      <c r="B1128" s="192"/>
      <c r="D1128" s="177" t="s">
        <v>189</v>
      </c>
      <c r="E1128" s="193" t="s">
        <v>1</v>
      </c>
      <c r="F1128" s="194" t="s">
        <v>204</v>
      </c>
      <c r="H1128" s="195">
        <v>2167.1680000000001</v>
      </c>
      <c r="I1128" s="196"/>
      <c r="L1128" s="192"/>
      <c r="M1128" s="197"/>
      <c r="N1128" s="198"/>
      <c r="O1128" s="198"/>
      <c r="P1128" s="198"/>
      <c r="Q1128" s="198"/>
      <c r="R1128" s="198"/>
      <c r="S1128" s="198"/>
      <c r="T1128" s="199"/>
      <c r="AT1128" s="193" t="s">
        <v>189</v>
      </c>
      <c r="AU1128" s="193" t="s">
        <v>85</v>
      </c>
      <c r="AV1128" s="15" t="s">
        <v>187</v>
      </c>
      <c r="AW1128" s="15" t="s">
        <v>31</v>
      </c>
      <c r="AX1128" s="15" t="s">
        <v>80</v>
      </c>
      <c r="AY1128" s="193" t="s">
        <v>181</v>
      </c>
    </row>
    <row r="1129" spans="1:65" s="2" customFormat="1" ht="21.75" customHeight="1">
      <c r="A1129" s="32"/>
      <c r="B1129" s="161"/>
      <c r="C1129" s="200" t="s">
        <v>1873</v>
      </c>
      <c r="D1129" s="200" t="s">
        <v>513</v>
      </c>
      <c r="E1129" s="201" t="s">
        <v>1874</v>
      </c>
      <c r="F1129" s="202" t="s">
        <v>1875</v>
      </c>
      <c r="G1129" s="203" t="s">
        <v>200</v>
      </c>
      <c r="H1129" s="204">
        <v>2001.7180000000001</v>
      </c>
      <c r="I1129" s="205"/>
      <c r="J1129" s="206">
        <f>ROUND(I1129*H1129,2)</f>
        <v>0</v>
      </c>
      <c r="K1129" s="207"/>
      <c r="L1129" s="208"/>
      <c r="M1129" s="209" t="s">
        <v>1</v>
      </c>
      <c r="N1129" s="210" t="s">
        <v>40</v>
      </c>
      <c r="O1129" s="58"/>
      <c r="P1129" s="172">
        <f>O1129*H1129</f>
        <v>0</v>
      </c>
      <c r="Q1129" s="172">
        <v>2.6900000000000001E-3</v>
      </c>
      <c r="R1129" s="172">
        <f>Q1129*H1129</f>
        <v>5.3846214200000002</v>
      </c>
      <c r="S1129" s="172">
        <v>0</v>
      </c>
      <c r="T1129" s="173">
        <f>S1129*H1129</f>
        <v>0</v>
      </c>
      <c r="U1129" s="32"/>
      <c r="V1129" s="32"/>
      <c r="W1129" s="32"/>
      <c r="X1129" s="32"/>
      <c r="Y1129" s="32"/>
      <c r="Z1129" s="32"/>
      <c r="AA1129" s="32"/>
      <c r="AB1129" s="32"/>
      <c r="AC1129" s="32"/>
      <c r="AD1129" s="32"/>
      <c r="AE1129" s="32"/>
      <c r="AR1129" s="174" t="s">
        <v>445</v>
      </c>
      <c r="AT1129" s="174" t="s">
        <v>513</v>
      </c>
      <c r="AU1129" s="174" t="s">
        <v>85</v>
      </c>
      <c r="AY1129" s="17" t="s">
        <v>181</v>
      </c>
      <c r="BE1129" s="175">
        <f>IF(N1129="základní",J1129,0)</f>
        <v>0</v>
      </c>
      <c r="BF1129" s="175">
        <f>IF(N1129="snížená",J1129,0)</f>
        <v>0</v>
      </c>
      <c r="BG1129" s="175">
        <f>IF(N1129="zákl. přenesená",J1129,0)</f>
        <v>0</v>
      </c>
      <c r="BH1129" s="175">
        <f>IF(N1129="sníž. přenesená",J1129,0)</f>
        <v>0</v>
      </c>
      <c r="BI1129" s="175">
        <f>IF(N1129="nulová",J1129,0)</f>
        <v>0</v>
      </c>
      <c r="BJ1129" s="17" t="s">
        <v>80</v>
      </c>
      <c r="BK1129" s="175">
        <f>ROUND(I1129*H1129,2)</f>
        <v>0</v>
      </c>
      <c r="BL1129" s="17" t="s">
        <v>300</v>
      </c>
      <c r="BM1129" s="174" t="s">
        <v>1876</v>
      </c>
    </row>
    <row r="1130" spans="1:65" s="14" customFormat="1">
      <c r="B1130" s="185"/>
      <c r="D1130" s="177" t="s">
        <v>189</v>
      </c>
      <c r="E1130" s="186" t="s">
        <v>1</v>
      </c>
      <c r="F1130" s="187" t="s">
        <v>1865</v>
      </c>
      <c r="H1130" s="186" t="s">
        <v>1</v>
      </c>
      <c r="I1130" s="188"/>
      <c r="L1130" s="185"/>
      <c r="M1130" s="189"/>
      <c r="N1130" s="190"/>
      <c r="O1130" s="190"/>
      <c r="P1130" s="190"/>
      <c r="Q1130" s="190"/>
      <c r="R1130" s="190"/>
      <c r="S1130" s="190"/>
      <c r="T1130" s="191"/>
      <c r="AT1130" s="186" t="s">
        <v>189</v>
      </c>
      <c r="AU1130" s="186" t="s">
        <v>85</v>
      </c>
      <c r="AV1130" s="14" t="s">
        <v>80</v>
      </c>
      <c r="AW1130" s="14" t="s">
        <v>31</v>
      </c>
      <c r="AX1130" s="14" t="s">
        <v>75</v>
      </c>
      <c r="AY1130" s="186" t="s">
        <v>181</v>
      </c>
    </row>
    <row r="1131" spans="1:65" s="13" customFormat="1">
      <c r="B1131" s="176"/>
      <c r="D1131" s="177" t="s">
        <v>189</v>
      </c>
      <c r="E1131" s="178" t="s">
        <v>1</v>
      </c>
      <c r="F1131" s="179" t="s">
        <v>837</v>
      </c>
      <c r="H1131" s="180">
        <v>1394.9749999999999</v>
      </c>
      <c r="I1131" s="181"/>
      <c r="L1131" s="176"/>
      <c r="M1131" s="182"/>
      <c r="N1131" s="183"/>
      <c r="O1131" s="183"/>
      <c r="P1131" s="183"/>
      <c r="Q1131" s="183"/>
      <c r="R1131" s="183"/>
      <c r="S1131" s="183"/>
      <c r="T1131" s="184"/>
      <c r="AT1131" s="178" t="s">
        <v>189</v>
      </c>
      <c r="AU1131" s="178" t="s">
        <v>85</v>
      </c>
      <c r="AV1131" s="13" t="s">
        <v>85</v>
      </c>
      <c r="AW1131" s="13" t="s">
        <v>31</v>
      </c>
      <c r="AX1131" s="13" t="s">
        <v>75</v>
      </c>
      <c r="AY1131" s="178" t="s">
        <v>181</v>
      </c>
    </row>
    <row r="1132" spans="1:65" s="14" customFormat="1">
      <c r="B1132" s="185"/>
      <c r="D1132" s="177" t="s">
        <v>189</v>
      </c>
      <c r="E1132" s="186" t="s">
        <v>1</v>
      </c>
      <c r="F1132" s="187" t="s">
        <v>1866</v>
      </c>
      <c r="H1132" s="186" t="s">
        <v>1</v>
      </c>
      <c r="I1132" s="188"/>
      <c r="L1132" s="185"/>
      <c r="M1132" s="189"/>
      <c r="N1132" s="190"/>
      <c r="O1132" s="190"/>
      <c r="P1132" s="190"/>
      <c r="Q1132" s="190"/>
      <c r="R1132" s="190"/>
      <c r="S1132" s="190"/>
      <c r="T1132" s="191"/>
      <c r="AT1132" s="186" t="s">
        <v>189</v>
      </c>
      <c r="AU1132" s="186" t="s">
        <v>85</v>
      </c>
      <c r="AV1132" s="14" t="s">
        <v>80</v>
      </c>
      <c r="AW1132" s="14" t="s">
        <v>31</v>
      </c>
      <c r="AX1132" s="14" t="s">
        <v>75</v>
      </c>
      <c r="AY1132" s="186" t="s">
        <v>181</v>
      </c>
    </row>
    <row r="1133" spans="1:65" s="14" customFormat="1">
      <c r="B1133" s="185"/>
      <c r="D1133" s="177" t="s">
        <v>189</v>
      </c>
      <c r="E1133" s="186" t="s">
        <v>1</v>
      </c>
      <c r="F1133" s="187" t="s">
        <v>1865</v>
      </c>
      <c r="H1133" s="186" t="s">
        <v>1</v>
      </c>
      <c r="I1133" s="188"/>
      <c r="L1133" s="185"/>
      <c r="M1133" s="189"/>
      <c r="N1133" s="190"/>
      <c r="O1133" s="190"/>
      <c r="P1133" s="190"/>
      <c r="Q1133" s="190"/>
      <c r="R1133" s="190"/>
      <c r="S1133" s="190"/>
      <c r="T1133" s="191"/>
      <c r="AT1133" s="186" t="s">
        <v>189</v>
      </c>
      <c r="AU1133" s="186" t="s">
        <v>85</v>
      </c>
      <c r="AV1133" s="14" t="s">
        <v>80</v>
      </c>
      <c r="AW1133" s="14" t="s">
        <v>31</v>
      </c>
      <c r="AX1133" s="14" t="s">
        <v>75</v>
      </c>
      <c r="AY1133" s="186" t="s">
        <v>181</v>
      </c>
    </row>
    <row r="1134" spans="1:65" s="13" customFormat="1">
      <c r="B1134" s="176"/>
      <c r="D1134" s="177" t="s">
        <v>189</v>
      </c>
      <c r="E1134" s="178" t="s">
        <v>1</v>
      </c>
      <c r="F1134" s="179" t="s">
        <v>834</v>
      </c>
      <c r="H1134" s="180">
        <v>606.74300000000005</v>
      </c>
      <c r="I1134" s="181"/>
      <c r="L1134" s="176"/>
      <c r="M1134" s="182"/>
      <c r="N1134" s="183"/>
      <c r="O1134" s="183"/>
      <c r="P1134" s="183"/>
      <c r="Q1134" s="183"/>
      <c r="R1134" s="183"/>
      <c r="S1134" s="183"/>
      <c r="T1134" s="184"/>
      <c r="AT1134" s="178" t="s">
        <v>189</v>
      </c>
      <c r="AU1134" s="178" t="s">
        <v>85</v>
      </c>
      <c r="AV1134" s="13" t="s">
        <v>85</v>
      </c>
      <c r="AW1134" s="13" t="s">
        <v>31</v>
      </c>
      <c r="AX1134" s="13" t="s">
        <v>75</v>
      </c>
      <c r="AY1134" s="178" t="s">
        <v>181</v>
      </c>
    </row>
    <row r="1135" spans="1:65" s="14" customFormat="1">
      <c r="B1135" s="185"/>
      <c r="D1135" s="177" t="s">
        <v>189</v>
      </c>
      <c r="E1135" s="186" t="s">
        <v>1</v>
      </c>
      <c r="F1135" s="187" t="s">
        <v>1866</v>
      </c>
      <c r="H1135" s="186" t="s">
        <v>1</v>
      </c>
      <c r="I1135" s="188"/>
      <c r="L1135" s="185"/>
      <c r="M1135" s="189"/>
      <c r="N1135" s="190"/>
      <c r="O1135" s="190"/>
      <c r="P1135" s="190"/>
      <c r="Q1135" s="190"/>
      <c r="R1135" s="190"/>
      <c r="S1135" s="190"/>
      <c r="T1135" s="191"/>
      <c r="AT1135" s="186" t="s">
        <v>189</v>
      </c>
      <c r="AU1135" s="186" t="s">
        <v>85</v>
      </c>
      <c r="AV1135" s="14" t="s">
        <v>80</v>
      </c>
      <c r="AW1135" s="14" t="s">
        <v>31</v>
      </c>
      <c r="AX1135" s="14" t="s">
        <v>75</v>
      </c>
      <c r="AY1135" s="186" t="s">
        <v>181</v>
      </c>
    </row>
    <row r="1136" spans="1:65" s="15" customFormat="1">
      <c r="B1136" s="192"/>
      <c r="D1136" s="177" t="s">
        <v>189</v>
      </c>
      <c r="E1136" s="193" t="s">
        <v>1</v>
      </c>
      <c r="F1136" s="194" t="s">
        <v>204</v>
      </c>
      <c r="H1136" s="195">
        <v>2001.7180000000001</v>
      </c>
      <c r="I1136" s="196"/>
      <c r="L1136" s="192"/>
      <c r="M1136" s="197"/>
      <c r="N1136" s="198"/>
      <c r="O1136" s="198"/>
      <c r="P1136" s="198"/>
      <c r="Q1136" s="198"/>
      <c r="R1136" s="198"/>
      <c r="S1136" s="198"/>
      <c r="T1136" s="199"/>
      <c r="AT1136" s="193" t="s">
        <v>189</v>
      </c>
      <c r="AU1136" s="193" t="s">
        <v>85</v>
      </c>
      <c r="AV1136" s="15" t="s">
        <v>187</v>
      </c>
      <c r="AW1136" s="15" t="s">
        <v>31</v>
      </c>
      <c r="AX1136" s="15" t="s">
        <v>80</v>
      </c>
      <c r="AY1136" s="193" t="s">
        <v>181</v>
      </c>
    </row>
    <row r="1137" spans="1:65" s="2" customFormat="1" ht="21.75" customHeight="1">
      <c r="A1137" s="32"/>
      <c r="B1137" s="161"/>
      <c r="C1137" s="162" t="s">
        <v>1877</v>
      </c>
      <c r="D1137" s="162" t="s">
        <v>183</v>
      </c>
      <c r="E1137" s="163" t="s">
        <v>1878</v>
      </c>
      <c r="F1137" s="164" t="s">
        <v>1879</v>
      </c>
      <c r="G1137" s="165" t="s">
        <v>200</v>
      </c>
      <c r="H1137" s="166">
        <v>686.28</v>
      </c>
      <c r="I1137" s="167"/>
      <c r="J1137" s="168">
        <f>ROUND(I1137*H1137,2)</f>
        <v>0</v>
      </c>
      <c r="K1137" s="169"/>
      <c r="L1137" s="33"/>
      <c r="M1137" s="170" t="s">
        <v>1</v>
      </c>
      <c r="N1137" s="171" t="s">
        <v>40</v>
      </c>
      <c r="O1137" s="58"/>
      <c r="P1137" s="172">
        <f>O1137*H1137</f>
        <v>0</v>
      </c>
      <c r="Q1137" s="172">
        <v>0</v>
      </c>
      <c r="R1137" s="172">
        <f>Q1137*H1137</f>
        <v>0</v>
      </c>
      <c r="S1137" s="172">
        <v>0</v>
      </c>
      <c r="T1137" s="173">
        <f>S1137*H1137</f>
        <v>0</v>
      </c>
      <c r="U1137" s="32"/>
      <c r="V1137" s="32"/>
      <c r="W1137" s="32"/>
      <c r="X1137" s="32"/>
      <c r="Y1137" s="32"/>
      <c r="Z1137" s="32"/>
      <c r="AA1137" s="32"/>
      <c r="AB1137" s="32"/>
      <c r="AC1137" s="32"/>
      <c r="AD1137" s="32"/>
      <c r="AE1137" s="32"/>
      <c r="AR1137" s="174" t="s">
        <v>300</v>
      </c>
      <c r="AT1137" s="174" t="s">
        <v>183</v>
      </c>
      <c r="AU1137" s="174" t="s">
        <v>85</v>
      </c>
      <c r="AY1137" s="17" t="s">
        <v>181</v>
      </c>
      <c r="BE1137" s="175">
        <f>IF(N1137="základní",J1137,0)</f>
        <v>0</v>
      </c>
      <c r="BF1137" s="175">
        <f>IF(N1137="snížená",J1137,0)</f>
        <v>0</v>
      </c>
      <c r="BG1137" s="175">
        <f>IF(N1137="zákl. přenesená",J1137,0)</f>
        <v>0</v>
      </c>
      <c r="BH1137" s="175">
        <f>IF(N1137="sníž. přenesená",J1137,0)</f>
        <v>0</v>
      </c>
      <c r="BI1137" s="175">
        <f>IF(N1137="nulová",J1137,0)</f>
        <v>0</v>
      </c>
      <c r="BJ1137" s="17" t="s">
        <v>80</v>
      </c>
      <c r="BK1137" s="175">
        <f>ROUND(I1137*H1137,2)</f>
        <v>0</v>
      </c>
      <c r="BL1137" s="17" t="s">
        <v>300</v>
      </c>
      <c r="BM1137" s="174" t="s">
        <v>1880</v>
      </c>
    </row>
    <row r="1138" spans="1:65" s="14" customFormat="1">
      <c r="B1138" s="185"/>
      <c r="D1138" s="177" t="s">
        <v>189</v>
      </c>
      <c r="E1138" s="186" t="s">
        <v>1</v>
      </c>
      <c r="F1138" s="187" t="s">
        <v>996</v>
      </c>
      <c r="H1138" s="186" t="s">
        <v>1</v>
      </c>
      <c r="I1138" s="188"/>
      <c r="L1138" s="185"/>
      <c r="M1138" s="189"/>
      <c r="N1138" s="190"/>
      <c r="O1138" s="190"/>
      <c r="P1138" s="190"/>
      <c r="Q1138" s="190"/>
      <c r="R1138" s="190"/>
      <c r="S1138" s="190"/>
      <c r="T1138" s="191"/>
      <c r="AT1138" s="186" t="s">
        <v>189</v>
      </c>
      <c r="AU1138" s="186" t="s">
        <v>85</v>
      </c>
      <c r="AV1138" s="14" t="s">
        <v>80</v>
      </c>
      <c r="AW1138" s="14" t="s">
        <v>31</v>
      </c>
      <c r="AX1138" s="14" t="s">
        <v>75</v>
      </c>
      <c r="AY1138" s="186" t="s">
        <v>181</v>
      </c>
    </row>
    <row r="1139" spans="1:65" s="13" customFormat="1">
      <c r="B1139" s="176"/>
      <c r="D1139" s="177" t="s">
        <v>189</v>
      </c>
      <c r="E1139" s="178" t="s">
        <v>1</v>
      </c>
      <c r="F1139" s="179" t="s">
        <v>790</v>
      </c>
      <c r="H1139" s="180">
        <v>584.19000000000005</v>
      </c>
      <c r="I1139" s="181"/>
      <c r="L1139" s="176"/>
      <c r="M1139" s="182"/>
      <c r="N1139" s="183"/>
      <c r="O1139" s="183"/>
      <c r="P1139" s="183"/>
      <c r="Q1139" s="183"/>
      <c r="R1139" s="183"/>
      <c r="S1139" s="183"/>
      <c r="T1139" s="184"/>
      <c r="AT1139" s="178" t="s">
        <v>189</v>
      </c>
      <c r="AU1139" s="178" t="s">
        <v>85</v>
      </c>
      <c r="AV1139" s="13" t="s">
        <v>85</v>
      </c>
      <c r="AW1139" s="13" t="s">
        <v>31</v>
      </c>
      <c r="AX1139" s="13" t="s">
        <v>75</v>
      </c>
      <c r="AY1139" s="178" t="s">
        <v>181</v>
      </c>
    </row>
    <row r="1140" spans="1:65" s="14" customFormat="1">
      <c r="B1140" s="185"/>
      <c r="D1140" s="177" t="s">
        <v>189</v>
      </c>
      <c r="E1140" s="186" t="s">
        <v>1</v>
      </c>
      <c r="F1140" s="187" t="s">
        <v>998</v>
      </c>
      <c r="H1140" s="186" t="s">
        <v>1</v>
      </c>
      <c r="I1140" s="188"/>
      <c r="L1140" s="185"/>
      <c r="M1140" s="189"/>
      <c r="N1140" s="190"/>
      <c r="O1140" s="190"/>
      <c r="P1140" s="190"/>
      <c r="Q1140" s="190"/>
      <c r="R1140" s="190"/>
      <c r="S1140" s="190"/>
      <c r="T1140" s="191"/>
      <c r="AT1140" s="186" t="s">
        <v>189</v>
      </c>
      <c r="AU1140" s="186" t="s">
        <v>85</v>
      </c>
      <c r="AV1140" s="14" t="s">
        <v>80</v>
      </c>
      <c r="AW1140" s="14" t="s">
        <v>31</v>
      </c>
      <c r="AX1140" s="14" t="s">
        <v>75</v>
      </c>
      <c r="AY1140" s="186" t="s">
        <v>181</v>
      </c>
    </row>
    <row r="1141" spans="1:65" s="13" customFormat="1">
      <c r="B1141" s="176"/>
      <c r="D1141" s="177" t="s">
        <v>189</v>
      </c>
      <c r="E1141" s="178" t="s">
        <v>1</v>
      </c>
      <c r="F1141" s="179" t="s">
        <v>793</v>
      </c>
      <c r="H1141" s="180">
        <v>102.09</v>
      </c>
      <c r="I1141" s="181"/>
      <c r="L1141" s="176"/>
      <c r="M1141" s="182"/>
      <c r="N1141" s="183"/>
      <c r="O1141" s="183"/>
      <c r="P1141" s="183"/>
      <c r="Q1141" s="183"/>
      <c r="R1141" s="183"/>
      <c r="S1141" s="183"/>
      <c r="T1141" s="184"/>
      <c r="AT1141" s="178" t="s">
        <v>189</v>
      </c>
      <c r="AU1141" s="178" t="s">
        <v>85</v>
      </c>
      <c r="AV1141" s="13" t="s">
        <v>85</v>
      </c>
      <c r="AW1141" s="13" t="s">
        <v>31</v>
      </c>
      <c r="AX1141" s="13" t="s">
        <v>75</v>
      </c>
      <c r="AY1141" s="178" t="s">
        <v>181</v>
      </c>
    </row>
    <row r="1142" spans="1:65" s="15" customFormat="1">
      <c r="B1142" s="192"/>
      <c r="D1142" s="177" t="s">
        <v>189</v>
      </c>
      <c r="E1142" s="193" t="s">
        <v>1</v>
      </c>
      <c r="F1142" s="194" t="s">
        <v>204</v>
      </c>
      <c r="H1142" s="195">
        <v>686.28</v>
      </c>
      <c r="I1142" s="196"/>
      <c r="L1142" s="192"/>
      <c r="M1142" s="197"/>
      <c r="N1142" s="198"/>
      <c r="O1142" s="198"/>
      <c r="P1142" s="198"/>
      <c r="Q1142" s="198"/>
      <c r="R1142" s="198"/>
      <c r="S1142" s="198"/>
      <c r="T1142" s="199"/>
      <c r="AT1142" s="193" t="s">
        <v>189</v>
      </c>
      <c r="AU1142" s="193" t="s">
        <v>85</v>
      </c>
      <c r="AV1142" s="15" t="s">
        <v>187</v>
      </c>
      <c r="AW1142" s="15" t="s">
        <v>31</v>
      </c>
      <c r="AX1142" s="15" t="s">
        <v>80</v>
      </c>
      <c r="AY1142" s="193" t="s">
        <v>181</v>
      </c>
    </row>
    <row r="1143" spans="1:65" s="2" customFormat="1" ht="21.75" customHeight="1">
      <c r="A1143" s="32"/>
      <c r="B1143" s="161"/>
      <c r="C1143" s="200" t="s">
        <v>1881</v>
      </c>
      <c r="D1143" s="200" t="s">
        <v>513</v>
      </c>
      <c r="E1143" s="201" t="s">
        <v>1882</v>
      </c>
      <c r="F1143" s="202" t="s">
        <v>1883</v>
      </c>
      <c r="G1143" s="203" t="s">
        <v>200</v>
      </c>
      <c r="H1143" s="204">
        <v>700.00599999999997</v>
      </c>
      <c r="I1143" s="205"/>
      <c r="J1143" s="206">
        <f>ROUND(I1143*H1143,2)</f>
        <v>0</v>
      </c>
      <c r="K1143" s="207"/>
      <c r="L1143" s="208"/>
      <c r="M1143" s="209" t="s">
        <v>1</v>
      </c>
      <c r="N1143" s="210" t="s">
        <v>40</v>
      </c>
      <c r="O1143" s="58"/>
      <c r="P1143" s="172">
        <f>O1143*H1143</f>
        <v>0</v>
      </c>
      <c r="Q1143" s="172">
        <v>2.8999999999999998E-3</v>
      </c>
      <c r="R1143" s="172">
        <f>Q1143*H1143</f>
        <v>2.0300173999999997</v>
      </c>
      <c r="S1143" s="172">
        <v>0</v>
      </c>
      <c r="T1143" s="173">
        <f>S1143*H1143</f>
        <v>0</v>
      </c>
      <c r="U1143" s="32"/>
      <c r="V1143" s="32"/>
      <c r="W1143" s="32"/>
      <c r="X1143" s="32"/>
      <c r="Y1143" s="32"/>
      <c r="Z1143" s="32"/>
      <c r="AA1143" s="32"/>
      <c r="AB1143" s="32"/>
      <c r="AC1143" s="32"/>
      <c r="AD1143" s="32"/>
      <c r="AE1143" s="32"/>
      <c r="AR1143" s="174" t="s">
        <v>445</v>
      </c>
      <c r="AT1143" s="174" t="s">
        <v>513</v>
      </c>
      <c r="AU1143" s="174" t="s">
        <v>85</v>
      </c>
      <c r="AY1143" s="17" t="s">
        <v>181</v>
      </c>
      <c r="BE1143" s="175">
        <f>IF(N1143="základní",J1143,0)</f>
        <v>0</v>
      </c>
      <c r="BF1143" s="175">
        <f>IF(N1143="snížená",J1143,0)</f>
        <v>0</v>
      </c>
      <c r="BG1143" s="175">
        <f>IF(N1143="zákl. přenesená",J1143,0)</f>
        <v>0</v>
      </c>
      <c r="BH1143" s="175">
        <f>IF(N1143="sníž. přenesená",J1143,0)</f>
        <v>0</v>
      </c>
      <c r="BI1143" s="175">
        <f>IF(N1143="nulová",J1143,0)</f>
        <v>0</v>
      </c>
      <c r="BJ1143" s="17" t="s">
        <v>80</v>
      </c>
      <c r="BK1143" s="175">
        <f>ROUND(I1143*H1143,2)</f>
        <v>0</v>
      </c>
      <c r="BL1143" s="17" t="s">
        <v>300</v>
      </c>
      <c r="BM1143" s="174" t="s">
        <v>1884</v>
      </c>
    </row>
    <row r="1144" spans="1:65" s="13" customFormat="1">
      <c r="B1144" s="176"/>
      <c r="D1144" s="177" t="s">
        <v>189</v>
      </c>
      <c r="F1144" s="179" t="s">
        <v>1885</v>
      </c>
      <c r="H1144" s="180">
        <v>700.00599999999997</v>
      </c>
      <c r="I1144" s="181"/>
      <c r="L1144" s="176"/>
      <c r="M1144" s="182"/>
      <c r="N1144" s="183"/>
      <c r="O1144" s="183"/>
      <c r="P1144" s="183"/>
      <c r="Q1144" s="183"/>
      <c r="R1144" s="183"/>
      <c r="S1144" s="183"/>
      <c r="T1144" s="184"/>
      <c r="AT1144" s="178" t="s">
        <v>189</v>
      </c>
      <c r="AU1144" s="178" t="s">
        <v>85</v>
      </c>
      <c r="AV1144" s="13" t="s">
        <v>85</v>
      </c>
      <c r="AW1144" s="13" t="s">
        <v>3</v>
      </c>
      <c r="AX1144" s="13" t="s">
        <v>80</v>
      </c>
      <c r="AY1144" s="178" t="s">
        <v>181</v>
      </c>
    </row>
    <row r="1145" spans="1:65" s="2" customFormat="1" ht="21.75" customHeight="1">
      <c r="A1145" s="32"/>
      <c r="B1145" s="161"/>
      <c r="C1145" s="162" t="s">
        <v>1886</v>
      </c>
      <c r="D1145" s="162" t="s">
        <v>183</v>
      </c>
      <c r="E1145" s="163" t="s">
        <v>1878</v>
      </c>
      <c r="F1145" s="164" t="s">
        <v>1879</v>
      </c>
      <c r="G1145" s="165" t="s">
        <v>200</v>
      </c>
      <c r="H1145" s="166">
        <v>824.04</v>
      </c>
      <c r="I1145" s="167"/>
      <c r="J1145" s="168">
        <f>ROUND(I1145*H1145,2)</f>
        <v>0</v>
      </c>
      <c r="K1145" s="169"/>
      <c r="L1145" s="33"/>
      <c r="M1145" s="170" t="s">
        <v>1</v>
      </c>
      <c r="N1145" s="171" t="s">
        <v>40</v>
      </c>
      <c r="O1145" s="58"/>
      <c r="P1145" s="172">
        <f>O1145*H1145</f>
        <v>0</v>
      </c>
      <c r="Q1145" s="172">
        <v>0</v>
      </c>
      <c r="R1145" s="172">
        <f>Q1145*H1145</f>
        <v>0</v>
      </c>
      <c r="S1145" s="172">
        <v>0</v>
      </c>
      <c r="T1145" s="173">
        <f>S1145*H1145</f>
        <v>0</v>
      </c>
      <c r="U1145" s="32"/>
      <c r="V1145" s="32"/>
      <c r="W1145" s="32"/>
      <c r="X1145" s="32"/>
      <c r="Y1145" s="32"/>
      <c r="Z1145" s="32"/>
      <c r="AA1145" s="32"/>
      <c r="AB1145" s="32"/>
      <c r="AC1145" s="32"/>
      <c r="AD1145" s="32"/>
      <c r="AE1145" s="32"/>
      <c r="AR1145" s="174" t="s">
        <v>300</v>
      </c>
      <c r="AT1145" s="174" t="s">
        <v>183</v>
      </c>
      <c r="AU1145" s="174" t="s">
        <v>85</v>
      </c>
      <c r="AY1145" s="17" t="s">
        <v>181</v>
      </c>
      <c r="BE1145" s="175">
        <f>IF(N1145="základní",J1145,0)</f>
        <v>0</v>
      </c>
      <c r="BF1145" s="175">
        <f>IF(N1145="snížená",J1145,0)</f>
        <v>0</v>
      </c>
      <c r="BG1145" s="175">
        <f>IF(N1145="zákl. přenesená",J1145,0)</f>
        <v>0</v>
      </c>
      <c r="BH1145" s="175">
        <f>IF(N1145="sníž. přenesená",J1145,0)</f>
        <v>0</v>
      </c>
      <c r="BI1145" s="175">
        <f>IF(N1145="nulová",J1145,0)</f>
        <v>0</v>
      </c>
      <c r="BJ1145" s="17" t="s">
        <v>80</v>
      </c>
      <c r="BK1145" s="175">
        <f>ROUND(I1145*H1145,2)</f>
        <v>0</v>
      </c>
      <c r="BL1145" s="17" t="s">
        <v>300</v>
      </c>
      <c r="BM1145" s="174" t="s">
        <v>1887</v>
      </c>
    </row>
    <row r="1146" spans="1:65" s="14" customFormat="1">
      <c r="B1146" s="185"/>
      <c r="D1146" s="177" t="s">
        <v>189</v>
      </c>
      <c r="E1146" s="186" t="s">
        <v>1</v>
      </c>
      <c r="F1146" s="187" t="s">
        <v>1563</v>
      </c>
      <c r="H1146" s="186" t="s">
        <v>1</v>
      </c>
      <c r="I1146" s="188"/>
      <c r="L1146" s="185"/>
      <c r="M1146" s="189"/>
      <c r="N1146" s="190"/>
      <c r="O1146" s="190"/>
      <c r="P1146" s="190"/>
      <c r="Q1146" s="190"/>
      <c r="R1146" s="190"/>
      <c r="S1146" s="190"/>
      <c r="T1146" s="191"/>
      <c r="AT1146" s="186" t="s">
        <v>189</v>
      </c>
      <c r="AU1146" s="186" t="s">
        <v>85</v>
      </c>
      <c r="AV1146" s="14" t="s">
        <v>80</v>
      </c>
      <c r="AW1146" s="14" t="s">
        <v>31</v>
      </c>
      <c r="AX1146" s="14" t="s">
        <v>75</v>
      </c>
      <c r="AY1146" s="186" t="s">
        <v>181</v>
      </c>
    </row>
    <row r="1147" spans="1:65" s="13" customFormat="1">
      <c r="B1147" s="176"/>
      <c r="D1147" s="177" t="s">
        <v>189</v>
      </c>
      <c r="E1147" s="178" t="s">
        <v>1</v>
      </c>
      <c r="F1147" s="179" t="s">
        <v>796</v>
      </c>
      <c r="H1147" s="180">
        <v>663.29</v>
      </c>
      <c r="I1147" s="181"/>
      <c r="L1147" s="176"/>
      <c r="M1147" s="182"/>
      <c r="N1147" s="183"/>
      <c r="O1147" s="183"/>
      <c r="P1147" s="183"/>
      <c r="Q1147" s="183"/>
      <c r="R1147" s="183"/>
      <c r="S1147" s="183"/>
      <c r="T1147" s="184"/>
      <c r="AT1147" s="178" t="s">
        <v>189</v>
      </c>
      <c r="AU1147" s="178" t="s">
        <v>85</v>
      </c>
      <c r="AV1147" s="13" t="s">
        <v>85</v>
      </c>
      <c r="AW1147" s="13" t="s">
        <v>31</v>
      </c>
      <c r="AX1147" s="13" t="s">
        <v>75</v>
      </c>
      <c r="AY1147" s="178" t="s">
        <v>181</v>
      </c>
    </row>
    <row r="1148" spans="1:65" s="14" customFormat="1">
      <c r="B1148" s="185"/>
      <c r="D1148" s="177" t="s">
        <v>189</v>
      </c>
      <c r="E1148" s="186" t="s">
        <v>1</v>
      </c>
      <c r="F1148" s="187" t="s">
        <v>1564</v>
      </c>
      <c r="H1148" s="186" t="s">
        <v>1</v>
      </c>
      <c r="I1148" s="188"/>
      <c r="L1148" s="185"/>
      <c r="M1148" s="189"/>
      <c r="N1148" s="190"/>
      <c r="O1148" s="190"/>
      <c r="P1148" s="190"/>
      <c r="Q1148" s="190"/>
      <c r="R1148" s="190"/>
      <c r="S1148" s="190"/>
      <c r="T1148" s="191"/>
      <c r="AT1148" s="186" t="s">
        <v>189</v>
      </c>
      <c r="AU1148" s="186" t="s">
        <v>85</v>
      </c>
      <c r="AV1148" s="14" t="s">
        <v>80</v>
      </c>
      <c r="AW1148" s="14" t="s">
        <v>31</v>
      </c>
      <c r="AX1148" s="14" t="s">
        <v>75</v>
      </c>
      <c r="AY1148" s="186" t="s">
        <v>181</v>
      </c>
    </row>
    <row r="1149" spans="1:65" s="13" customFormat="1">
      <c r="B1149" s="176"/>
      <c r="D1149" s="177" t="s">
        <v>189</v>
      </c>
      <c r="E1149" s="178" t="s">
        <v>1</v>
      </c>
      <c r="F1149" s="179" t="s">
        <v>800</v>
      </c>
      <c r="H1149" s="180">
        <v>160.75</v>
      </c>
      <c r="I1149" s="181"/>
      <c r="L1149" s="176"/>
      <c r="M1149" s="182"/>
      <c r="N1149" s="183"/>
      <c r="O1149" s="183"/>
      <c r="P1149" s="183"/>
      <c r="Q1149" s="183"/>
      <c r="R1149" s="183"/>
      <c r="S1149" s="183"/>
      <c r="T1149" s="184"/>
      <c r="AT1149" s="178" t="s">
        <v>189</v>
      </c>
      <c r="AU1149" s="178" t="s">
        <v>85</v>
      </c>
      <c r="AV1149" s="13" t="s">
        <v>85</v>
      </c>
      <c r="AW1149" s="13" t="s">
        <v>31</v>
      </c>
      <c r="AX1149" s="13" t="s">
        <v>75</v>
      </c>
      <c r="AY1149" s="178" t="s">
        <v>181</v>
      </c>
    </row>
    <row r="1150" spans="1:65" s="15" customFormat="1">
      <c r="B1150" s="192"/>
      <c r="D1150" s="177" t="s">
        <v>189</v>
      </c>
      <c r="E1150" s="193" t="s">
        <v>1</v>
      </c>
      <c r="F1150" s="194" t="s">
        <v>204</v>
      </c>
      <c r="H1150" s="195">
        <v>824.04</v>
      </c>
      <c r="I1150" s="196"/>
      <c r="L1150" s="192"/>
      <c r="M1150" s="197"/>
      <c r="N1150" s="198"/>
      <c r="O1150" s="198"/>
      <c r="P1150" s="198"/>
      <c r="Q1150" s="198"/>
      <c r="R1150" s="198"/>
      <c r="S1150" s="198"/>
      <c r="T1150" s="199"/>
      <c r="AT1150" s="193" t="s">
        <v>189</v>
      </c>
      <c r="AU1150" s="193" t="s">
        <v>85</v>
      </c>
      <c r="AV1150" s="15" t="s">
        <v>187</v>
      </c>
      <c r="AW1150" s="15" t="s">
        <v>31</v>
      </c>
      <c r="AX1150" s="15" t="s">
        <v>80</v>
      </c>
      <c r="AY1150" s="193" t="s">
        <v>181</v>
      </c>
    </row>
    <row r="1151" spans="1:65" s="2" customFormat="1" ht="21.75" customHeight="1">
      <c r="A1151" s="32"/>
      <c r="B1151" s="161"/>
      <c r="C1151" s="200" t="s">
        <v>1888</v>
      </c>
      <c r="D1151" s="200" t="s">
        <v>513</v>
      </c>
      <c r="E1151" s="201" t="s">
        <v>1889</v>
      </c>
      <c r="F1151" s="202" t="s">
        <v>1890</v>
      </c>
      <c r="G1151" s="203" t="s">
        <v>200</v>
      </c>
      <c r="H1151" s="204">
        <v>840.52099999999996</v>
      </c>
      <c r="I1151" s="205"/>
      <c r="J1151" s="206">
        <f>ROUND(I1151*H1151,2)</f>
        <v>0</v>
      </c>
      <c r="K1151" s="207"/>
      <c r="L1151" s="208"/>
      <c r="M1151" s="209" t="s">
        <v>1</v>
      </c>
      <c r="N1151" s="210" t="s">
        <v>40</v>
      </c>
      <c r="O1151" s="58"/>
      <c r="P1151" s="172">
        <f>O1151*H1151</f>
        <v>0</v>
      </c>
      <c r="Q1151" s="172">
        <v>3.0000000000000001E-3</v>
      </c>
      <c r="R1151" s="172">
        <f>Q1151*H1151</f>
        <v>2.521563</v>
      </c>
      <c r="S1151" s="172">
        <v>0</v>
      </c>
      <c r="T1151" s="173">
        <f>S1151*H1151</f>
        <v>0</v>
      </c>
      <c r="U1151" s="32"/>
      <c r="V1151" s="32"/>
      <c r="W1151" s="32"/>
      <c r="X1151" s="32"/>
      <c r="Y1151" s="32"/>
      <c r="Z1151" s="32"/>
      <c r="AA1151" s="32"/>
      <c r="AB1151" s="32"/>
      <c r="AC1151" s="32"/>
      <c r="AD1151" s="32"/>
      <c r="AE1151" s="32"/>
      <c r="AR1151" s="174" t="s">
        <v>445</v>
      </c>
      <c r="AT1151" s="174" t="s">
        <v>513</v>
      </c>
      <c r="AU1151" s="174" t="s">
        <v>85</v>
      </c>
      <c r="AY1151" s="17" t="s">
        <v>181</v>
      </c>
      <c r="BE1151" s="175">
        <f>IF(N1151="základní",J1151,0)</f>
        <v>0</v>
      </c>
      <c r="BF1151" s="175">
        <f>IF(N1151="snížená",J1151,0)</f>
        <v>0</v>
      </c>
      <c r="BG1151" s="175">
        <f>IF(N1151="zákl. přenesená",J1151,0)</f>
        <v>0</v>
      </c>
      <c r="BH1151" s="175">
        <f>IF(N1151="sníž. přenesená",J1151,0)</f>
        <v>0</v>
      </c>
      <c r="BI1151" s="175">
        <f>IF(N1151="nulová",J1151,0)</f>
        <v>0</v>
      </c>
      <c r="BJ1151" s="17" t="s">
        <v>80</v>
      </c>
      <c r="BK1151" s="175">
        <f>ROUND(I1151*H1151,2)</f>
        <v>0</v>
      </c>
      <c r="BL1151" s="17" t="s">
        <v>300</v>
      </c>
      <c r="BM1151" s="174" t="s">
        <v>1891</v>
      </c>
    </row>
    <row r="1152" spans="1:65" s="13" customFormat="1">
      <c r="B1152" s="176"/>
      <c r="D1152" s="177" t="s">
        <v>189</v>
      </c>
      <c r="F1152" s="179" t="s">
        <v>1892</v>
      </c>
      <c r="H1152" s="180">
        <v>840.52099999999996</v>
      </c>
      <c r="I1152" s="181"/>
      <c r="L1152" s="176"/>
      <c r="M1152" s="182"/>
      <c r="N1152" s="183"/>
      <c r="O1152" s="183"/>
      <c r="P1152" s="183"/>
      <c r="Q1152" s="183"/>
      <c r="R1152" s="183"/>
      <c r="S1152" s="183"/>
      <c r="T1152" s="184"/>
      <c r="AT1152" s="178" t="s">
        <v>189</v>
      </c>
      <c r="AU1152" s="178" t="s">
        <v>85</v>
      </c>
      <c r="AV1152" s="13" t="s">
        <v>85</v>
      </c>
      <c r="AW1152" s="13" t="s">
        <v>3</v>
      </c>
      <c r="AX1152" s="13" t="s">
        <v>80</v>
      </c>
      <c r="AY1152" s="178" t="s">
        <v>181</v>
      </c>
    </row>
    <row r="1153" spans="1:65" s="2" customFormat="1" ht="21.75" customHeight="1">
      <c r="A1153" s="32"/>
      <c r="B1153" s="161"/>
      <c r="C1153" s="162" t="s">
        <v>1893</v>
      </c>
      <c r="D1153" s="162" t="s">
        <v>183</v>
      </c>
      <c r="E1153" s="163" t="s">
        <v>1878</v>
      </c>
      <c r="F1153" s="164" t="s">
        <v>1879</v>
      </c>
      <c r="G1153" s="165" t="s">
        <v>200</v>
      </c>
      <c r="H1153" s="166">
        <v>37.15</v>
      </c>
      <c r="I1153" s="167"/>
      <c r="J1153" s="168">
        <f>ROUND(I1153*H1153,2)</f>
        <v>0</v>
      </c>
      <c r="K1153" s="169"/>
      <c r="L1153" s="33"/>
      <c r="M1153" s="170" t="s">
        <v>1</v>
      </c>
      <c r="N1153" s="171" t="s">
        <v>40</v>
      </c>
      <c r="O1153" s="58"/>
      <c r="P1153" s="172">
        <f>O1153*H1153</f>
        <v>0</v>
      </c>
      <c r="Q1153" s="172">
        <v>0</v>
      </c>
      <c r="R1153" s="172">
        <f>Q1153*H1153</f>
        <v>0</v>
      </c>
      <c r="S1153" s="172">
        <v>0</v>
      </c>
      <c r="T1153" s="173">
        <f>S1153*H1153</f>
        <v>0</v>
      </c>
      <c r="U1153" s="32"/>
      <c r="V1153" s="32"/>
      <c r="W1153" s="32"/>
      <c r="X1153" s="32"/>
      <c r="Y1153" s="32"/>
      <c r="Z1153" s="32"/>
      <c r="AA1153" s="32"/>
      <c r="AB1153" s="32"/>
      <c r="AC1153" s="32"/>
      <c r="AD1153" s="32"/>
      <c r="AE1153" s="32"/>
      <c r="AR1153" s="174" t="s">
        <v>300</v>
      </c>
      <c r="AT1153" s="174" t="s">
        <v>183</v>
      </c>
      <c r="AU1153" s="174" t="s">
        <v>85</v>
      </c>
      <c r="AY1153" s="17" t="s">
        <v>181</v>
      </c>
      <c r="BE1153" s="175">
        <f>IF(N1153="základní",J1153,0)</f>
        <v>0</v>
      </c>
      <c r="BF1153" s="175">
        <f>IF(N1153="snížená",J1153,0)</f>
        <v>0</v>
      </c>
      <c r="BG1153" s="175">
        <f>IF(N1153="zákl. přenesená",J1153,0)</f>
        <v>0</v>
      </c>
      <c r="BH1153" s="175">
        <f>IF(N1153="sníž. přenesená",J1153,0)</f>
        <v>0</v>
      </c>
      <c r="BI1153" s="175">
        <f>IF(N1153="nulová",J1153,0)</f>
        <v>0</v>
      </c>
      <c r="BJ1153" s="17" t="s">
        <v>80</v>
      </c>
      <c r="BK1153" s="175">
        <f>ROUND(I1153*H1153,2)</f>
        <v>0</v>
      </c>
      <c r="BL1153" s="17" t="s">
        <v>300</v>
      </c>
      <c r="BM1153" s="174" t="s">
        <v>1894</v>
      </c>
    </row>
    <row r="1154" spans="1:65" s="14" customFormat="1">
      <c r="B1154" s="185"/>
      <c r="D1154" s="177" t="s">
        <v>189</v>
      </c>
      <c r="E1154" s="186" t="s">
        <v>1</v>
      </c>
      <c r="F1154" s="187" t="s">
        <v>1000</v>
      </c>
      <c r="H1154" s="186" t="s">
        <v>1</v>
      </c>
      <c r="I1154" s="188"/>
      <c r="L1154" s="185"/>
      <c r="M1154" s="189"/>
      <c r="N1154" s="190"/>
      <c r="O1154" s="190"/>
      <c r="P1154" s="190"/>
      <c r="Q1154" s="190"/>
      <c r="R1154" s="190"/>
      <c r="S1154" s="190"/>
      <c r="T1154" s="191"/>
      <c r="AT1154" s="186" t="s">
        <v>189</v>
      </c>
      <c r="AU1154" s="186" t="s">
        <v>85</v>
      </c>
      <c r="AV1154" s="14" t="s">
        <v>80</v>
      </c>
      <c r="AW1154" s="14" t="s">
        <v>31</v>
      </c>
      <c r="AX1154" s="14" t="s">
        <v>75</v>
      </c>
      <c r="AY1154" s="186" t="s">
        <v>181</v>
      </c>
    </row>
    <row r="1155" spans="1:65" s="13" customFormat="1">
      <c r="B1155" s="176"/>
      <c r="D1155" s="177" t="s">
        <v>189</v>
      </c>
      <c r="E1155" s="178" t="s">
        <v>1</v>
      </c>
      <c r="F1155" s="179" t="s">
        <v>787</v>
      </c>
      <c r="H1155" s="180">
        <v>37.15</v>
      </c>
      <c r="I1155" s="181"/>
      <c r="L1155" s="176"/>
      <c r="M1155" s="182"/>
      <c r="N1155" s="183"/>
      <c r="O1155" s="183"/>
      <c r="P1155" s="183"/>
      <c r="Q1155" s="183"/>
      <c r="R1155" s="183"/>
      <c r="S1155" s="183"/>
      <c r="T1155" s="184"/>
      <c r="AT1155" s="178" t="s">
        <v>189</v>
      </c>
      <c r="AU1155" s="178" t="s">
        <v>85</v>
      </c>
      <c r="AV1155" s="13" t="s">
        <v>85</v>
      </c>
      <c r="AW1155" s="13" t="s">
        <v>31</v>
      </c>
      <c r="AX1155" s="13" t="s">
        <v>80</v>
      </c>
      <c r="AY1155" s="178" t="s">
        <v>181</v>
      </c>
    </row>
    <row r="1156" spans="1:65" s="2" customFormat="1" ht="21.75" customHeight="1">
      <c r="A1156" s="32"/>
      <c r="B1156" s="161"/>
      <c r="C1156" s="200" t="s">
        <v>1895</v>
      </c>
      <c r="D1156" s="200" t="s">
        <v>513</v>
      </c>
      <c r="E1156" s="201" t="s">
        <v>1896</v>
      </c>
      <c r="F1156" s="202" t="s">
        <v>1897</v>
      </c>
      <c r="G1156" s="203" t="s">
        <v>200</v>
      </c>
      <c r="H1156" s="204">
        <v>37.893000000000001</v>
      </c>
      <c r="I1156" s="205"/>
      <c r="J1156" s="206">
        <f>ROUND(I1156*H1156,2)</f>
        <v>0</v>
      </c>
      <c r="K1156" s="207"/>
      <c r="L1156" s="208"/>
      <c r="M1156" s="209" t="s">
        <v>1</v>
      </c>
      <c r="N1156" s="210" t="s">
        <v>40</v>
      </c>
      <c r="O1156" s="58"/>
      <c r="P1156" s="172">
        <f>O1156*H1156</f>
        <v>0</v>
      </c>
      <c r="Q1156" s="172">
        <v>2.0999999999999999E-3</v>
      </c>
      <c r="R1156" s="172">
        <f>Q1156*H1156</f>
        <v>7.9575300000000002E-2</v>
      </c>
      <c r="S1156" s="172">
        <v>0</v>
      </c>
      <c r="T1156" s="173">
        <f>S1156*H1156</f>
        <v>0</v>
      </c>
      <c r="U1156" s="32"/>
      <c r="V1156" s="32"/>
      <c r="W1156" s="32"/>
      <c r="X1156" s="32"/>
      <c r="Y1156" s="32"/>
      <c r="Z1156" s="32"/>
      <c r="AA1156" s="32"/>
      <c r="AB1156" s="32"/>
      <c r="AC1156" s="32"/>
      <c r="AD1156" s="32"/>
      <c r="AE1156" s="32"/>
      <c r="AR1156" s="174" t="s">
        <v>445</v>
      </c>
      <c r="AT1156" s="174" t="s">
        <v>513</v>
      </c>
      <c r="AU1156" s="174" t="s">
        <v>85</v>
      </c>
      <c r="AY1156" s="17" t="s">
        <v>181</v>
      </c>
      <c r="BE1156" s="175">
        <f>IF(N1156="základní",J1156,0)</f>
        <v>0</v>
      </c>
      <c r="BF1156" s="175">
        <f>IF(N1156="snížená",J1156,0)</f>
        <v>0</v>
      </c>
      <c r="BG1156" s="175">
        <f>IF(N1156="zákl. přenesená",J1156,0)</f>
        <v>0</v>
      </c>
      <c r="BH1156" s="175">
        <f>IF(N1156="sníž. přenesená",J1156,0)</f>
        <v>0</v>
      </c>
      <c r="BI1156" s="175">
        <f>IF(N1156="nulová",J1156,0)</f>
        <v>0</v>
      </c>
      <c r="BJ1156" s="17" t="s">
        <v>80</v>
      </c>
      <c r="BK1156" s="175">
        <f>ROUND(I1156*H1156,2)</f>
        <v>0</v>
      </c>
      <c r="BL1156" s="17" t="s">
        <v>300</v>
      </c>
      <c r="BM1156" s="174" t="s">
        <v>1898</v>
      </c>
    </row>
    <row r="1157" spans="1:65" s="13" customFormat="1">
      <c r="B1157" s="176"/>
      <c r="D1157" s="177" t="s">
        <v>189</v>
      </c>
      <c r="F1157" s="179" t="s">
        <v>1899</v>
      </c>
      <c r="H1157" s="180">
        <v>37.893000000000001</v>
      </c>
      <c r="I1157" s="181"/>
      <c r="L1157" s="176"/>
      <c r="M1157" s="182"/>
      <c r="N1157" s="183"/>
      <c r="O1157" s="183"/>
      <c r="P1157" s="183"/>
      <c r="Q1157" s="183"/>
      <c r="R1157" s="183"/>
      <c r="S1157" s="183"/>
      <c r="T1157" s="184"/>
      <c r="AT1157" s="178" t="s">
        <v>189</v>
      </c>
      <c r="AU1157" s="178" t="s">
        <v>85</v>
      </c>
      <c r="AV1157" s="13" t="s">
        <v>85</v>
      </c>
      <c r="AW1157" s="13" t="s">
        <v>3</v>
      </c>
      <c r="AX1157" s="13" t="s">
        <v>80</v>
      </c>
      <c r="AY1157" s="178" t="s">
        <v>181</v>
      </c>
    </row>
    <row r="1158" spans="1:65" s="2" customFormat="1" ht="21.75" customHeight="1">
      <c r="A1158" s="32"/>
      <c r="B1158" s="161"/>
      <c r="C1158" s="162" t="s">
        <v>1900</v>
      </c>
      <c r="D1158" s="162" t="s">
        <v>183</v>
      </c>
      <c r="E1158" s="163" t="s">
        <v>1901</v>
      </c>
      <c r="F1158" s="164" t="s">
        <v>1902</v>
      </c>
      <c r="G1158" s="165" t="s">
        <v>200</v>
      </c>
      <c r="H1158" s="166">
        <v>209.10400000000001</v>
      </c>
      <c r="I1158" s="167"/>
      <c r="J1158" s="168">
        <f>ROUND(I1158*H1158,2)</f>
        <v>0</v>
      </c>
      <c r="K1158" s="169"/>
      <c r="L1158" s="33"/>
      <c r="M1158" s="170" t="s">
        <v>1</v>
      </c>
      <c r="N1158" s="171" t="s">
        <v>40</v>
      </c>
      <c r="O1158" s="58"/>
      <c r="P1158" s="172">
        <f>O1158*H1158</f>
        <v>0</v>
      </c>
      <c r="Q1158" s="172">
        <v>1.0000000000000001E-5</v>
      </c>
      <c r="R1158" s="172">
        <f>Q1158*H1158</f>
        <v>2.0910400000000002E-3</v>
      </c>
      <c r="S1158" s="172">
        <v>0</v>
      </c>
      <c r="T1158" s="173">
        <f>S1158*H1158</f>
        <v>0</v>
      </c>
      <c r="U1158" s="32"/>
      <c r="V1158" s="32"/>
      <c r="W1158" s="32"/>
      <c r="X1158" s="32"/>
      <c r="Y1158" s="32"/>
      <c r="Z1158" s="32"/>
      <c r="AA1158" s="32"/>
      <c r="AB1158" s="32"/>
      <c r="AC1158" s="32"/>
      <c r="AD1158" s="32"/>
      <c r="AE1158" s="32"/>
      <c r="AR1158" s="174" t="s">
        <v>300</v>
      </c>
      <c r="AT1158" s="174" t="s">
        <v>183</v>
      </c>
      <c r="AU1158" s="174" t="s">
        <v>85</v>
      </c>
      <c r="AY1158" s="17" t="s">
        <v>181</v>
      </c>
      <c r="BE1158" s="175">
        <f>IF(N1158="základní",J1158,0)</f>
        <v>0</v>
      </c>
      <c r="BF1158" s="175">
        <f>IF(N1158="snížená",J1158,0)</f>
        <v>0</v>
      </c>
      <c r="BG1158" s="175">
        <f>IF(N1158="zákl. přenesená",J1158,0)</f>
        <v>0</v>
      </c>
      <c r="BH1158" s="175">
        <f>IF(N1158="sníž. přenesená",J1158,0)</f>
        <v>0</v>
      </c>
      <c r="BI1158" s="175">
        <f>IF(N1158="nulová",J1158,0)</f>
        <v>0</v>
      </c>
      <c r="BJ1158" s="17" t="s">
        <v>80</v>
      </c>
      <c r="BK1158" s="175">
        <f>ROUND(I1158*H1158,2)</f>
        <v>0</v>
      </c>
      <c r="BL1158" s="17" t="s">
        <v>300</v>
      </c>
      <c r="BM1158" s="174" t="s">
        <v>1903</v>
      </c>
    </row>
    <row r="1159" spans="1:65" s="14" customFormat="1">
      <c r="B1159" s="185"/>
      <c r="D1159" s="177" t="s">
        <v>189</v>
      </c>
      <c r="E1159" s="186" t="s">
        <v>1</v>
      </c>
      <c r="F1159" s="187" t="s">
        <v>1904</v>
      </c>
      <c r="H1159" s="186" t="s">
        <v>1</v>
      </c>
      <c r="I1159" s="188"/>
      <c r="L1159" s="185"/>
      <c r="M1159" s="189"/>
      <c r="N1159" s="190"/>
      <c r="O1159" s="190"/>
      <c r="P1159" s="190"/>
      <c r="Q1159" s="190"/>
      <c r="R1159" s="190"/>
      <c r="S1159" s="190"/>
      <c r="T1159" s="191"/>
      <c r="AT1159" s="186" t="s">
        <v>189</v>
      </c>
      <c r="AU1159" s="186" t="s">
        <v>85</v>
      </c>
      <c r="AV1159" s="14" t="s">
        <v>80</v>
      </c>
      <c r="AW1159" s="14" t="s">
        <v>31</v>
      </c>
      <c r="AX1159" s="14" t="s">
        <v>75</v>
      </c>
      <c r="AY1159" s="186" t="s">
        <v>181</v>
      </c>
    </row>
    <row r="1160" spans="1:65" s="13" customFormat="1">
      <c r="B1160" s="176"/>
      <c r="D1160" s="177" t="s">
        <v>189</v>
      </c>
      <c r="E1160" s="178" t="s">
        <v>1</v>
      </c>
      <c r="F1160" s="179" t="s">
        <v>831</v>
      </c>
      <c r="H1160" s="180">
        <v>209.10400000000001</v>
      </c>
      <c r="I1160" s="181"/>
      <c r="L1160" s="176"/>
      <c r="M1160" s="182"/>
      <c r="N1160" s="183"/>
      <c r="O1160" s="183"/>
      <c r="P1160" s="183"/>
      <c r="Q1160" s="183"/>
      <c r="R1160" s="183"/>
      <c r="S1160" s="183"/>
      <c r="T1160" s="184"/>
      <c r="AT1160" s="178" t="s">
        <v>189</v>
      </c>
      <c r="AU1160" s="178" t="s">
        <v>85</v>
      </c>
      <c r="AV1160" s="13" t="s">
        <v>85</v>
      </c>
      <c r="AW1160" s="13" t="s">
        <v>31</v>
      </c>
      <c r="AX1160" s="13" t="s">
        <v>80</v>
      </c>
      <c r="AY1160" s="178" t="s">
        <v>181</v>
      </c>
    </row>
    <row r="1161" spans="1:65" s="2" customFormat="1" ht="21.75" customHeight="1">
      <c r="A1161" s="32"/>
      <c r="B1161" s="161"/>
      <c r="C1161" s="200" t="s">
        <v>1905</v>
      </c>
      <c r="D1161" s="200" t="s">
        <v>513</v>
      </c>
      <c r="E1161" s="201" t="s">
        <v>1906</v>
      </c>
      <c r="F1161" s="202" t="s">
        <v>1907</v>
      </c>
      <c r="G1161" s="203" t="s">
        <v>200</v>
      </c>
      <c r="H1161" s="204">
        <v>219.559</v>
      </c>
      <c r="I1161" s="205"/>
      <c r="J1161" s="206">
        <f>ROUND(I1161*H1161,2)</f>
        <v>0</v>
      </c>
      <c r="K1161" s="207"/>
      <c r="L1161" s="208"/>
      <c r="M1161" s="209" t="s">
        <v>1</v>
      </c>
      <c r="N1161" s="210" t="s">
        <v>40</v>
      </c>
      <c r="O1161" s="58"/>
      <c r="P1161" s="172">
        <f>O1161*H1161</f>
        <v>0</v>
      </c>
      <c r="Q1161" s="172">
        <v>1E-4</v>
      </c>
      <c r="R1161" s="172">
        <f>Q1161*H1161</f>
        <v>2.19559E-2</v>
      </c>
      <c r="S1161" s="172">
        <v>0</v>
      </c>
      <c r="T1161" s="173">
        <f>S1161*H1161</f>
        <v>0</v>
      </c>
      <c r="U1161" s="32"/>
      <c r="V1161" s="32"/>
      <c r="W1161" s="32"/>
      <c r="X1161" s="32"/>
      <c r="Y1161" s="32"/>
      <c r="Z1161" s="32"/>
      <c r="AA1161" s="32"/>
      <c r="AB1161" s="32"/>
      <c r="AC1161" s="32"/>
      <c r="AD1161" s="32"/>
      <c r="AE1161" s="32"/>
      <c r="AR1161" s="174" t="s">
        <v>445</v>
      </c>
      <c r="AT1161" s="174" t="s">
        <v>513</v>
      </c>
      <c r="AU1161" s="174" t="s">
        <v>85</v>
      </c>
      <c r="AY1161" s="17" t="s">
        <v>181</v>
      </c>
      <c r="BE1161" s="175">
        <f>IF(N1161="základní",J1161,0)</f>
        <v>0</v>
      </c>
      <c r="BF1161" s="175">
        <f>IF(N1161="snížená",J1161,0)</f>
        <v>0</v>
      </c>
      <c r="BG1161" s="175">
        <f>IF(N1161="zákl. přenesená",J1161,0)</f>
        <v>0</v>
      </c>
      <c r="BH1161" s="175">
        <f>IF(N1161="sníž. přenesená",J1161,0)</f>
        <v>0</v>
      </c>
      <c r="BI1161" s="175">
        <f>IF(N1161="nulová",J1161,0)</f>
        <v>0</v>
      </c>
      <c r="BJ1161" s="17" t="s">
        <v>80</v>
      </c>
      <c r="BK1161" s="175">
        <f>ROUND(I1161*H1161,2)</f>
        <v>0</v>
      </c>
      <c r="BL1161" s="17" t="s">
        <v>300</v>
      </c>
      <c r="BM1161" s="174" t="s">
        <v>1908</v>
      </c>
    </row>
    <row r="1162" spans="1:65" s="13" customFormat="1">
      <c r="B1162" s="176"/>
      <c r="D1162" s="177" t="s">
        <v>189</v>
      </c>
      <c r="F1162" s="179" t="s">
        <v>1909</v>
      </c>
      <c r="H1162" s="180">
        <v>219.559</v>
      </c>
      <c r="I1162" s="181"/>
      <c r="L1162" s="176"/>
      <c r="M1162" s="182"/>
      <c r="N1162" s="183"/>
      <c r="O1162" s="183"/>
      <c r="P1162" s="183"/>
      <c r="Q1162" s="183"/>
      <c r="R1162" s="183"/>
      <c r="S1162" s="183"/>
      <c r="T1162" s="184"/>
      <c r="AT1162" s="178" t="s">
        <v>189</v>
      </c>
      <c r="AU1162" s="178" t="s">
        <v>85</v>
      </c>
      <c r="AV1162" s="13" t="s">
        <v>85</v>
      </c>
      <c r="AW1162" s="13" t="s">
        <v>3</v>
      </c>
      <c r="AX1162" s="13" t="s">
        <v>80</v>
      </c>
      <c r="AY1162" s="178" t="s">
        <v>181</v>
      </c>
    </row>
    <row r="1163" spans="1:65" s="2" customFormat="1" ht="21.75" customHeight="1">
      <c r="A1163" s="32"/>
      <c r="B1163" s="161"/>
      <c r="C1163" s="162" t="s">
        <v>1910</v>
      </c>
      <c r="D1163" s="162" t="s">
        <v>183</v>
      </c>
      <c r="E1163" s="163" t="s">
        <v>1911</v>
      </c>
      <c r="F1163" s="164" t="s">
        <v>1912</v>
      </c>
      <c r="G1163" s="165" t="s">
        <v>259</v>
      </c>
      <c r="H1163" s="166">
        <v>21.225999999999999</v>
      </c>
      <c r="I1163" s="167"/>
      <c r="J1163" s="168">
        <f>ROUND(I1163*H1163,2)</f>
        <v>0</v>
      </c>
      <c r="K1163" s="169"/>
      <c r="L1163" s="33"/>
      <c r="M1163" s="170" t="s">
        <v>1</v>
      </c>
      <c r="N1163" s="171" t="s">
        <v>40</v>
      </c>
      <c r="O1163" s="58"/>
      <c r="P1163" s="172">
        <f>O1163*H1163</f>
        <v>0</v>
      </c>
      <c r="Q1163" s="172">
        <v>0</v>
      </c>
      <c r="R1163" s="172">
        <f>Q1163*H1163</f>
        <v>0</v>
      </c>
      <c r="S1163" s="172">
        <v>0</v>
      </c>
      <c r="T1163" s="173">
        <f>S1163*H1163</f>
        <v>0</v>
      </c>
      <c r="U1163" s="32"/>
      <c r="V1163" s="32"/>
      <c r="W1163" s="32"/>
      <c r="X1163" s="32"/>
      <c r="Y1163" s="32"/>
      <c r="Z1163" s="32"/>
      <c r="AA1163" s="32"/>
      <c r="AB1163" s="32"/>
      <c r="AC1163" s="32"/>
      <c r="AD1163" s="32"/>
      <c r="AE1163" s="32"/>
      <c r="AR1163" s="174" t="s">
        <v>300</v>
      </c>
      <c r="AT1163" s="174" t="s">
        <v>183</v>
      </c>
      <c r="AU1163" s="174" t="s">
        <v>85</v>
      </c>
      <c r="AY1163" s="17" t="s">
        <v>181</v>
      </c>
      <c r="BE1163" s="175">
        <f>IF(N1163="základní",J1163,0)</f>
        <v>0</v>
      </c>
      <c r="BF1163" s="175">
        <f>IF(N1163="snížená",J1163,0)</f>
        <v>0</v>
      </c>
      <c r="BG1163" s="175">
        <f>IF(N1163="zákl. přenesená",J1163,0)</f>
        <v>0</v>
      </c>
      <c r="BH1163" s="175">
        <f>IF(N1163="sníž. přenesená",J1163,0)</f>
        <v>0</v>
      </c>
      <c r="BI1163" s="175">
        <f>IF(N1163="nulová",J1163,0)</f>
        <v>0</v>
      </c>
      <c r="BJ1163" s="17" t="s">
        <v>80</v>
      </c>
      <c r="BK1163" s="175">
        <f>ROUND(I1163*H1163,2)</f>
        <v>0</v>
      </c>
      <c r="BL1163" s="17" t="s">
        <v>300</v>
      </c>
      <c r="BM1163" s="174" t="s">
        <v>1913</v>
      </c>
    </row>
    <row r="1164" spans="1:65" s="12" customFormat="1" ht="22.9" customHeight="1">
      <c r="B1164" s="148"/>
      <c r="D1164" s="149" t="s">
        <v>74</v>
      </c>
      <c r="E1164" s="159" t="s">
        <v>608</v>
      </c>
      <c r="F1164" s="159" t="s">
        <v>609</v>
      </c>
      <c r="I1164" s="151"/>
      <c r="J1164" s="160">
        <f>BK1164</f>
        <v>0</v>
      </c>
      <c r="L1164" s="148"/>
      <c r="M1164" s="153"/>
      <c r="N1164" s="154"/>
      <c r="O1164" s="154"/>
      <c r="P1164" s="155">
        <f>SUM(P1165:P1625)</f>
        <v>0</v>
      </c>
      <c r="Q1164" s="154"/>
      <c r="R1164" s="155">
        <f>SUM(R1165:R1625)</f>
        <v>109.23951842</v>
      </c>
      <c r="S1164" s="154"/>
      <c r="T1164" s="156">
        <f>SUM(T1165:T1625)</f>
        <v>0</v>
      </c>
      <c r="AR1164" s="149" t="s">
        <v>85</v>
      </c>
      <c r="AT1164" s="157" t="s">
        <v>74</v>
      </c>
      <c r="AU1164" s="157" t="s">
        <v>80</v>
      </c>
      <c r="AY1164" s="149" t="s">
        <v>181</v>
      </c>
      <c r="BK1164" s="158">
        <f>SUM(BK1165:BK1625)</f>
        <v>0</v>
      </c>
    </row>
    <row r="1165" spans="1:65" s="2" customFormat="1" ht="21.75" customHeight="1">
      <c r="A1165" s="32"/>
      <c r="B1165" s="161"/>
      <c r="C1165" s="162" t="s">
        <v>1914</v>
      </c>
      <c r="D1165" s="162" t="s">
        <v>183</v>
      </c>
      <c r="E1165" s="163" t="s">
        <v>1915</v>
      </c>
      <c r="F1165" s="164" t="s">
        <v>1916</v>
      </c>
      <c r="G1165" s="165" t="s">
        <v>228</v>
      </c>
      <c r="H1165" s="166">
        <v>2927.43</v>
      </c>
      <c r="I1165" s="167"/>
      <c r="J1165" s="168">
        <f>ROUND(I1165*H1165,2)</f>
        <v>0</v>
      </c>
      <c r="K1165" s="169"/>
      <c r="L1165" s="33"/>
      <c r="M1165" s="170" t="s">
        <v>1</v>
      </c>
      <c r="N1165" s="171" t="s">
        <v>40</v>
      </c>
      <c r="O1165" s="58"/>
      <c r="P1165" s="172">
        <f>O1165*H1165</f>
        <v>0</v>
      </c>
      <c r="Q1165" s="172">
        <v>0</v>
      </c>
      <c r="R1165" s="172">
        <f>Q1165*H1165</f>
        <v>0</v>
      </c>
      <c r="S1165" s="172">
        <v>0</v>
      </c>
      <c r="T1165" s="173">
        <f>S1165*H1165</f>
        <v>0</v>
      </c>
      <c r="U1165" s="32"/>
      <c r="V1165" s="32"/>
      <c r="W1165" s="32"/>
      <c r="X1165" s="32"/>
      <c r="Y1165" s="32"/>
      <c r="Z1165" s="32"/>
      <c r="AA1165" s="32"/>
      <c r="AB1165" s="32"/>
      <c r="AC1165" s="32"/>
      <c r="AD1165" s="32"/>
      <c r="AE1165" s="32"/>
      <c r="AR1165" s="174" t="s">
        <v>300</v>
      </c>
      <c r="AT1165" s="174" t="s">
        <v>183</v>
      </c>
      <c r="AU1165" s="174" t="s">
        <v>85</v>
      </c>
      <c r="AY1165" s="17" t="s">
        <v>181</v>
      </c>
      <c r="BE1165" s="175">
        <f>IF(N1165="základní",J1165,0)</f>
        <v>0</v>
      </c>
      <c r="BF1165" s="175">
        <f>IF(N1165="snížená",J1165,0)</f>
        <v>0</v>
      </c>
      <c r="BG1165" s="175">
        <f>IF(N1165="zákl. přenesená",J1165,0)</f>
        <v>0</v>
      </c>
      <c r="BH1165" s="175">
        <f>IF(N1165="sníž. přenesená",J1165,0)</f>
        <v>0</v>
      </c>
      <c r="BI1165" s="175">
        <f>IF(N1165="nulová",J1165,0)</f>
        <v>0</v>
      </c>
      <c r="BJ1165" s="17" t="s">
        <v>80</v>
      </c>
      <c r="BK1165" s="175">
        <f>ROUND(I1165*H1165,2)</f>
        <v>0</v>
      </c>
      <c r="BL1165" s="17" t="s">
        <v>300</v>
      </c>
      <c r="BM1165" s="174" t="s">
        <v>1917</v>
      </c>
    </row>
    <row r="1166" spans="1:65" s="14" customFormat="1">
      <c r="B1166" s="185"/>
      <c r="D1166" s="177" t="s">
        <v>189</v>
      </c>
      <c r="E1166" s="186" t="s">
        <v>1</v>
      </c>
      <c r="F1166" s="187" t="s">
        <v>1918</v>
      </c>
      <c r="H1166" s="186" t="s">
        <v>1</v>
      </c>
      <c r="I1166" s="188"/>
      <c r="L1166" s="185"/>
      <c r="M1166" s="189"/>
      <c r="N1166" s="190"/>
      <c r="O1166" s="190"/>
      <c r="P1166" s="190"/>
      <c r="Q1166" s="190"/>
      <c r="R1166" s="190"/>
      <c r="S1166" s="190"/>
      <c r="T1166" s="191"/>
      <c r="AT1166" s="186" t="s">
        <v>189</v>
      </c>
      <c r="AU1166" s="186" t="s">
        <v>85</v>
      </c>
      <c r="AV1166" s="14" t="s">
        <v>80</v>
      </c>
      <c r="AW1166" s="14" t="s">
        <v>31</v>
      </c>
      <c r="AX1166" s="14" t="s">
        <v>75</v>
      </c>
      <c r="AY1166" s="186" t="s">
        <v>181</v>
      </c>
    </row>
    <row r="1167" spans="1:65" s="13" customFormat="1">
      <c r="B1167" s="176"/>
      <c r="D1167" s="177" t="s">
        <v>189</v>
      </c>
      <c r="E1167" s="178" t="s">
        <v>1</v>
      </c>
      <c r="F1167" s="179" t="s">
        <v>1919</v>
      </c>
      <c r="H1167" s="180">
        <v>1098</v>
      </c>
      <c r="I1167" s="181"/>
      <c r="L1167" s="176"/>
      <c r="M1167" s="182"/>
      <c r="N1167" s="183"/>
      <c r="O1167" s="183"/>
      <c r="P1167" s="183"/>
      <c r="Q1167" s="183"/>
      <c r="R1167" s="183"/>
      <c r="S1167" s="183"/>
      <c r="T1167" s="184"/>
      <c r="AT1167" s="178" t="s">
        <v>189</v>
      </c>
      <c r="AU1167" s="178" t="s">
        <v>85</v>
      </c>
      <c r="AV1167" s="13" t="s">
        <v>85</v>
      </c>
      <c r="AW1167" s="13" t="s">
        <v>31</v>
      </c>
      <c r="AX1167" s="13" t="s">
        <v>75</v>
      </c>
      <c r="AY1167" s="178" t="s">
        <v>181</v>
      </c>
    </row>
    <row r="1168" spans="1:65" s="14" customFormat="1">
      <c r="B1168" s="185"/>
      <c r="D1168" s="177" t="s">
        <v>189</v>
      </c>
      <c r="E1168" s="186" t="s">
        <v>1</v>
      </c>
      <c r="F1168" s="187" t="s">
        <v>1920</v>
      </c>
      <c r="H1168" s="186" t="s">
        <v>1</v>
      </c>
      <c r="I1168" s="188"/>
      <c r="L1168" s="185"/>
      <c r="M1168" s="189"/>
      <c r="N1168" s="190"/>
      <c r="O1168" s="190"/>
      <c r="P1168" s="190"/>
      <c r="Q1168" s="190"/>
      <c r="R1168" s="190"/>
      <c r="S1168" s="190"/>
      <c r="T1168" s="191"/>
      <c r="AT1168" s="186" t="s">
        <v>189</v>
      </c>
      <c r="AU1168" s="186" t="s">
        <v>85</v>
      </c>
      <c r="AV1168" s="14" t="s">
        <v>80</v>
      </c>
      <c r="AW1168" s="14" t="s">
        <v>31</v>
      </c>
      <c r="AX1168" s="14" t="s">
        <v>75</v>
      </c>
      <c r="AY1168" s="186" t="s">
        <v>181</v>
      </c>
    </row>
    <row r="1169" spans="2:51" s="13" customFormat="1">
      <c r="B1169" s="176"/>
      <c r="D1169" s="177" t="s">
        <v>189</v>
      </c>
      <c r="E1169" s="178" t="s">
        <v>1</v>
      </c>
      <c r="F1169" s="179" t="s">
        <v>1921</v>
      </c>
      <c r="H1169" s="180">
        <v>124.6</v>
      </c>
      <c r="I1169" s="181"/>
      <c r="L1169" s="176"/>
      <c r="M1169" s="182"/>
      <c r="N1169" s="183"/>
      <c r="O1169" s="183"/>
      <c r="P1169" s="183"/>
      <c r="Q1169" s="183"/>
      <c r="R1169" s="183"/>
      <c r="S1169" s="183"/>
      <c r="T1169" s="184"/>
      <c r="AT1169" s="178" t="s">
        <v>189</v>
      </c>
      <c r="AU1169" s="178" t="s">
        <v>85</v>
      </c>
      <c r="AV1169" s="13" t="s">
        <v>85</v>
      </c>
      <c r="AW1169" s="13" t="s">
        <v>31</v>
      </c>
      <c r="AX1169" s="13" t="s">
        <v>75</v>
      </c>
      <c r="AY1169" s="178" t="s">
        <v>181</v>
      </c>
    </row>
    <row r="1170" spans="2:51" s="14" customFormat="1">
      <c r="B1170" s="185"/>
      <c r="D1170" s="177" t="s">
        <v>189</v>
      </c>
      <c r="E1170" s="186" t="s">
        <v>1</v>
      </c>
      <c r="F1170" s="187" t="s">
        <v>1922</v>
      </c>
      <c r="H1170" s="186" t="s">
        <v>1</v>
      </c>
      <c r="I1170" s="188"/>
      <c r="L1170" s="185"/>
      <c r="M1170" s="189"/>
      <c r="N1170" s="190"/>
      <c r="O1170" s="190"/>
      <c r="P1170" s="190"/>
      <c r="Q1170" s="190"/>
      <c r="R1170" s="190"/>
      <c r="S1170" s="190"/>
      <c r="T1170" s="191"/>
      <c r="AT1170" s="186" t="s">
        <v>189</v>
      </c>
      <c r="AU1170" s="186" t="s">
        <v>85</v>
      </c>
      <c r="AV1170" s="14" t="s">
        <v>80</v>
      </c>
      <c r="AW1170" s="14" t="s">
        <v>31</v>
      </c>
      <c r="AX1170" s="14" t="s">
        <v>75</v>
      </c>
      <c r="AY1170" s="186" t="s">
        <v>181</v>
      </c>
    </row>
    <row r="1171" spans="2:51" s="13" customFormat="1">
      <c r="B1171" s="176"/>
      <c r="D1171" s="177" t="s">
        <v>189</v>
      </c>
      <c r="E1171" s="178" t="s">
        <v>1</v>
      </c>
      <c r="F1171" s="179" t="s">
        <v>1923</v>
      </c>
      <c r="H1171" s="180">
        <v>150.44999999999999</v>
      </c>
      <c r="I1171" s="181"/>
      <c r="L1171" s="176"/>
      <c r="M1171" s="182"/>
      <c r="N1171" s="183"/>
      <c r="O1171" s="183"/>
      <c r="P1171" s="183"/>
      <c r="Q1171" s="183"/>
      <c r="R1171" s="183"/>
      <c r="S1171" s="183"/>
      <c r="T1171" s="184"/>
      <c r="AT1171" s="178" t="s">
        <v>189</v>
      </c>
      <c r="AU1171" s="178" t="s">
        <v>85</v>
      </c>
      <c r="AV1171" s="13" t="s">
        <v>85</v>
      </c>
      <c r="AW1171" s="13" t="s">
        <v>31</v>
      </c>
      <c r="AX1171" s="13" t="s">
        <v>75</v>
      </c>
      <c r="AY1171" s="178" t="s">
        <v>181</v>
      </c>
    </row>
    <row r="1172" spans="2:51" s="14" customFormat="1">
      <c r="B1172" s="185"/>
      <c r="D1172" s="177" t="s">
        <v>189</v>
      </c>
      <c r="E1172" s="186" t="s">
        <v>1</v>
      </c>
      <c r="F1172" s="187" t="s">
        <v>1924</v>
      </c>
      <c r="H1172" s="186" t="s">
        <v>1</v>
      </c>
      <c r="I1172" s="188"/>
      <c r="L1172" s="185"/>
      <c r="M1172" s="189"/>
      <c r="N1172" s="190"/>
      <c r="O1172" s="190"/>
      <c r="P1172" s="190"/>
      <c r="Q1172" s="190"/>
      <c r="R1172" s="190"/>
      <c r="S1172" s="190"/>
      <c r="T1172" s="191"/>
      <c r="AT1172" s="186" t="s">
        <v>189</v>
      </c>
      <c r="AU1172" s="186" t="s">
        <v>85</v>
      </c>
      <c r="AV1172" s="14" t="s">
        <v>80</v>
      </c>
      <c r="AW1172" s="14" t="s">
        <v>31</v>
      </c>
      <c r="AX1172" s="14" t="s">
        <v>75</v>
      </c>
      <c r="AY1172" s="186" t="s">
        <v>181</v>
      </c>
    </row>
    <row r="1173" spans="2:51" s="13" customFormat="1">
      <c r="B1173" s="176"/>
      <c r="D1173" s="177" t="s">
        <v>189</v>
      </c>
      <c r="E1173" s="178" t="s">
        <v>1</v>
      </c>
      <c r="F1173" s="179" t="s">
        <v>1925</v>
      </c>
      <c r="H1173" s="180">
        <v>8.35</v>
      </c>
      <c r="I1173" s="181"/>
      <c r="L1173" s="176"/>
      <c r="M1173" s="182"/>
      <c r="N1173" s="183"/>
      <c r="O1173" s="183"/>
      <c r="P1173" s="183"/>
      <c r="Q1173" s="183"/>
      <c r="R1173" s="183"/>
      <c r="S1173" s="183"/>
      <c r="T1173" s="184"/>
      <c r="AT1173" s="178" t="s">
        <v>189</v>
      </c>
      <c r="AU1173" s="178" t="s">
        <v>85</v>
      </c>
      <c r="AV1173" s="13" t="s">
        <v>85</v>
      </c>
      <c r="AW1173" s="13" t="s">
        <v>31</v>
      </c>
      <c r="AX1173" s="13" t="s">
        <v>75</v>
      </c>
      <c r="AY1173" s="178" t="s">
        <v>181</v>
      </c>
    </row>
    <row r="1174" spans="2:51" s="14" customFormat="1">
      <c r="B1174" s="185"/>
      <c r="D1174" s="177" t="s">
        <v>189</v>
      </c>
      <c r="E1174" s="186" t="s">
        <v>1</v>
      </c>
      <c r="F1174" s="187" t="s">
        <v>1926</v>
      </c>
      <c r="H1174" s="186" t="s">
        <v>1</v>
      </c>
      <c r="I1174" s="188"/>
      <c r="L1174" s="185"/>
      <c r="M1174" s="189"/>
      <c r="N1174" s="190"/>
      <c r="O1174" s="190"/>
      <c r="P1174" s="190"/>
      <c r="Q1174" s="190"/>
      <c r="R1174" s="190"/>
      <c r="S1174" s="190"/>
      <c r="T1174" s="191"/>
      <c r="AT1174" s="186" t="s">
        <v>189</v>
      </c>
      <c r="AU1174" s="186" t="s">
        <v>85</v>
      </c>
      <c r="AV1174" s="14" t="s">
        <v>80</v>
      </c>
      <c r="AW1174" s="14" t="s">
        <v>31</v>
      </c>
      <c r="AX1174" s="14" t="s">
        <v>75</v>
      </c>
      <c r="AY1174" s="186" t="s">
        <v>181</v>
      </c>
    </row>
    <row r="1175" spans="2:51" s="13" customFormat="1">
      <c r="B1175" s="176"/>
      <c r="D1175" s="177" t="s">
        <v>189</v>
      </c>
      <c r="E1175" s="178" t="s">
        <v>1</v>
      </c>
      <c r="F1175" s="179" t="s">
        <v>1927</v>
      </c>
      <c r="H1175" s="180">
        <v>8.25</v>
      </c>
      <c r="I1175" s="181"/>
      <c r="L1175" s="176"/>
      <c r="M1175" s="182"/>
      <c r="N1175" s="183"/>
      <c r="O1175" s="183"/>
      <c r="P1175" s="183"/>
      <c r="Q1175" s="183"/>
      <c r="R1175" s="183"/>
      <c r="S1175" s="183"/>
      <c r="T1175" s="184"/>
      <c r="AT1175" s="178" t="s">
        <v>189</v>
      </c>
      <c r="AU1175" s="178" t="s">
        <v>85</v>
      </c>
      <c r="AV1175" s="13" t="s">
        <v>85</v>
      </c>
      <c r="AW1175" s="13" t="s">
        <v>31</v>
      </c>
      <c r="AX1175" s="13" t="s">
        <v>75</v>
      </c>
      <c r="AY1175" s="178" t="s">
        <v>181</v>
      </c>
    </row>
    <row r="1176" spans="2:51" s="14" customFormat="1">
      <c r="B1176" s="185"/>
      <c r="D1176" s="177" t="s">
        <v>189</v>
      </c>
      <c r="E1176" s="186" t="s">
        <v>1</v>
      </c>
      <c r="F1176" s="187" t="s">
        <v>1928</v>
      </c>
      <c r="H1176" s="186" t="s">
        <v>1</v>
      </c>
      <c r="I1176" s="188"/>
      <c r="L1176" s="185"/>
      <c r="M1176" s="189"/>
      <c r="N1176" s="190"/>
      <c r="O1176" s="190"/>
      <c r="P1176" s="190"/>
      <c r="Q1176" s="190"/>
      <c r="R1176" s="190"/>
      <c r="S1176" s="190"/>
      <c r="T1176" s="191"/>
      <c r="AT1176" s="186" t="s">
        <v>189</v>
      </c>
      <c r="AU1176" s="186" t="s">
        <v>85</v>
      </c>
      <c r="AV1176" s="14" t="s">
        <v>80</v>
      </c>
      <c r="AW1176" s="14" t="s">
        <v>31</v>
      </c>
      <c r="AX1176" s="14" t="s">
        <v>75</v>
      </c>
      <c r="AY1176" s="186" t="s">
        <v>181</v>
      </c>
    </row>
    <row r="1177" spans="2:51" s="13" customFormat="1">
      <c r="B1177" s="176"/>
      <c r="D1177" s="177" t="s">
        <v>189</v>
      </c>
      <c r="E1177" s="178" t="s">
        <v>1</v>
      </c>
      <c r="F1177" s="179" t="s">
        <v>1929</v>
      </c>
      <c r="H1177" s="180">
        <v>7.3</v>
      </c>
      <c r="I1177" s="181"/>
      <c r="L1177" s="176"/>
      <c r="M1177" s="182"/>
      <c r="N1177" s="183"/>
      <c r="O1177" s="183"/>
      <c r="P1177" s="183"/>
      <c r="Q1177" s="183"/>
      <c r="R1177" s="183"/>
      <c r="S1177" s="183"/>
      <c r="T1177" s="184"/>
      <c r="AT1177" s="178" t="s">
        <v>189</v>
      </c>
      <c r="AU1177" s="178" t="s">
        <v>85</v>
      </c>
      <c r="AV1177" s="13" t="s">
        <v>85</v>
      </c>
      <c r="AW1177" s="13" t="s">
        <v>31</v>
      </c>
      <c r="AX1177" s="13" t="s">
        <v>75</v>
      </c>
      <c r="AY1177" s="178" t="s">
        <v>181</v>
      </c>
    </row>
    <row r="1178" spans="2:51" s="14" customFormat="1">
      <c r="B1178" s="185"/>
      <c r="D1178" s="177" t="s">
        <v>189</v>
      </c>
      <c r="E1178" s="186" t="s">
        <v>1</v>
      </c>
      <c r="F1178" s="187" t="s">
        <v>1930</v>
      </c>
      <c r="H1178" s="186" t="s">
        <v>1</v>
      </c>
      <c r="I1178" s="188"/>
      <c r="L1178" s="185"/>
      <c r="M1178" s="189"/>
      <c r="N1178" s="190"/>
      <c r="O1178" s="190"/>
      <c r="P1178" s="190"/>
      <c r="Q1178" s="190"/>
      <c r="R1178" s="190"/>
      <c r="S1178" s="190"/>
      <c r="T1178" s="191"/>
      <c r="AT1178" s="186" t="s">
        <v>189</v>
      </c>
      <c r="AU1178" s="186" t="s">
        <v>85</v>
      </c>
      <c r="AV1178" s="14" t="s">
        <v>80</v>
      </c>
      <c r="AW1178" s="14" t="s">
        <v>31</v>
      </c>
      <c r="AX1178" s="14" t="s">
        <v>75</v>
      </c>
      <c r="AY1178" s="186" t="s">
        <v>181</v>
      </c>
    </row>
    <row r="1179" spans="2:51" s="13" customFormat="1">
      <c r="B1179" s="176"/>
      <c r="D1179" s="177" t="s">
        <v>189</v>
      </c>
      <c r="E1179" s="178" t="s">
        <v>1</v>
      </c>
      <c r="F1179" s="179" t="s">
        <v>1931</v>
      </c>
      <c r="H1179" s="180">
        <v>7.1</v>
      </c>
      <c r="I1179" s="181"/>
      <c r="L1179" s="176"/>
      <c r="M1179" s="182"/>
      <c r="N1179" s="183"/>
      <c r="O1179" s="183"/>
      <c r="P1179" s="183"/>
      <c r="Q1179" s="183"/>
      <c r="R1179" s="183"/>
      <c r="S1179" s="183"/>
      <c r="T1179" s="184"/>
      <c r="AT1179" s="178" t="s">
        <v>189</v>
      </c>
      <c r="AU1179" s="178" t="s">
        <v>85</v>
      </c>
      <c r="AV1179" s="13" t="s">
        <v>85</v>
      </c>
      <c r="AW1179" s="13" t="s">
        <v>31</v>
      </c>
      <c r="AX1179" s="13" t="s">
        <v>75</v>
      </c>
      <c r="AY1179" s="178" t="s">
        <v>181</v>
      </c>
    </row>
    <row r="1180" spans="2:51" s="14" customFormat="1">
      <c r="B1180" s="185"/>
      <c r="D1180" s="177" t="s">
        <v>189</v>
      </c>
      <c r="E1180" s="186" t="s">
        <v>1</v>
      </c>
      <c r="F1180" s="187" t="s">
        <v>1932</v>
      </c>
      <c r="H1180" s="186" t="s">
        <v>1</v>
      </c>
      <c r="I1180" s="188"/>
      <c r="L1180" s="185"/>
      <c r="M1180" s="189"/>
      <c r="N1180" s="190"/>
      <c r="O1180" s="190"/>
      <c r="P1180" s="190"/>
      <c r="Q1180" s="190"/>
      <c r="R1180" s="190"/>
      <c r="S1180" s="190"/>
      <c r="T1180" s="191"/>
      <c r="AT1180" s="186" t="s">
        <v>189</v>
      </c>
      <c r="AU1180" s="186" t="s">
        <v>85</v>
      </c>
      <c r="AV1180" s="14" t="s">
        <v>80</v>
      </c>
      <c r="AW1180" s="14" t="s">
        <v>31</v>
      </c>
      <c r="AX1180" s="14" t="s">
        <v>75</v>
      </c>
      <c r="AY1180" s="186" t="s">
        <v>181</v>
      </c>
    </row>
    <row r="1181" spans="2:51" s="13" customFormat="1">
      <c r="B1181" s="176"/>
      <c r="D1181" s="177" t="s">
        <v>189</v>
      </c>
      <c r="E1181" s="178" t="s">
        <v>1</v>
      </c>
      <c r="F1181" s="179" t="s">
        <v>1933</v>
      </c>
      <c r="H1181" s="180">
        <v>6.5</v>
      </c>
      <c r="I1181" s="181"/>
      <c r="L1181" s="176"/>
      <c r="M1181" s="182"/>
      <c r="N1181" s="183"/>
      <c r="O1181" s="183"/>
      <c r="P1181" s="183"/>
      <c r="Q1181" s="183"/>
      <c r="R1181" s="183"/>
      <c r="S1181" s="183"/>
      <c r="T1181" s="184"/>
      <c r="AT1181" s="178" t="s">
        <v>189</v>
      </c>
      <c r="AU1181" s="178" t="s">
        <v>85</v>
      </c>
      <c r="AV1181" s="13" t="s">
        <v>85</v>
      </c>
      <c r="AW1181" s="13" t="s">
        <v>31</v>
      </c>
      <c r="AX1181" s="13" t="s">
        <v>75</v>
      </c>
      <c r="AY1181" s="178" t="s">
        <v>181</v>
      </c>
    </row>
    <row r="1182" spans="2:51" s="14" customFormat="1">
      <c r="B1182" s="185"/>
      <c r="D1182" s="177" t="s">
        <v>189</v>
      </c>
      <c r="E1182" s="186" t="s">
        <v>1</v>
      </c>
      <c r="F1182" s="187" t="s">
        <v>1934</v>
      </c>
      <c r="H1182" s="186" t="s">
        <v>1</v>
      </c>
      <c r="I1182" s="188"/>
      <c r="L1182" s="185"/>
      <c r="M1182" s="189"/>
      <c r="N1182" s="190"/>
      <c r="O1182" s="190"/>
      <c r="P1182" s="190"/>
      <c r="Q1182" s="190"/>
      <c r="R1182" s="190"/>
      <c r="S1182" s="190"/>
      <c r="T1182" s="191"/>
      <c r="AT1182" s="186" t="s">
        <v>189</v>
      </c>
      <c r="AU1182" s="186" t="s">
        <v>85</v>
      </c>
      <c r="AV1182" s="14" t="s">
        <v>80</v>
      </c>
      <c r="AW1182" s="14" t="s">
        <v>31</v>
      </c>
      <c r="AX1182" s="14" t="s">
        <v>75</v>
      </c>
      <c r="AY1182" s="186" t="s">
        <v>181</v>
      </c>
    </row>
    <row r="1183" spans="2:51" s="13" customFormat="1">
      <c r="B1183" s="176"/>
      <c r="D1183" s="177" t="s">
        <v>189</v>
      </c>
      <c r="E1183" s="178" t="s">
        <v>1</v>
      </c>
      <c r="F1183" s="179" t="s">
        <v>1935</v>
      </c>
      <c r="H1183" s="180">
        <v>6.4</v>
      </c>
      <c r="I1183" s="181"/>
      <c r="L1183" s="176"/>
      <c r="M1183" s="182"/>
      <c r="N1183" s="183"/>
      <c r="O1183" s="183"/>
      <c r="P1183" s="183"/>
      <c r="Q1183" s="183"/>
      <c r="R1183" s="183"/>
      <c r="S1183" s="183"/>
      <c r="T1183" s="184"/>
      <c r="AT1183" s="178" t="s">
        <v>189</v>
      </c>
      <c r="AU1183" s="178" t="s">
        <v>85</v>
      </c>
      <c r="AV1183" s="13" t="s">
        <v>85</v>
      </c>
      <c r="AW1183" s="13" t="s">
        <v>31</v>
      </c>
      <c r="AX1183" s="13" t="s">
        <v>75</v>
      </c>
      <c r="AY1183" s="178" t="s">
        <v>181</v>
      </c>
    </row>
    <row r="1184" spans="2:51" s="14" customFormat="1">
      <c r="B1184" s="185"/>
      <c r="D1184" s="177" t="s">
        <v>189</v>
      </c>
      <c r="E1184" s="186" t="s">
        <v>1</v>
      </c>
      <c r="F1184" s="187" t="s">
        <v>1936</v>
      </c>
      <c r="H1184" s="186" t="s">
        <v>1</v>
      </c>
      <c r="I1184" s="188"/>
      <c r="L1184" s="185"/>
      <c r="M1184" s="189"/>
      <c r="N1184" s="190"/>
      <c r="O1184" s="190"/>
      <c r="P1184" s="190"/>
      <c r="Q1184" s="190"/>
      <c r="R1184" s="190"/>
      <c r="S1184" s="190"/>
      <c r="T1184" s="191"/>
      <c r="AT1184" s="186" t="s">
        <v>189</v>
      </c>
      <c r="AU1184" s="186" t="s">
        <v>85</v>
      </c>
      <c r="AV1184" s="14" t="s">
        <v>80</v>
      </c>
      <c r="AW1184" s="14" t="s">
        <v>31</v>
      </c>
      <c r="AX1184" s="14" t="s">
        <v>75</v>
      </c>
      <c r="AY1184" s="186" t="s">
        <v>181</v>
      </c>
    </row>
    <row r="1185" spans="2:51" s="13" customFormat="1">
      <c r="B1185" s="176"/>
      <c r="D1185" s="177" t="s">
        <v>189</v>
      </c>
      <c r="E1185" s="178" t="s">
        <v>1</v>
      </c>
      <c r="F1185" s="179" t="s">
        <v>203</v>
      </c>
      <c r="H1185" s="180">
        <v>6.25</v>
      </c>
      <c r="I1185" s="181"/>
      <c r="L1185" s="176"/>
      <c r="M1185" s="182"/>
      <c r="N1185" s="183"/>
      <c r="O1185" s="183"/>
      <c r="P1185" s="183"/>
      <c r="Q1185" s="183"/>
      <c r="R1185" s="183"/>
      <c r="S1185" s="183"/>
      <c r="T1185" s="184"/>
      <c r="AT1185" s="178" t="s">
        <v>189</v>
      </c>
      <c r="AU1185" s="178" t="s">
        <v>85</v>
      </c>
      <c r="AV1185" s="13" t="s">
        <v>85</v>
      </c>
      <c r="AW1185" s="13" t="s">
        <v>31</v>
      </c>
      <c r="AX1185" s="13" t="s">
        <v>75</v>
      </c>
      <c r="AY1185" s="178" t="s">
        <v>181</v>
      </c>
    </row>
    <row r="1186" spans="2:51" s="14" customFormat="1">
      <c r="B1186" s="185"/>
      <c r="D1186" s="177" t="s">
        <v>189</v>
      </c>
      <c r="E1186" s="186" t="s">
        <v>1</v>
      </c>
      <c r="F1186" s="187" t="s">
        <v>1937</v>
      </c>
      <c r="H1186" s="186" t="s">
        <v>1</v>
      </c>
      <c r="I1186" s="188"/>
      <c r="L1186" s="185"/>
      <c r="M1186" s="189"/>
      <c r="N1186" s="190"/>
      <c r="O1186" s="190"/>
      <c r="P1186" s="190"/>
      <c r="Q1186" s="190"/>
      <c r="R1186" s="190"/>
      <c r="S1186" s="190"/>
      <c r="T1186" s="191"/>
      <c r="AT1186" s="186" t="s">
        <v>189</v>
      </c>
      <c r="AU1186" s="186" t="s">
        <v>85</v>
      </c>
      <c r="AV1186" s="14" t="s">
        <v>80</v>
      </c>
      <c r="AW1186" s="14" t="s">
        <v>31</v>
      </c>
      <c r="AX1186" s="14" t="s">
        <v>75</v>
      </c>
      <c r="AY1186" s="186" t="s">
        <v>181</v>
      </c>
    </row>
    <row r="1187" spans="2:51" s="13" customFormat="1">
      <c r="B1187" s="176"/>
      <c r="D1187" s="177" t="s">
        <v>189</v>
      </c>
      <c r="E1187" s="178" t="s">
        <v>1</v>
      </c>
      <c r="F1187" s="179" t="s">
        <v>1938</v>
      </c>
      <c r="H1187" s="180">
        <v>5.7</v>
      </c>
      <c r="I1187" s="181"/>
      <c r="L1187" s="176"/>
      <c r="M1187" s="182"/>
      <c r="N1187" s="183"/>
      <c r="O1187" s="183"/>
      <c r="P1187" s="183"/>
      <c r="Q1187" s="183"/>
      <c r="R1187" s="183"/>
      <c r="S1187" s="183"/>
      <c r="T1187" s="184"/>
      <c r="AT1187" s="178" t="s">
        <v>189</v>
      </c>
      <c r="AU1187" s="178" t="s">
        <v>85</v>
      </c>
      <c r="AV1187" s="13" t="s">
        <v>85</v>
      </c>
      <c r="AW1187" s="13" t="s">
        <v>31</v>
      </c>
      <c r="AX1187" s="13" t="s">
        <v>75</v>
      </c>
      <c r="AY1187" s="178" t="s">
        <v>181</v>
      </c>
    </row>
    <row r="1188" spans="2:51" s="14" customFormat="1">
      <c r="B1188" s="185"/>
      <c r="D1188" s="177" t="s">
        <v>189</v>
      </c>
      <c r="E1188" s="186" t="s">
        <v>1</v>
      </c>
      <c r="F1188" s="187" t="s">
        <v>1939</v>
      </c>
      <c r="H1188" s="186" t="s">
        <v>1</v>
      </c>
      <c r="I1188" s="188"/>
      <c r="L1188" s="185"/>
      <c r="M1188" s="189"/>
      <c r="N1188" s="190"/>
      <c r="O1188" s="190"/>
      <c r="P1188" s="190"/>
      <c r="Q1188" s="190"/>
      <c r="R1188" s="190"/>
      <c r="S1188" s="190"/>
      <c r="T1188" s="191"/>
      <c r="AT1188" s="186" t="s">
        <v>189</v>
      </c>
      <c r="AU1188" s="186" t="s">
        <v>85</v>
      </c>
      <c r="AV1188" s="14" t="s">
        <v>80</v>
      </c>
      <c r="AW1188" s="14" t="s">
        <v>31</v>
      </c>
      <c r="AX1188" s="14" t="s">
        <v>75</v>
      </c>
      <c r="AY1188" s="186" t="s">
        <v>181</v>
      </c>
    </row>
    <row r="1189" spans="2:51" s="13" customFormat="1">
      <c r="B1189" s="176"/>
      <c r="D1189" s="177" t="s">
        <v>189</v>
      </c>
      <c r="E1189" s="178" t="s">
        <v>1</v>
      </c>
      <c r="F1189" s="179" t="s">
        <v>1940</v>
      </c>
      <c r="H1189" s="180">
        <v>5.55</v>
      </c>
      <c r="I1189" s="181"/>
      <c r="L1189" s="176"/>
      <c r="M1189" s="182"/>
      <c r="N1189" s="183"/>
      <c r="O1189" s="183"/>
      <c r="P1189" s="183"/>
      <c r="Q1189" s="183"/>
      <c r="R1189" s="183"/>
      <c r="S1189" s="183"/>
      <c r="T1189" s="184"/>
      <c r="AT1189" s="178" t="s">
        <v>189</v>
      </c>
      <c r="AU1189" s="178" t="s">
        <v>85</v>
      </c>
      <c r="AV1189" s="13" t="s">
        <v>85</v>
      </c>
      <c r="AW1189" s="13" t="s">
        <v>31</v>
      </c>
      <c r="AX1189" s="13" t="s">
        <v>75</v>
      </c>
      <c r="AY1189" s="178" t="s">
        <v>181</v>
      </c>
    </row>
    <row r="1190" spans="2:51" s="14" customFormat="1">
      <c r="B1190" s="185"/>
      <c r="D1190" s="177" t="s">
        <v>189</v>
      </c>
      <c r="E1190" s="186" t="s">
        <v>1</v>
      </c>
      <c r="F1190" s="187" t="s">
        <v>1941</v>
      </c>
      <c r="H1190" s="186" t="s">
        <v>1</v>
      </c>
      <c r="I1190" s="188"/>
      <c r="L1190" s="185"/>
      <c r="M1190" s="189"/>
      <c r="N1190" s="190"/>
      <c r="O1190" s="190"/>
      <c r="P1190" s="190"/>
      <c r="Q1190" s="190"/>
      <c r="R1190" s="190"/>
      <c r="S1190" s="190"/>
      <c r="T1190" s="191"/>
      <c r="AT1190" s="186" t="s">
        <v>189</v>
      </c>
      <c r="AU1190" s="186" t="s">
        <v>85</v>
      </c>
      <c r="AV1190" s="14" t="s">
        <v>80</v>
      </c>
      <c r="AW1190" s="14" t="s">
        <v>31</v>
      </c>
      <c r="AX1190" s="14" t="s">
        <v>75</v>
      </c>
      <c r="AY1190" s="186" t="s">
        <v>181</v>
      </c>
    </row>
    <row r="1191" spans="2:51" s="13" customFormat="1">
      <c r="B1191" s="176"/>
      <c r="D1191" s="177" t="s">
        <v>189</v>
      </c>
      <c r="E1191" s="178" t="s">
        <v>1</v>
      </c>
      <c r="F1191" s="179" t="s">
        <v>1942</v>
      </c>
      <c r="H1191" s="180">
        <v>10.8</v>
      </c>
      <c r="I1191" s="181"/>
      <c r="L1191" s="176"/>
      <c r="M1191" s="182"/>
      <c r="N1191" s="183"/>
      <c r="O1191" s="183"/>
      <c r="P1191" s="183"/>
      <c r="Q1191" s="183"/>
      <c r="R1191" s="183"/>
      <c r="S1191" s="183"/>
      <c r="T1191" s="184"/>
      <c r="AT1191" s="178" t="s">
        <v>189</v>
      </c>
      <c r="AU1191" s="178" t="s">
        <v>85</v>
      </c>
      <c r="AV1191" s="13" t="s">
        <v>85</v>
      </c>
      <c r="AW1191" s="13" t="s">
        <v>31</v>
      </c>
      <c r="AX1191" s="13" t="s">
        <v>75</v>
      </c>
      <c r="AY1191" s="178" t="s">
        <v>181</v>
      </c>
    </row>
    <row r="1192" spans="2:51" s="14" customFormat="1">
      <c r="B1192" s="185"/>
      <c r="D1192" s="177" t="s">
        <v>189</v>
      </c>
      <c r="E1192" s="186" t="s">
        <v>1</v>
      </c>
      <c r="F1192" s="187" t="s">
        <v>1943</v>
      </c>
      <c r="H1192" s="186" t="s">
        <v>1</v>
      </c>
      <c r="I1192" s="188"/>
      <c r="L1192" s="185"/>
      <c r="M1192" s="189"/>
      <c r="N1192" s="190"/>
      <c r="O1192" s="190"/>
      <c r="P1192" s="190"/>
      <c r="Q1192" s="190"/>
      <c r="R1192" s="190"/>
      <c r="S1192" s="190"/>
      <c r="T1192" s="191"/>
      <c r="AT1192" s="186" t="s">
        <v>189</v>
      </c>
      <c r="AU1192" s="186" t="s">
        <v>85</v>
      </c>
      <c r="AV1192" s="14" t="s">
        <v>80</v>
      </c>
      <c r="AW1192" s="14" t="s">
        <v>31</v>
      </c>
      <c r="AX1192" s="14" t="s">
        <v>75</v>
      </c>
      <c r="AY1192" s="186" t="s">
        <v>181</v>
      </c>
    </row>
    <row r="1193" spans="2:51" s="13" customFormat="1">
      <c r="B1193" s="176"/>
      <c r="D1193" s="177" t="s">
        <v>189</v>
      </c>
      <c r="E1193" s="178" t="s">
        <v>1</v>
      </c>
      <c r="F1193" s="179" t="s">
        <v>1944</v>
      </c>
      <c r="H1193" s="180">
        <v>9.6999999999999993</v>
      </c>
      <c r="I1193" s="181"/>
      <c r="L1193" s="176"/>
      <c r="M1193" s="182"/>
      <c r="N1193" s="183"/>
      <c r="O1193" s="183"/>
      <c r="P1193" s="183"/>
      <c r="Q1193" s="183"/>
      <c r="R1193" s="183"/>
      <c r="S1193" s="183"/>
      <c r="T1193" s="184"/>
      <c r="AT1193" s="178" t="s">
        <v>189</v>
      </c>
      <c r="AU1193" s="178" t="s">
        <v>85</v>
      </c>
      <c r="AV1193" s="13" t="s">
        <v>85</v>
      </c>
      <c r="AW1193" s="13" t="s">
        <v>31</v>
      </c>
      <c r="AX1193" s="13" t="s">
        <v>75</v>
      </c>
      <c r="AY1193" s="178" t="s">
        <v>181</v>
      </c>
    </row>
    <row r="1194" spans="2:51" s="14" customFormat="1">
      <c r="B1194" s="185"/>
      <c r="D1194" s="177" t="s">
        <v>189</v>
      </c>
      <c r="E1194" s="186" t="s">
        <v>1</v>
      </c>
      <c r="F1194" s="187" t="s">
        <v>1945</v>
      </c>
      <c r="H1194" s="186" t="s">
        <v>1</v>
      </c>
      <c r="I1194" s="188"/>
      <c r="L1194" s="185"/>
      <c r="M1194" s="189"/>
      <c r="N1194" s="190"/>
      <c r="O1194" s="190"/>
      <c r="P1194" s="190"/>
      <c r="Q1194" s="190"/>
      <c r="R1194" s="190"/>
      <c r="S1194" s="190"/>
      <c r="T1194" s="191"/>
      <c r="AT1194" s="186" t="s">
        <v>189</v>
      </c>
      <c r="AU1194" s="186" t="s">
        <v>85</v>
      </c>
      <c r="AV1194" s="14" t="s">
        <v>80</v>
      </c>
      <c r="AW1194" s="14" t="s">
        <v>31</v>
      </c>
      <c r="AX1194" s="14" t="s">
        <v>75</v>
      </c>
      <c r="AY1194" s="186" t="s">
        <v>181</v>
      </c>
    </row>
    <row r="1195" spans="2:51" s="13" customFormat="1">
      <c r="B1195" s="176"/>
      <c r="D1195" s="177" t="s">
        <v>189</v>
      </c>
      <c r="E1195" s="178" t="s">
        <v>1</v>
      </c>
      <c r="F1195" s="179" t="s">
        <v>1946</v>
      </c>
      <c r="H1195" s="180">
        <v>4.7</v>
      </c>
      <c r="I1195" s="181"/>
      <c r="L1195" s="176"/>
      <c r="M1195" s="182"/>
      <c r="N1195" s="183"/>
      <c r="O1195" s="183"/>
      <c r="P1195" s="183"/>
      <c r="Q1195" s="183"/>
      <c r="R1195" s="183"/>
      <c r="S1195" s="183"/>
      <c r="T1195" s="184"/>
      <c r="AT1195" s="178" t="s">
        <v>189</v>
      </c>
      <c r="AU1195" s="178" t="s">
        <v>85</v>
      </c>
      <c r="AV1195" s="13" t="s">
        <v>85</v>
      </c>
      <c r="AW1195" s="13" t="s">
        <v>31</v>
      </c>
      <c r="AX1195" s="13" t="s">
        <v>75</v>
      </c>
      <c r="AY1195" s="178" t="s">
        <v>181</v>
      </c>
    </row>
    <row r="1196" spans="2:51" s="14" customFormat="1">
      <c r="B1196" s="185"/>
      <c r="D1196" s="177" t="s">
        <v>189</v>
      </c>
      <c r="E1196" s="186" t="s">
        <v>1</v>
      </c>
      <c r="F1196" s="187" t="s">
        <v>1947</v>
      </c>
      <c r="H1196" s="186" t="s">
        <v>1</v>
      </c>
      <c r="I1196" s="188"/>
      <c r="L1196" s="185"/>
      <c r="M1196" s="189"/>
      <c r="N1196" s="190"/>
      <c r="O1196" s="190"/>
      <c r="P1196" s="190"/>
      <c r="Q1196" s="190"/>
      <c r="R1196" s="190"/>
      <c r="S1196" s="190"/>
      <c r="T1196" s="191"/>
      <c r="AT1196" s="186" t="s">
        <v>189</v>
      </c>
      <c r="AU1196" s="186" t="s">
        <v>85</v>
      </c>
      <c r="AV1196" s="14" t="s">
        <v>80</v>
      </c>
      <c r="AW1196" s="14" t="s">
        <v>31</v>
      </c>
      <c r="AX1196" s="14" t="s">
        <v>75</v>
      </c>
      <c r="AY1196" s="186" t="s">
        <v>181</v>
      </c>
    </row>
    <row r="1197" spans="2:51" s="13" customFormat="1">
      <c r="B1197" s="176"/>
      <c r="D1197" s="177" t="s">
        <v>189</v>
      </c>
      <c r="E1197" s="178" t="s">
        <v>1</v>
      </c>
      <c r="F1197" s="179" t="s">
        <v>1948</v>
      </c>
      <c r="H1197" s="180">
        <v>9.3000000000000007</v>
      </c>
      <c r="I1197" s="181"/>
      <c r="L1197" s="176"/>
      <c r="M1197" s="182"/>
      <c r="N1197" s="183"/>
      <c r="O1197" s="183"/>
      <c r="P1197" s="183"/>
      <c r="Q1197" s="183"/>
      <c r="R1197" s="183"/>
      <c r="S1197" s="183"/>
      <c r="T1197" s="184"/>
      <c r="AT1197" s="178" t="s">
        <v>189</v>
      </c>
      <c r="AU1197" s="178" t="s">
        <v>85</v>
      </c>
      <c r="AV1197" s="13" t="s">
        <v>85</v>
      </c>
      <c r="AW1197" s="13" t="s">
        <v>31</v>
      </c>
      <c r="AX1197" s="13" t="s">
        <v>75</v>
      </c>
      <c r="AY1197" s="178" t="s">
        <v>181</v>
      </c>
    </row>
    <row r="1198" spans="2:51" s="14" customFormat="1">
      <c r="B1198" s="185"/>
      <c r="D1198" s="177" t="s">
        <v>189</v>
      </c>
      <c r="E1198" s="186" t="s">
        <v>1</v>
      </c>
      <c r="F1198" s="187" t="s">
        <v>1949</v>
      </c>
      <c r="H1198" s="186" t="s">
        <v>1</v>
      </c>
      <c r="I1198" s="188"/>
      <c r="L1198" s="185"/>
      <c r="M1198" s="189"/>
      <c r="N1198" s="190"/>
      <c r="O1198" s="190"/>
      <c r="P1198" s="190"/>
      <c r="Q1198" s="190"/>
      <c r="R1198" s="190"/>
      <c r="S1198" s="190"/>
      <c r="T1198" s="191"/>
      <c r="AT1198" s="186" t="s">
        <v>189</v>
      </c>
      <c r="AU1198" s="186" t="s">
        <v>85</v>
      </c>
      <c r="AV1198" s="14" t="s">
        <v>80</v>
      </c>
      <c r="AW1198" s="14" t="s">
        <v>31</v>
      </c>
      <c r="AX1198" s="14" t="s">
        <v>75</v>
      </c>
      <c r="AY1198" s="186" t="s">
        <v>181</v>
      </c>
    </row>
    <row r="1199" spans="2:51" s="13" customFormat="1">
      <c r="B1199" s="176"/>
      <c r="D1199" s="177" t="s">
        <v>189</v>
      </c>
      <c r="E1199" s="178" t="s">
        <v>1</v>
      </c>
      <c r="F1199" s="179" t="s">
        <v>1950</v>
      </c>
      <c r="H1199" s="180">
        <v>4.5999999999999996</v>
      </c>
      <c r="I1199" s="181"/>
      <c r="L1199" s="176"/>
      <c r="M1199" s="182"/>
      <c r="N1199" s="183"/>
      <c r="O1199" s="183"/>
      <c r="P1199" s="183"/>
      <c r="Q1199" s="183"/>
      <c r="R1199" s="183"/>
      <c r="S1199" s="183"/>
      <c r="T1199" s="184"/>
      <c r="AT1199" s="178" t="s">
        <v>189</v>
      </c>
      <c r="AU1199" s="178" t="s">
        <v>85</v>
      </c>
      <c r="AV1199" s="13" t="s">
        <v>85</v>
      </c>
      <c r="AW1199" s="13" t="s">
        <v>31</v>
      </c>
      <c r="AX1199" s="13" t="s">
        <v>75</v>
      </c>
      <c r="AY1199" s="178" t="s">
        <v>181</v>
      </c>
    </row>
    <row r="1200" spans="2:51" s="14" customFormat="1">
      <c r="B1200" s="185"/>
      <c r="D1200" s="177" t="s">
        <v>189</v>
      </c>
      <c r="E1200" s="186" t="s">
        <v>1</v>
      </c>
      <c r="F1200" s="187" t="s">
        <v>1951</v>
      </c>
      <c r="H1200" s="186" t="s">
        <v>1</v>
      </c>
      <c r="I1200" s="188"/>
      <c r="L1200" s="185"/>
      <c r="M1200" s="189"/>
      <c r="N1200" s="190"/>
      <c r="O1200" s="190"/>
      <c r="P1200" s="190"/>
      <c r="Q1200" s="190"/>
      <c r="R1200" s="190"/>
      <c r="S1200" s="190"/>
      <c r="T1200" s="191"/>
      <c r="AT1200" s="186" t="s">
        <v>189</v>
      </c>
      <c r="AU1200" s="186" t="s">
        <v>85</v>
      </c>
      <c r="AV1200" s="14" t="s">
        <v>80</v>
      </c>
      <c r="AW1200" s="14" t="s">
        <v>31</v>
      </c>
      <c r="AX1200" s="14" t="s">
        <v>75</v>
      </c>
      <c r="AY1200" s="186" t="s">
        <v>181</v>
      </c>
    </row>
    <row r="1201" spans="2:51" s="13" customFormat="1">
      <c r="B1201" s="176"/>
      <c r="D1201" s="177" t="s">
        <v>189</v>
      </c>
      <c r="E1201" s="178" t="s">
        <v>1</v>
      </c>
      <c r="F1201" s="179" t="s">
        <v>1952</v>
      </c>
      <c r="H1201" s="180">
        <v>8.8000000000000007</v>
      </c>
      <c r="I1201" s="181"/>
      <c r="L1201" s="176"/>
      <c r="M1201" s="182"/>
      <c r="N1201" s="183"/>
      <c r="O1201" s="183"/>
      <c r="P1201" s="183"/>
      <c r="Q1201" s="183"/>
      <c r="R1201" s="183"/>
      <c r="S1201" s="183"/>
      <c r="T1201" s="184"/>
      <c r="AT1201" s="178" t="s">
        <v>189</v>
      </c>
      <c r="AU1201" s="178" t="s">
        <v>85</v>
      </c>
      <c r="AV1201" s="13" t="s">
        <v>85</v>
      </c>
      <c r="AW1201" s="13" t="s">
        <v>31</v>
      </c>
      <c r="AX1201" s="13" t="s">
        <v>75</v>
      </c>
      <c r="AY1201" s="178" t="s">
        <v>181</v>
      </c>
    </row>
    <row r="1202" spans="2:51" s="14" customFormat="1">
      <c r="B1202" s="185"/>
      <c r="D1202" s="177" t="s">
        <v>189</v>
      </c>
      <c r="E1202" s="186" t="s">
        <v>1</v>
      </c>
      <c r="F1202" s="187" t="s">
        <v>1953</v>
      </c>
      <c r="H1202" s="186" t="s">
        <v>1</v>
      </c>
      <c r="I1202" s="188"/>
      <c r="L1202" s="185"/>
      <c r="M1202" s="189"/>
      <c r="N1202" s="190"/>
      <c r="O1202" s="190"/>
      <c r="P1202" s="190"/>
      <c r="Q1202" s="190"/>
      <c r="R1202" s="190"/>
      <c r="S1202" s="190"/>
      <c r="T1202" s="191"/>
      <c r="AT1202" s="186" t="s">
        <v>189</v>
      </c>
      <c r="AU1202" s="186" t="s">
        <v>85</v>
      </c>
      <c r="AV1202" s="14" t="s">
        <v>80</v>
      </c>
      <c r="AW1202" s="14" t="s">
        <v>31</v>
      </c>
      <c r="AX1202" s="14" t="s">
        <v>75</v>
      </c>
      <c r="AY1202" s="186" t="s">
        <v>181</v>
      </c>
    </row>
    <row r="1203" spans="2:51" s="13" customFormat="1">
      <c r="B1203" s="176"/>
      <c r="D1203" s="177" t="s">
        <v>189</v>
      </c>
      <c r="E1203" s="178" t="s">
        <v>1</v>
      </c>
      <c r="F1203" s="179" t="s">
        <v>1954</v>
      </c>
      <c r="H1203" s="180">
        <v>3.75</v>
      </c>
      <c r="I1203" s="181"/>
      <c r="L1203" s="176"/>
      <c r="M1203" s="182"/>
      <c r="N1203" s="183"/>
      <c r="O1203" s="183"/>
      <c r="P1203" s="183"/>
      <c r="Q1203" s="183"/>
      <c r="R1203" s="183"/>
      <c r="S1203" s="183"/>
      <c r="T1203" s="184"/>
      <c r="AT1203" s="178" t="s">
        <v>189</v>
      </c>
      <c r="AU1203" s="178" t="s">
        <v>85</v>
      </c>
      <c r="AV1203" s="13" t="s">
        <v>85</v>
      </c>
      <c r="AW1203" s="13" t="s">
        <v>31</v>
      </c>
      <c r="AX1203" s="13" t="s">
        <v>75</v>
      </c>
      <c r="AY1203" s="178" t="s">
        <v>181</v>
      </c>
    </row>
    <row r="1204" spans="2:51" s="14" customFormat="1">
      <c r="B1204" s="185"/>
      <c r="D1204" s="177" t="s">
        <v>189</v>
      </c>
      <c r="E1204" s="186" t="s">
        <v>1</v>
      </c>
      <c r="F1204" s="187" t="s">
        <v>1955</v>
      </c>
      <c r="H1204" s="186" t="s">
        <v>1</v>
      </c>
      <c r="I1204" s="188"/>
      <c r="L1204" s="185"/>
      <c r="M1204" s="189"/>
      <c r="N1204" s="190"/>
      <c r="O1204" s="190"/>
      <c r="P1204" s="190"/>
      <c r="Q1204" s="190"/>
      <c r="R1204" s="190"/>
      <c r="S1204" s="190"/>
      <c r="T1204" s="191"/>
      <c r="AT1204" s="186" t="s">
        <v>189</v>
      </c>
      <c r="AU1204" s="186" t="s">
        <v>85</v>
      </c>
      <c r="AV1204" s="14" t="s">
        <v>80</v>
      </c>
      <c r="AW1204" s="14" t="s">
        <v>31</v>
      </c>
      <c r="AX1204" s="14" t="s">
        <v>75</v>
      </c>
      <c r="AY1204" s="186" t="s">
        <v>181</v>
      </c>
    </row>
    <row r="1205" spans="2:51" s="13" customFormat="1">
      <c r="B1205" s="176"/>
      <c r="D1205" s="177" t="s">
        <v>189</v>
      </c>
      <c r="E1205" s="178" t="s">
        <v>1</v>
      </c>
      <c r="F1205" s="179" t="s">
        <v>1956</v>
      </c>
      <c r="H1205" s="180">
        <v>3.6</v>
      </c>
      <c r="I1205" s="181"/>
      <c r="L1205" s="176"/>
      <c r="M1205" s="182"/>
      <c r="N1205" s="183"/>
      <c r="O1205" s="183"/>
      <c r="P1205" s="183"/>
      <c r="Q1205" s="183"/>
      <c r="R1205" s="183"/>
      <c r="S1205" s="183"/>
      <c r="T1205" s="184"/>
      <c r="AT1205" s="178" t="s">
        <v>189</v>
      </c>
      <c r="AU1205" s="178" t="s">
        <v>85</v>
      </c>
      <c r="AV1205" s="13" t="s">
        <v>85</v>
      </c>
      <c r="AW1205" s="13" t="s">
        <v>31</v>
      </c>
      <c r="AX1205" s="13" t="s">
        <v>75</v>
      </c>
      <c r="AY1205" s="178" t="s">
        <v>181</v>
      </c>
    </row>
    <row r="1206" spans="2:51" s="14" customFormat="1">
      <c r="B1206" s="185"/>
      <c r="D1206" s="177" t="s">
        <v>189</v>
      </c>
      <c r="E1206" s="186" t="s">
        <v>1</v>
      </c>
      <c r="F1206" s="187" t="s">
        <v>1957</v>
      </c>
      <c r="H1206" s="186" t="s">
        <v>1</v>
      </c>
      <c r="I1206" s="188"/>
      <c r="L1206" s="185"/>
      <c r="M1206" s="189"/>
      <c r="N1206" s="190"/>
      <c r="O1206" s="190"/>
      <c r="P1206" s="190"/>
      <c r="Q1206" s="190"/>
      <c r="R1206" s="190"/>
      <c r="S1206" s="190"/>
      <c r="T1206" s="191"/>
      <c r="AT1206" s="186" t="s">
        <v>189</v>
      </c>
      <c r="AU1206" s="186" t="s">
        <v>85</v>
      </c>
      <c r="AV1206" s="14" t="s">
        <v>80</v>
      </c>
      <c r="AW1206" s="14" t="s">
        <v>31</v>
      </c>
      <c r="AX1206" s="14" t="s">
        <v>75</v>
      </c>
      <c r="AY1206" s="186" t="s">
        <v>181</v>
      </c>
    </row>
    <row r="1207" spans="2:51" s="13" customFormat="1">
      <c r="B1207" s="176"/>
      <c r="D1207" s="177" t="s">
        <v>189</v>
      </c>
      <c r="E1207" s="178" t="s">
        <v>1</v>
      </c>
      <c r="F1207" s="179" t="s">
        <v>699</v>
      </c>
      <c r="H1207" s="180">
        <v>7</v>
      </c>
      <c r="I1207" s="181"/>
      <c r="L1207" s="176"/>
      <c r="M1207" s="182"/>
      <c r="N1207" s="183"/>
      <c r="O1207" s="183"/>
      <c r="P1207" s="183"/>
      <c r="Q1207" s="183"/>
      <c r="R1207" s="183"/>
      <c r="S1207" s="183"/>
      <c r="T1207" s="184"/>
      <c r="AT1207" s="178" t="s">
        <v>189</v>
      </c>
      <c r="AU1207" s="178" t="s">
        <v>85</v>
      </c>
      <c r="AV1207" s="13" t="s">
        <v>85</v>
      </c>
      <c r="AW1207" s="13" t="s">
        <v>31</v>
      </c>
      <c r="AX1207" s="13" t="s">
        <v>75</v>
      </c>
      <c r="AY1207" s="178" t="s">
        <v>181</v>
      </c>
    </row>
    <row r="1208" spans="2:51" s="14" customFormat="1">
      <c r="B1208" s="185"/>
      <c r="D1208" s="177" t="s">
        <v>189</v>
      </c>
      <c r="E1208" s="186" t="s">
        <v>1</v>
      </c>
      <c r="F1208" s="187" t="s">
        <v>1958</v>
      </c>
      <c r="H1208" s="186" t="s">
        <v>1</v>
      </c>
      <c r="I1208" s="188"/>
      <c r="L1208" s="185"/>
      <c r="M1208" s="189"/>
      <c r="N1208" s="190"/>
      <c r="O1208" s="190"/>
      <c r="P1208" s="190"/>
      <c r="Q1208" s="190"/>
      <c r="R1208" s="190"/>
      <c r="S1208" s="190"/>
      <c r="T1208" s="191"/>
      <c r="AT1208" s="186" t="s">
        <v>189</v>
      </c>
      <c r="AU1208" s="186" t="s">
        <v>85</v>
      </c>
      <c r="AV1208" s="14" t="s">
        <v>80</v>
      </c>
      <c r="AW1208" s="14" t="s">
        <v>31</v>
      </c>
      <c r="AX1208" s="14" t="s">
        <v>75</v>
      </c>
      <c r="AY1208" s="186" t="s">
        <v>181</v>
      </c>
    </row>
    <row r="1209" spans="2:51" s="13" customFormat="1">
      <c r="B1209" s="176"/>
      <c r="D1209" s="177" t="s">
        <v>189</v>
      </c>
      <c r="E1209" s="178" t="s">
        <v>1</v>
      </c>
      <c r="F1209" s="179" t="s">
        <v>1959</v>
      </c>
      <c r="H1209" s="180">
        <v>3.15</v>
      </c>
      <c r="I1209" s="181"/>
      <c r="L1209" s="176"/>
      <c r="M1209" s="182"/>
      <c r="N1209" s="183"/>
      <c r="O1209" s="183"/>
      <c r="P1209" s="183"/>
      <c r="Q1209" s="183"/>
      <c r="R1209" s="183"/>
      <c r="S1209" s="183"/>
      <c r="T1209" s="184"/>
      <c r="AT1209" s="178" t="s">
        <v>189</v>
      </c>
      <c r="AU1209" s="178" t="s">
        <v>85</v>
      </c>
      <c r="AV1209" s="13" t="s">
        <v>85</v>
      </c>
      <c r="AW1209" s="13" t="s">
        <v>31</v>
      </c>
      <c r="AX1209" s="13" t="s">
        <v>75</v>
      </c>
      <c r="AY1209" s="178" t="s">
        <v>181</v>
      </c>
    </row>
    <row r="1210" spans="2:51" s="14" customFormat="1">
      <c r="B1210" s="185"/>
      <c r="D1210" s="177" t="s">
        <v>189</v>
      </c>
      <c r="E1210" s="186" t="s">
        <v>1</v>
      </c>
      <c r="F1210" s="187" t="s">
        <v>1960</v>
      </c>
      <c r="H1210" s="186" t="s">
        <v>1</v>
      </c>
      <c r="I1210" s="188"/>
      <c r="L1210" s="185"/>
      <c r="M1210" s="189"/>
      <c r="N1210" s="190"/>
      <c r="O1210" s="190"/>
      <c r="P1210" s="190"/>
      <c r="Q1210" s="190"/>
      <c r="R1210" s="190"/>
      <c r="S1210" s="190"/>
      <c r="T1210" s="191"/>
      <c r="AT1210" s="186" t="s">
        <v>189</v>
      </c>
      <c r="AU1210" s="186" t="s">
        <v>85</v>
      </c>
      <c r="AV1210" s="14" t="s">
        <v>80</v>
      </c>
      <c r="AW1210" s="14" t="s">
        <v>31</v>
      </c>
      <c r="AX1210" s="14" t="s">
        <v>75</v>
      </c>
      <c r="AY1210" s="186" t="s">
        <v>181</v>
      </c>
    </row>
    <row r="1211" spans="2:51" s="13" customFormat="1">
      <c r="B1211" s="176"/>
      <c r="D1211" s="177" t="s">
        <v>189</v>
      </c>
      <c r="E1211" s="178" t="s">
        <v>1</v>
      </c>
      <c r="F1211" s="179" t="s">
        <v>1961</v>
      </c>
      <c r="H1211" s="180">
        <v>3.1</v>
      </c>
      <c r="I1211" s="181"/>
      <c r="L1211" s="176"/>
      <c r="M1211" s="182"/>
      <c r="N1211" s="183"/>
      <c r="O1211" s="183"/>
      <c r="P1211" s="183"/>
      <c r="Q1211" s="183"/>
      <c r="R1211" s="183"/>
      <c r="S1211" s="183"/>
      <c r="T1211" s="184"/>
      <c r="AT1211" s="178" t="s">
        <v>189</v>
      </c>
      <c r="AU1211" s="178" t="s">
        <v>85</v>
      </c>
      <c r="AV1211" s="13" t="s">
        <v>85</v>
      </c>
      <c r="AW1211" s="13" t="s">
        <v>31</v>
      </c>
      <c r="AX1211" s="13" t="s">
        <v>75</v>
      </c>
      <c r="AY1211" s="178" t="s">
        <v>181</v>
      </c>
    </row>
    <row r="1212" spans="2:51" s="14" customFormat="1">
      <c r="B1212" s="185"/>
      <c r="D1212" s="177" t="s">
        <v>189</v>
      </c>
      <c r="E1212" s="186" t="s">
        <v>1</v>
      </c>
      <c r="F1212" s="187" t="s">
        <v>1962</v>
      </c>
      <c r="H1212" s="186" t="s">
        <v>1</v>
      </c>
      <c r="I1212" s="188"/>
      <c r="L1212" s="185"/>
      <c r="M1212" s="189"/>
      <c r="N1212" s="190"/>
      <c r="O1212" s="190"/>
      <c r="P1212" s="190"/>
      <c r="Q1212" s="190"/>
      <c r="R1212" s="190"/>
      <c r="S1212" s="190"/>
      <c r="T1212" s="191"/>
      <c r="AT1212" s="186" t="s">
        <v>189</v>
      </c>
      <c r="AU1212" s="186" t="s">
        <v>85</v>
      </c>
      <c r="AV1212" s="14" t="s">
        <v>80</v>
      </c>
      <c r="AW1212" s="14" t="s">
        <v>31</v>
      </c>
      <c r="AX1212" s="14" t="s">
        <v>75</v>
      </c>
      <c r="AY1212" s="186" t="s">
        <v>181</v>
      </c>
    </row>
    <row r="1213" spans="2:51" s="13" customFormat="1">
      <c r="B1213" s="176"/>
      <c r="D1213" s="177" t="s">
        <v>189</v>
      </c>
      <c r="E1213" s="178" t="s">
        <v>1</v>
      </c>
      <c r="F1213" s="179" t="s">
        <v>1963</v>
      </c>
      <c r="H1213" s="180">
        <v>2.95</v>
      </c>
      <c r="I1213" s="181"/>
      <c r="L1213" s="176"/>
      <c r="M1213" s="182"/>
      <c r="N1213" s="183"/>
      <c r="O1213" s="183"/>
      <c r="P1213" s="183"/>
      <c r="Q1213" s="183"/>
      <c r="R1213" s="183"/>
      <c r="S1213" s="183"/>
      <c r="T1213" s="184"/>
      <c r="AT1213" s="178" t="s">
        <v>189</v>
      </c>
      <c r="AU1213" s="178" t="s">
        <v>85</v>
      </c>
      <c r="AV1213" s="13" t="s">
        <v>85</v>
      </c>
      <c r="AW1213" s="13" t="s">
        <v>31</v>
      </c>
      <c r="AX1213" s="13" t="s">
        <v>75</v>
      </c>
      <c r="AY1213" s="178" t="s">
        <v>181</v>
      </c>
    </row>
    <row r="1214" spans="2:51" s="14" customFormat="1">
      <c r="B1214" s="185"/>
      <c r="D1214" s="177" t="s">
        <v>189</v>
      </c>
      <c r="E1214" s="186" t="s">
        <v>1</v>
      </c>
      <c r="F1214" s="187" t="s">
        <v>1964</v>
      </c>
      <c r="H1214" s="186" t="s">
        <v>1</v>
      </c>
      <c r="I1214" s="188"/>
      <c r="L1214" s="185"/>
      <c r="M1214" s="189"/>
      <c r="N1214" s="190"/>
      <c r="O1214" s="190"/>
      <c r="P1214" s="190"/>
      <c r="Q1214" s="190"/>
      <c r="R1214" s="190"/>
      <c r="S1214" s="190"/>
      <c r="T1214" s="191"/>
      <c r="AT1214" s="186" t="s">
        <v>189</v>
      </c>
      <c r="AU1214" s="186" t="s">
        <v>85</v>
      </c>
      <c r="AV1214" s="14" t="s">
        <v>80</v>
      </c>
      <c r="AW1214" s="14" t="s">
        <v>31</v>
      </c>
      <c r="AX1214" s="14" t="s">
        <v>75</v>
      </c>
      <c r="AY1214" s="186" t="s">
        <v>181</v>
      </c>
    </row>
    <row r="1215" spans="2:51" s="13" customFormat="1">
      <c r="B1215" s="176"/>
      <c r="D1215" s="177" t="s">
        <v>189</v>
      </c>
      <c r="E1215" s="178" t="s">
        <v>1</v>
      </c>
      <c r="F1215" s="179" t="s">
        <v>1965</v>
      </c>
      <c r="H1215" s="180">
        <v>5.8</v>
      </c>
      <c r="I1215" s="181"/>
      <c r="L1215" s="176"/>
      <c r="M1215" s="182"/>
      <c r="N1215" s="183"/>
      <c r="O1215" s="183"/>
      <c r="P1215" s="183"/>
      <c r="Q1215" s="183"/>
      <c r="R1215" s="183"/>
      <c r="S1215" s="183"/>
      <c r="T1215" s="184"/>
      <c r="AT1215" s="178" t="s">
        <v>189</v>
      </c>
      <c r="AU1215" s="178" t="s">
        <v>85</v>
      </c>
      <c r="AV1215" s="13" t="s">
        <v>85</v>
      </c>
      <c r="AW1215" s="13" t="s">
        <v>31</v>
      </c>
      <c r="AX1215" s="13" t="s">
        <v>75</v>
      </c>
      <c r="AY1215" s="178" t="s">
        <v>181</v>
      </c>
    </row>
    <row r="1216" spans="2:51" s="14" customFormat="1">
      <c r="B1216" s="185"/>
      <c r="D1216" s="177" t="s">
        <v>189</v>
      </c>
      <c r="E1216" s="186" t="s">
        <v>1</v>
      </c>
      <c r="F1216" s="187" t="s">
        <v>1966</v>
      </c>
      <c r="H1216" s="186" t="s">
        <v>1</v>
      </c>
      <c r="I1216" s="188"/>
      <c r="L1216" s="185"/>
      <c r="M1216" s="189"/>
      <c r="N1216" s="190"/>
      <c r="O1216" s="190"/>
      <c r="P1216" s="190"/>
      <c r="Q1216" s="190"/>
      <c r="R1216" s="190"/>
      <c r="S1216" s="190"/>
      <c r="T1216" s="191"/>
      <c r="AT1216" s="186" t="s">
        <v>189</v>
      </c>
      <c r="AU1216" s="186" t="s">
        <v>85</v>
      </c>
      <c r="AV1216" s="14" t="s">
        <v>80</v>
      </c>
      <c r="AW1216" s="14" t="s">
        <v>31</v>
      </c>
      <c r="AX1216" s="14" t="s">
        <v>75</v>
      </c>
      <c r="AY1216" s="186" t="s">
        <v>181</v>
      </c>
    </row>
    <row r="1217" spans="2:51" s="13" customFormat="1">
      <c r="B1217" s="176"/>
      <c r="D1217" s="177" t="s">
        <v>189</v>
      </c>
      <c r="E1217" s="178" t="s">
        <v>1</v>
      </c>
      <c r="F1217" s="179" t="s">
        <v>1967</v>
      </c>
      <c r="H1217" s="180">
        <v>2.75</v>
      </c>
      <c r="I1217" s="181"/>
      <c r="L1217" s="176"/>
      <c r="M1217" s="182"/>
      <c r="N1217" s="183"/>
      <c r="O1217" s="183"/>
      <c r="P1217" s="183"/>
      <c r="Q1217" s="183"/>
      <c r="R1217" s="183"/>
      <c r="S1217" s="183"/>
      <c r="T1217" s="184"/>
      <c r="AT1217" s="178" t="s">
        <v>189</v>
      </c>
      <c r="AU1217" s="178" t="s">
        <v>85</v>
      </c>
      <c r="AV1217" s="13" t="s">
        <v>85</v>
      </c>
      <c r="AW1217" s="13" t="s">
        <v>31</v>
      </c>
      <c r="AX1217" s="13" t="s">
        <v>75</v>
      </c>
      <c r="AY1217" s="178" t="s">
        <v>181</v>
      </c>
    </row>
    <row r="1218" spans="2:51" s="14" customFormat="1">
      <c r="B1218" s="185"/>
      <c r="D1218" s="177" t="s">
        <v>189</v>
      </c>
      <c r="E1218" s="186" t="s">
        <v>1</v>
      </c>
      <c r="F1218" s="187" t="s">
        <v>1968</v>
      </c>
      <c r="H1218" s="186" t="s">
        <v>1</v>
      </c>
      <c r="I1218" s="188"/>
      <c r="L1218" s="185"/>
      <c r="M1218" s="189"/>
      <c r="N1218" s="190"/>
      <c r="O1218" s="190"/>
      <c r="P1218" s="190"/>
      <c r="Q1218" s="190"/>
      <c r="R1218" s="190"/>
      <c r="S1218" s="190"/>
      <c r="T1218" s="191"/>
      <c r="AT1218" s="186" t="s">
        <v>189</v>
      </c>
      <c r="AU1218" s="186" t="s">
        <v>85</v>
      </c>
      <c r="AV1218" s="14" t="s">
        <v>80</v>
      </c>
      <c r="AW1218" s="14" t="s">
        <v>31</v>
      </c>
      <c r="AX1218" s="14" t="s">
        <v>75</v>
      </c>
      <c r="AY1218" s="186" t="s">
        <v>181</v>
      </c>
    </row>
    <row r="1219" spans="2:51" s="13" customFormat="1">
      <c r="B1219" s="176"/>
      <c r="D1219" s="177" t="s">
        <v>189</v>
      </c>
      <c r="E1219" s="178" t="s">
        <v>1</v>
      </c>
      <c r="F1219" s="179" t="s">
        <v>1969</v>
      </c>
      <c r="H1219" s="180">
        <v>4.2</v>
      </c>
      <c r="I1219" s="181"/>
      <c r="L1219" s="176"/>
      <c r="M1219" s="182"/>
      <c r="N1219" s="183"/>
      <c r="O1219" s="183"/>
      <c r="P1219" s="183"/>
      <c r="Q1219" s="183"/>
      <c r="R1219" s="183"/>
      <c r="S1219" s="183"/>
      <c r="T1219" s="184"/>
      <c r="AT1219" s="178" t="s">
        <v>189</v>
      </c>
      <c r="AU1219" s="178" t="s">
        <v>85</v>
      </c>
      <c r="AV1219" s="13" t="s">
        <v>85</v>
      </c>
      <c r="AW1219" s="13" t="s">
        <v>31</v>
      </c>
      <c r="AX1219" s="13" t="s">
        <v>75</v>
      </c>
      <c r="AY1219" s="178" t="s">
        <v>181</v>
      </c>
    </row>
    <row r="1220" spans="2:51" s="14" customFormat="1">
      <c r="B1220" s="185"/>
      <c r="D1220" s="177" t="s">
        <v>189</v>
      </c>
      <c r="E1220" s="186" t="s">
        <v>1</v>
      </c>
      <c r="F1220" s="187" t="s">
        <v>1970</v>
      </c>
      <c r="H1220" s="186" t="s">
        <v>1</v>
      </c>
      <c r="I1220" s="188"/>
      <c r="L1220" s="185"/>
      <c r="M1220" s="189"/>
      <c r="N1220" s="190"/>
      <c r="O1220" s="190"/>
      <c r="P1220" s="190"/>
      <c r="Q1220" s="190"/>
      <c r="R1220" s="190"/>
      <c r="S1220" s="190"/>
      <c r="T1220" s="191"/>
      <c r="AT1220" s="186" t="s">
        <v>189</v>
      </c>
      <c r="AU1220" s="186" t="s">
        <v>85</v>
      </c>
      <c r="AV1220" s="14" t="s">
        <v>80</v>
      </c>
      <c r="AW1220" s="14" t="s">
        <v>31</v>
      </c>
      <c r="AX1220" s="14" t="s">
        <v>75</v>
      </c>
      <c r="AY1220" s="186" t="s">
        <v>181</v>
      </c>
    </row>
    <row r="1221" spans="2:51" s="13" customFormat="1">
      <c r="B1221" s="176"/>
      <c r="D1221" s="177" t="s">
        <v>189</v>
      </c>
      <c r="E1221" s="178" t="s">
        <v>1</v>
      </c>
      <c r="F1221" s="179" t="s">
        <v>85</v>
      </c>
      <c r="H1221" s="180">
        <v>2</v>
      </c>
      <c r="I1221" s="181"/>
      <c r="L1221" s="176"/>
      <c r="M1221" s="182"/>
      <c r="N1221" s="183"/>
      <c r="O1221" s="183"/>
      <c r="P1221" s="183"/>
      <c r="Q1221" s="183"/>
      <c r="R1221" s="183"/>
      <c r="S1221" s="183"/>
      <c r="T1221" s="184"/>
      <c r="AT1221" s="178" t="s">
        <v>189</v>
      </c>
      <c r="AU1221" s="178" t="s">
        <v>85</v>
      </c>
      <c r="AV1221" s="13" t="s">
        <v>85</v>
      </c>
      <c r="AW1221" s="13" t="s">
        <v>31</v>
      </c>
      <c r="AX1221" s="13" t="s">
        <v>75</v>
      </c>
      <c r="AY1221" s="178" t="s">
        <v>181</v>
      </c>
    </row>
    <row r="1222" spans="2:51" s="14" customFormat="1">
      <c r="B1222" s="185"/>
      <c r="D1222" s="177" t="s">
        <v>189</v>
      </c>
      <c r="E1222" s="186" t="s">
        <v>1</v>
      </c>
      <c r="F1222" s="187" t="s">
        <v>1971</v>
      </c>
      <c r="H1222" s="186" t="s">
        <v>1</v>
      </c>
      <c r="I1222" s="188"/>
      <c r="L1222" s="185"/>
      <c r="M1222" s="189"/>
      <c r="N1222" s="190"/>
      <c r="O1222" s="190"/>
      <c r="P1222" s="190"/>
      <c r="Q1222" s="190"/>
      <c r="R1222" s="190"/>
      <c r="S1222" s="190"/>
      <c r="T1222" s="191"/>
      <c r="AT1222" s="186" t="s">
        <v>189</v>
      </c>
      <c r="AU1222" s="186" t="s">
        <v>85</v>
      </c>
      <c r="AV1222" s="14" t="s">
        <v>80</v>
      </c>
      <c r="AW1222" s="14" t="s">
        <v>31</v>
      </c>
      <c r="AX1222" s="14" t="s">
        <v>75</v>
      </c>
      <c r="AY1222" s="186" t="s">
        <v>181</v>
      </c>
    </row>
    <row r="1223" spans="2:51" s="13" customFormat="1">
      <c r="B1223" s="176"/>
      <c r="D1223" s="177" t="s">
        <v>189</v>
      </c>
      <c r="E1223" s="178" t="s">
        <v>1</v>
      </c>
      <c r="F1223" s="179" t="s">
        <v>1972</v>
      </c>
      <c r="H1223" s="180">
        <v>1.9</v>
      </c>
      <c r="I1223" s="181"/>
      <c r="L1223" s="176"/>
      <c r="M1223" s="182"/>
      <c r="N1223" s="183"/>
      <c r="O1223" s="183"/>
      <c r="P1223" s="183"/>
      <c r="Q1223" s="183"/>
      <c r="R1223" s="183"/>
      <c r="S1223" s="183"/>
      <c r="T1223" s="184"/>
      <c r="AT1223" s="178" t="s">
        <v>189</v>
      </c>
      <c r="AU1223" s="178" t="s">
        <v>85</v>
      </c>
      <c r="AV1223" s="13" t="s">
        <v>85</v>
      </c>
      <c r="AW1223" s="13" t="s">
        <v>31</v>
      </c>
      <c r="AX1223" s="13" t="s">
        <v>75</v>
      </c>
      <c r="AY1223" s="178" t="s">
        <v>181</v>
      </c>
    </row>
    <row r="1224" spans="2:51" s="14" customFormat="1">
      <c r="B1224" s="185"/>
      <c r="D1224" s="177" t="s">
        <v>189</v>
      </c>
      <c r="E1224" s="186" t="s">
        <v>1</v>
      </c>
      <c r="F1224" s="187" t="s">
        <v>1973</v>
      </c>
      <c r="H1224" s="186" t="s">
        <v>1</v>
      </c>
      <c r="I1224" s="188"/>
      <c r="L1224" s="185"/>
      <c r="M1224" s="189"/>
      <c r="N1224" s="190"/>
      <c r="O1224" s="190"/>
      <c r="P1224" s="190"/>
      <c r="Q1224" s="190"/>
      <c r="R1224" s="190"/>
      <c r="S1224" s="190"/>
      <c r="T1224" s="191"/>
      <c r="AT1224" s="186" t="s">
        <v>189</v>
      </c>
      <c r="AU1224" s="186" t="s">
        <v>85</v>
      </c>
      <c r="AV1224" s="14" t="s">
        <v>80</v>
      </c>
      <c r="AW1224" s="14" t="s">
        <v>31</v>
      </c>
      <c r="AX1224" s="14" t="s">
        <v>75</v>
      </c>
      <c r="AY1224" s="186" t="s">
        <v>181</v>
      </c>
    </row>
    <row r="1225" spans="2:51" s="13" customFormat="1">
      <c r="B1225" s="176"/>
      <c r="D1225" s="177" t="s">
        <v>189</v>
      </c>
      <c r="E1225" s="178" t="s">
        <v>1</v>
      </c>
      <c r="F1225" s="179" t="s">
        <v>1974</v>
      </c>
      <c r="H1225" s="180">
        <v>1.85</v>
      </c>
      <c r="I1225" s="181"/>
      <c r="L1225" s="176"/>
      <c r="M1225" s="182"/>
      <c r="N1225" s="183"/>
      <c r="O1225" s="183"/>
      <c r="P1225" s="183"/>
      <c r="Q1225" s="183"/>
      <c r="R1225" s="183"/>
      <c r="S1225" s="183"/>
      <c r="T1225" s="184"/>
      <c r="AT1225" s="178" t="s">
        <v>189</v>
      </c>
      <c r="AU1225" s="178" t="s">
        <v>85</v>
      </c>
      <c r="AV1225" s="13" t="s">
        <v>85</v>
      </c>
      <c r="AW1225" s="13" t="s">
        <v>31</v>
      </c>
      <c r="AX1225" s="13" t="s">
        <v>75</v>
      </c>
      <c r="AY1225" s="178" t="s">
        <v>181</v>
      </c>
    </row>
    <row r="1226" spans="2:51" s="14" customFormat="1">
      <c r="B1226" s="185"/>
      <c r="D1226" s="177" t="s">
        <v>189</v>
      </c>
      <c r="E1226" s="186" t="s">
        <v>1</v>
      </c>
      <c r="F1226" s="187" t="s">
        <v>1975</v>
      </c>
      <c r="H1226" s="186" t="s">
        <v>1</v>
      </c>
      <c r="I1226" s="188"/>
      <c r="L1226" s="185"/>
      <c r="M1226" s="189"/>
      <c r="N1226" s="190"/>
      <c r="O1226" s="190"/>
      <c r="P1226" s="190"/>
      <c r="Q1226" s="190"/>
      <c r="R1226" s="190"/>
      <c r="S1226" s="190"/>
      <c r="T1226" s="191"/>
      <c r="AT1226" s="186" t="s">
        <v>189</v>
      </c>
      <c r="AU1226" s="186" t="s">
        <v>85</v>
      </c>
      <c r="AV1226" s="14" t="s">
        <v>80</v>
      </c>
      <c r="AW1226" s="14" t="s">
        <v>31</v>
      </c>
      <c r="AX1226" s="14" t="s">
        <v>75</v>
      </c>
      <c r="AY1226" s="186" t="s">
        <v>181</v>
      </c>
    </row>
    <row r="1227" spans="2:51" s="13" customFormat="1">
      <c r="B1227" s="176"/>
      <c r="D1227" s="177" t="s">
        <v>189</v>
      </c>
      <c r="E1227" s="178" t="s">
        <v>1</v>
      </c>
      <c r="F1227" s="179" t="s">
        <v>1976</v>
      </c>
      <c r="H1227" s="180">
        <v>20</v>
      </c>
      <c r="I1227" s="181"/>
      <c r="L1227" s="176"/>
      <c r="M1227" s="182"/>
      <c r="N1227" s="183"/>
      <c r="O1227" s="183"/>
      <c r="P1227" s="183"/>
      <c r="Q1227" s="183"/>
      <c r="R1227" s="183"/>
      <c r="S1227" s="183"/>
      <c r="T1227" s="184"/>
      <c r="AT1227" s="178" t="s">
        <v>189</v>
      </c>
      <c r="AU1227" s="178" t="s">
        <v>85</v>
      </c>
      <c r="AV1227" s="13" t="s">
        <v>85</v>
      </c>
      <c r="AW1227" s="13" t="s">
        <v>31</v>
      </c>
      <c r="AX1227" s="13" t="s">
        <v>75</v>
      </c>
      <c r="AY1227" s="178" t="s">
        <v>181</v>
      </c>
    </row>
    <row r="1228" spans="2:51" s="14" customFormat="1">
      <c r="B1228" s="185"/>
      <c r="D1228" s="177" t="s">
        <v>189</v>
      </c>
      <c r="E1228" s="186" t="s">
        <v>1</v>
      </c>
      <c r="F1228" s="187" t="s">
        <v>1977</v>
      </c>
      <c r="H1228" s="186" t="s">
        <v>1</v>
      </c>
      <c r="I1228" s="188"/>
      <c r="L1228" s="185"/>
      <c r="M1228" s="189"/>
      <c r="N1228" s="190"/>
      <c r="O1228" s="190"/>
      <c r="P1228" s="190"/>
      <c r="Q1228" s="190"/>
      <c r="R1228" s="190"/>
      <c r="S1228" s="190"/>
      <c r="T1228" s="191"/>
      <c r="AT1228" s="186" t="s">
        <v>189</v>
      </c>
      <c r="AU1228" s="186" t="s">
        <v>85</v>
      </c>
      <c r="AV1228" s="14" t="s">
        <v>80</v>
      </c>
      <c r="AW1228" s="14" t="s">
        <v>31</v>
      </c>
      <c r="AX1228" s="14" t="s">
        <v>75</v>
      </c>
      <c r="AY1228" s="186" t="s">
        <v>181</v>
      </c>
    </row>
    <row r="1229" spans="2:51" s="13" customFormat="1">
      <c r="B1229" s="176"/>
      <c r="D1229" s="177" t="s">
        <v>189</v>
      </c>
      <c r="E1229" s="178" t="s">
        <v>1</v>
      </c>
      <c r="F1229" s="179" t="s">
        <v>1978</v>
      </c>
      <c r="H1229" s="180">
        <v>1.75</v>
      </c>
      <c r="I1229" s="181"/>
      <c r="L1229" s="176"/>
      <c r="M1229" s="182"/>
      <c r="N1229" s="183"/>
      <c r="O1229" s="183"/>
      <c r="P1229" s="183"/>
      <c r="Q1229" s="183"/>
      <c r="R1229" s="183"/>
      <c r="S1229" s="183"/>
      <c r="T1229" s="184"/>
      <c r="AT1229" s="178" t="s">
        <v>189</v>
      </c>
      <c r="AU1229" s="178" t="s">
        <v>85</v>
      </c>
      <c r="AV1229" s="13" t="s">
        <v>85</v>
      </c>
      <c r="AW1229" s="13" t="s">
        <v>31</v>
      </c>
      <c r="AX1229" s="13" t="s">
        <v>75</v>
      </c>
      <c r="AY1229" s="178" t="s">
        <v>181</v>
      </c>
    </row>
    <row r="1230" spans="2:51" s="14" customFormat="1">
      <c r="B1230" s="185"/>
      <c r="D1230" s="177" t="s">
        <v>189</v>
      </c>
      <c r="E1230" s="186" t="s">
        <v>1</v>
      </c>
      <c r="F1230" s="187" t="s">
        <v>1979</v>
      </c>
      <c r="H1230" s="186" t="s">
        <v>1</v>
      </c>
      <c r="I1230" s="188"/>
      <c r="L1230" s="185"/>
      <c r="M1230" s="189"/>
      <c r="N1230" s="190"/>
      <c r="O1230" s="190"/>
      <c r="P1230" s="190"/>
      <c r="Q1230" s="190"/>
      <c r="R1230" s="190"/>
      <c r="S1230" s="190"/>
      <c r="T1230" s="191"/>
      <c r="AT1230" s="186" t="s">
        <v>189</v>
      </c>
      <c r="AU1230" s="186" t="s">
        <v>85</v>
      </c>
      <c r="AV1230" s="14" t="s">
        <v>80</v>
      </c>
      <c r="AW1230" s="14" t="s">
        <v>31</v>
      </c>
      <c r="AX1230" s="14" t="s">
        <v>75</v>
      </c>
      <c r="AY1230" s="186" t="s">
        <v>181</v>
      </c>
    </row>
    <row r="1231" spans="2:51" s="13" customFormat="1">
      <c r="B1231" s="176"/>
      <c r="D1231" s="177" t="s">
        <v>189</v>
      </c>
      <c r="E1231" s="178" t="s">
        <v>1</v>
      </c>
      <c r="F1231" s="179" t="s">
        <v>1980</v>
      </c>
      <c r="H1231" s="180">
        <v>1.2</v>
      </c>
      <c r="I1231" s="181"/>
      <c r="L1231" s="176"/>
      <c r="M1231" s="182"/>
      <c r="N1231" s="183"/>
      <c r="O1231" s="183"/>
      <c r="P1231" s="183"/>
      <c r="Q1231" s="183"/>
      <c r="R1231" s="183"/>
      <c r="S1231" s="183"/>
      <c r="T1231" s="184"/>
      <c r="AT1231" s="178" t="s">
        <v>189</v>
      </c>
      <c r="AU1231" s="178" t="s">
        <v>85</v>
      </c>
      <c r="AV1231" s="13" t="s">
        <v>85</v>
      </c>
      <c r="AW1231" s="13" t="s">
        <v>31</v>
      </c>
      <c r="AX1231" s="13" t="s">
        <v>75</v>
      </c>
      <c r="AY1231" s="178" t="s">
        <v>181</v>
      </c>
    </row>
    <row r="1232" spans="2:51" s="14" customFormat="1">
      <c r="B1232" s="185"/>
      <c r="D1232" s="177" t="s">
        <v>189</v>
      </c>
      <c r="E1232" s="186" t="s">
        <v>1</v>
      </c>
      <c r="F1232" s="187" t="s">
        <v>1981</v>
      </c>
      <c r="H1232" s="186" t="s">
        <v>1</v>
      </c>
      <c r="I1232" s="188"/>
      <c r="L1232" s="185"/>
      <c r="M1232" s="189"/>
      <c r="N1232" s="190"/>
      <c r="O1232" s="190"/>
      <c r="P1232" s="190"/>
      <c r="Q1232" s="190"/>
      <c r="R1232" s="190"/>
      <c r="S1232" s="190"/>
      <c r="T1232" s="191"/>
      <c r="AT1232" s="186" t="s">
        <v>189</v>
      </c>
      <c r="AU1232" s="186" t="s">
        <v>85</v>
      </c>
      <c r="AV1232" s="14" t="s">
        <v>80</v>
      </c>
      <c r="AW1232" s="14" t="s">
        <v>31</v>
      </c>
      <c r="AX1232" s="14" t="s">
        <v>75</v>
      </c>
      <c r="AY1232" s="186" t="s">
        <v>181</v>
      </c>
    </row>
    <row r="1233" spans="2:51" s="13" customFormat="1">
      <c r="B1233" s="176"/>
      <c r="D1233" s="177" t="s">
        <v>189</v>
      </c>
      <c r="E1233" s="178" t="s">
        <v>1</v>
      </c>
      <c r="F1233" s="179" t="s">
        <v>1982</v>
      </c>
      <c r="H1233" s="180">
        <v>3.3</v>
      </c>
      <c r="I1233" s="181"/>
      <c r="L1233" s="176"/>
      <c r="M1233" s="182"/>
      <c r="N1233" s="183"/>
      <c r="O1233" s="183"/>
      <c r="P1233" s="183"/>
      <c r="Q1233" s="183"/>
      <c r="R1233" s="183"/>
      <c r="S1233" s="183"/>
      <c r="T1233" s="184"/>
      <c r="AT1233" s="178" t="s">
        <v>189</v>
      </c>
      <c r="AU1233" s="178" t="s">
        <v>85</v>
      </c>
      <c r="AV1233" s="13" t="s">
        <v>85</v>
      </c>
      <c r="AW1233" s="13" t="s">
        <v>31</v>
      </c>
      <c r="AX1233" s="13" t="s">
        <v>75</v>
      </c>
      <c r="AY1233" s="178" t="s">
        <v>181</v>
      </c>
    </row>
    <row r="1234" spans="2:51" s="14" customFormat="1">
      <c r="B1234" s="185"/>
      <c r="D1234" s="177" t="s">
        <v>189</v>
      </c>
      <c r="E1234" s="186" t="s">
        <v>1</v>
      </c>
      <c r="F1234" s="187" t="s">
        <v>1983</v>
      </c>
      <c r="H1234" s="186" t="s">
        <v>1</v>
      </c>
      <c r="I1234" s="188"/>
      <c r="L1234" s="185"/>
      <c r="M1234" s="189"/>
      <c r="N1234" s="190"/>
      <c r="O1234" s="190"/>
      <c r="P1234" s="190"/>
      <c r="Q1234" s="190"/>
      <c r="R1234" s="190"/>
      <c r="S1234" s="190"/>
      <c r="T1234" s="191"/>
      <c r="AT1234" s="186" t="s">
        <v>189</v>
      </c>
      <c r="AU1234" s="186" t="s">
        <v>85</v>
      </c>
      <c r="AV1234" s="14" t="s">
        <v>80</v>
      </c>
      <c r="AW1234" s="14" t="s">
        <v>31</v>
      </c>
      <c r="AX1234" s="14" t="s">
        <v>75</v>
      </c>
      <c r="AY1234" s="186" t="s">
        <v>181</v>
      </c>
    </row>
    <row r="1235" spans="2:51" s="13" customFormat="1">
      <c r="B1235" s="176"/>
      <c r="D1235" s="177" t="s">
        <v>189</v>
      </c>
      <c r="E1235" s="178" t="s">
        <v>1</v>
      </c>
      <c r="F1235" s="179" t="s">
        <v>1984</v>
      </c>
      <c r="H1235" s="180">
        <v>1.5</v>
      </c>
      <c r="I1235" s="181"/>
      <c r="L1235" s="176"/>
      <c r="M1235" s="182"/>
      <c r="N1235" s="183"/>
      <c r="O1235" s="183"/>
      <c r="P1235" s="183"/>
      <c r="Q1235" s="183"/>
      <c r="R1235" s="183"/>
      <c r="S1235" s="183"/>
      <c r="T1235" s="184"/>
      <c r="AT1235" s="178" t="s">
        <v>189</v>
      </c>
      <c r="AU1235" s="178" t="s">
        <v>85</v>
      </c>
      <c r="AV1235" s="13" t="s">
        <v>85</v>
      </c>
      <c r="AW1235" s="13" t="s">
        <v>31</v>
      </c>
      <c r="AX1235" s="13" t="s">
        <v>75</v>
      </c>
      <c r="AY1235" s="178" t="s">
        <v>181</v>
      </c>
    </row>
    <row r="1236" spans="2:51" s="14" customFormat="1">
      <c r="B1236" s="185"/>
      <c r="D1236" s="177" t="s">
        <v>189</v>
      </c>
      <c r="E1236" s="186" t="s">
        <v>1</v>
      </c>
      <c r="F1236" s="187" t="s">
        <v>1985</v>
      </c>
      <c r="H1236" s="186" t="s">
        <v>1</v>
      </c>
      <c r="I1236" s="188"/>
      <c r="L1236" s="185"/>
      <c r="M1236" s="189"/>
      <c r="N1236" s="190"/>
      <c r="O1236" s="190"/>
      <c r="P1236" s="190"/>
      <c r="Q1236" s="190"/>
      <c r="R1236" s="190"/>
      <c r="S1236" s="190"/>
      <c r="T1236" s="191"/>
      <c r="AT1236" s="186" t="s">
        <v>189</v>
      </c>
      <c r="AU1236" s="186" t="s">
        <v>85</v>
      </c>
      <c r="AV1236" s="14" t="s">
        <v>80</v>
      </c>
      <c r="AW1236" s="14" t="s">
        <v>31</v>
      </c>
      <c r="AX1236" s="14" t="s">
        <v>75</v>
      </c>
      <c r="AY1236" s="186" t="s">
        <v>181</v>
      </c>
    </row>
    <row r="1237" spans="2:51" s="13" customFormat="1">
      <c r="B1237" s="176"/>
      <c r="D1237" s="177" t="s">
        <v>189</v>
      </c>
      <c r="E1237" s="178" t="s">
        <v>1</v>
      </c>
      <c r="F1237" s="179" t="s">
        <v>1986</v>
      </c>
      <c r="H1237" s="180">
        <v>1.2</v>
      </c>
      <c r="I1237" s="181"/>
      <c r="L1237" s="176"/>
      <c r="M1237" s="182"/>
      <c r="N1237" s="183"/>
      <c r="O1237" s="183"/>
      <c r="P1237" s="183"/>
      <c r="Q1237" s="183"/>
      <c r="R1237" s="183"/>
      <c r="S1237" s="183"/>
      <c r="T1237" s="184"/>
      <c r="AT1237" s="178" t="s">
        <v>189</v>
      </c>
      <c r="AU1237" s="178" t="s">
        <v>85</v>
      </c>
      <c r="AV1237" s="13" t="s">
        <v>85</v>
      </c>
      <c r="AW1237" s="13" t="s">
        <v>31</v>
      </c>
      <c r="AX1237" s="13" t="s">
        <v>75</v>
      </c>
      <c r="AY1237" s="178" t="s">
        <v>181</v>
      </c>
    </row>
    <row r="1238" spans="2:51" s="14" customFormat="1">
      <c r="B1238" s="185"/>
      <c r="D1238" s="177" t="s">
        <v>189</v>
      </c>
      <c r="E1238" s="186" t="s">
        <v>1</v>
      </c>
      <c r="F1238" s="187" t="s">
        <v>1987</v>
      </c>
      <c r="H1238" s="186" t="s">
        <v>1</v>
      </c>
      <c r="I1238" s="188"/>
      <c r="L1238" s="185"/>
      <c r="M1238" s="189"/>
      <c r="N1238" s="190"/>
      <c r="O1238" s="190"/>
      <c r="P1238" s="190"/>
      <c r="Q1238" s="190"/>
      <c r="R1238" s="190"/>
      <c r="S1238" s="190"/>
      <c r="T1238" s="191"/>
      <c r="AT1238" s="186" t="s">
        <v>189</v>
      </c>
      <c r="AU1238" s="186" t="s">
        <v>85</v>
      </c>
      <c r="AV1238" s="14" t="s">
        <v>80</v>
      </c>
      <c r="AW1238" s="14" t="s">
        <v>31</v>
      </c>
      <c r="AX1238" s="14" t="s">
        <v>75</v>
      </c>
      <c r="AY1238" s="186" t="s">
        <v>181</v>
      </c>
    </row>
    <row r="1239" spans="2:51" s="13" customFormat="1">
      <c r="B1239" s="176"/>
      <c r="D1239" s="177" t="s">
        <v>189</v>
      </c>
      <c r="E1239" s="178" t="s">
        <v>1</v>
      </c>
      <c r="F1239" s="179" t="s">
        <v>1988</v>
      </c>
      <c r="H1239" s="180">
        <v>0.45</v>
      </c>
      <c r="I1239" s="181"/>
      <c r="L1239" s="176"/>
      <c r="M1239" s="182"/>
      <c r="N1239" s="183"/>
      <c r="O1239" s="183"/>
      <c r="P1239" s="183"/>
      <c r="Q1239" s="183"/>
      <c r="R1239" s="183"/>
      <c r="S1239" s="183"/>
      <c r="T1239" s="184"/>
      <c r="AT1239" s="178" t="s">
        <v>189</v>
      </c>
      <c r="AU1239" s="178" t="s">
        <v>85</v>
      </c>
      <c r="AV1239" s="13" t="s">
        <v>85</v>
      </c>
      <c r="AW1239" s="13" t="s">
        <v>31</v>
      </c>
      <c r="AX1239" s="13" t="s">
        <v>75</v>
      </c>
      <c r="AY1239" s="178" t="s">
        <v>181</v>
      </c>
    </row>
    <row r="1240" spans="2:51" s="14" customFormat="1">
      <c r="B1240" s="185"/>
      <c r="D1240" s="177" t="s">
        <v>189</v>
      </c>
      <c r="E1240" s="186" t="s">
        <v>1</v>
      </c>
      <c r="F1240" s="187" t="s">
        <v>1989</v>
      </c>
      <c r="H1240" s="186" t="s">
        <v>1</v>
      </c>
      <c r="I1240" s="188"/>
      <c r="L1240" s="185"/>
      <c r="M1240" s="189"/>
      <c r="N1240" s="190"/>
      <c r="O1240" s="190"/>
      <c r="P1240" s="190"/>
      <c r="Q1240" s="190"/>
      <c r="R1240" s="190"/>
      <c r="S1240" s="190"/>
      <c r="T1240" s="191"/>
      <c r="AT1240" s="186" t="s">
        <v>189</v>
      </c>
      <c r="AU1240" s="186" t="s">
        <v>85</v>
      </c>
      <c r="AV1240" s="14" t="s">
        <v>80</v>
      </c>
      <c r="AW1240" s="14" t="s">
        <v>31</v>
      </c>
      <c r="AX1240" s="14" t="s">
        <v>75</v>
      </c>
      <c r="AY1240" s="186" t="s">
        <v>181</v>
      </c>
    </row>
    <row r="1241" spans="2:51" s="13" customFormat="1">
      <c r="B1241" s="176"/>
      <c r="D1241" s="177" t="s">
        <v>189</v>
      </c>
      <c r="E1241" s="178" t="s">
        <v>1</v>
      </c>
      <c r="F1241" s="179" t="s">
        <v>1990</v>
      </c>
      <c r="H1241" s="180">
        <v>557.6</v>
      </c>
      <c r="I1241" s="181"/>
      <c r="L1241" s="176"/>
      <c r="M1241" s="182"/>
      <c r="N1241" s="183"/>
      <c r="O1241" s="183"/>
      <c r="P1241" s="183"/>
      <c r="Q1241" s="183"/>
      <c r="R1241" s="183"/>
      <c r="S1241" s="183"/>
      <c r="T1241" s="184"/>
      <c r="AT1241" s="178" t="s">
        <v>189</v>
      </c>
      <c r="AU1241" s="178" t="s">
        <v>85</v>
      </c>
      <c r="AV1241" s="13" t="s">
        <v>85</v>
      </c>
      <c r="AW1241" s="13" t="s">
        <v>31</v>
      </c>
      <c r="AX1241" s="13" t="s">
        <v>75</v>
      </c>
      <c r="AY1241" s="178" t="s">
        <v>181</v>
      </c>
    </row>
    <row r="1242" spans="2:51" s="14" customFormat="1">
      <c r="B1242" s="185"/>
      <c r="D1242" s="177" t="s">
        <v>189</v>
      </c>
      <c r="E1242" s="186" t="s">
        <v>1</v>
      </c>
      <c r="F1242" s="187" t="s">
        <v>1991</v>
      </c>
      <c r="H1242" s="186" t="s">
        <v>1</v>
      </c>
      <c r="I1242" s="188"/>
      <c r="L1242" s="185"/>
      <c r="M1242" s="189"/>
      <c r="N1242" s="190"/>
      <c r="O1242" s="190"/>
      <c r="P1242" s="190"/>
      <c r="Q1242" s="190"/>
      <c r="R1242" s="190"/>
      <c r="S1242" s="190"/>
      <c r="T1242" s="191"/>
      <c r="AT1242" s="186" t="s">
        <v>189</v>
      </c>
      <c r="AU1242" s="186" t="s">
        <v>85</v>
      </c>
      <c r="AV1242" s="14" t="s">
        <v>80</v>
      </c>
      <c r="AW1242" s="14" t="s">
        <v>31</v>
      </c>
      <c r="AX1242" s="14" t="s">
        <v>75</v>
      </c>
      <c r="AY1242" s="186" t="s">
        <v>181</v>
      </c>
    </row>
    <row r="1243" spans="2:51" s="13" customFormat="1">
      <c r="B1243" s="176"/>
      <c r="D1243" s="177" t="s">
        <v>189</v>
      </c>
      <c r="E1243" s="178" t="s">
        <v>1</v>
      </c>
      <c r="F1243" s="179" t="s">
        <v>1992</v>
      </c>
      <c r="H1243" s="180">
        <v>529.72</v>
      </c>
      <c r="I1243" s="181"/>
      <c r="L1243" s="176"/>
      <c r="M1243" s="182"/>
      <c r="N1243" s="183"/>
      <c r="O1243" s="183"/>
      <c r="P1243" s="183"/>
      <c r="Q1243" s="183"/>
      <c r="R1243" s="183"/>
      <c r="S1243" s="183"/>
      <c r="T1243" s="184"/>
      <c r="AT1243" s="178" t="s">
        <v>189</v>
      </c>
      <c r="AU1243" s="178" t="s">
        <v>85</v>
      </c>
      <c r="AV1243" s="13" t="s">
        <v>85</v>
      </c>
      <c r="AW1243" s="13" t="s">
        <v>31</v>
      </c>
      <c r="AX1243" s="13" t="s">
        <v>75</v>
      </c>
      <c r="AY1243" s="178" t="s">
        <v>181</v>
      </c>
    </row>
    <row r="1244" spans="2:51" s="14" customFormat="1">
      <c r="B1244" s="185"/>
      <c r="D1244" s="177" t="s">
        <v>189</v>
      </c>
      <c r="E1244" s="186" t="s">
        <v>1</v>
      </c>
      <c r="F1244" s="187" t="s">
        <v>1993</v>
      </c>
      <c r="H1244" s="186" t="s">
        <v>1</v>
      </c>
      <c r="I1244" s="188"/>
      <c r="L1244" s="185"/>
      <c r="M1244" s="189"/>
      <c r="N1244" s="190"/>
      <c r="O1244" s="190"/>
      <c r="P1244" s="190"/>
      <c r="Q1244" s="190"/>
      <c r="R1244" s="190"/>
      <c r="S1244" s="190"/>
      <c r="T1244" s="191"/>
      <c r="AT1244" s="186" t="s">
        <v>189</v>
      </c>
      <c r="AU1244" s="186" t="s">
        <v>85</v>
      </c>
      <c r="AV1244" s="14" t="s">
        <v>80</v>
      </c>
      <c r="AW1244" s="14" t="s">
        <v>31</v>
      </c>
      <c r="AX1244" s="14" t="s">
        <v>75</v>
      </c>
      <c r="AY1244" s="186" t="s">
        <v>181</v>
      </c>
    </row>
    <row r="1245" spans="2:51" s="13" customFormat="1">
      <c r="B1245" s="176"/>
      <c r="D1245" s="177" t="s">
        <v>189</v>
      </c>
      <c r="E1245" s="178" t="s">
        <v>1</v>
      </c>
      <c r="F1245" s="179" t="s">
        <v>1994</v>
      </c>
      <c r="H1245" s="180">
        <v>24.8</v>
      </c>
      <c r="I1245" s="181"/>
      <c r="L1245" s="176"/>
      <c r="M1245" s="182"/>
      <c r="N1245" s="183"/>
      <c r="O1245" s="183"/>
      <c r="P1245" s="183"/>
      <c r="Q1245" s="183"/>
      <c r="R1245" s="183"/>
      <c r="S1245" s="183"/>
      <c r="T1245" s="184"/>
      <c r="AT1245" s="178" t="s">
        <v>189</v>
      </c>
      <c r="AU1245" s="178" t="s">
        <v>85</v>
      </c>
      <c r="AV1245" s="13" t="s">
        <v>85</v>
      </c>
      <c r="AW1245" s="13" t="s">
        <v>31</v>
      </c>
      <c r="AX1245" s="13" t="s">
        <v>75</v>
      </c>
      <c r="AY1245" s="178" t="s">
        <v>181</v>
      </c>
    </row>
    <row r="1246" spans="2:51" s="14" customFormat="1">
      <c r="B1246" s="185"/>
      <c r="D1246" s="177" t="s">
        <v>189</v>
      </c>
      <c r="E1246" s="186" t="s">
        <v>1</v>
      </c>
      <c r="F1246" s="187" t="s">
        <v>1995</v>
      </c>
      <c r="H1246" s="186" t="s">
        <v>1</v>
      </c>
      <c r="I1246" s="188"/>
      <c r="L1246" s="185"/>
      <c r="M1246" s="189"/>
      <c r="N1246" s="190"/>
      <c r="O1246" s="190"/>
      <c r="P1246" s="190"/>
      <c r="Q1246" s="190"/>
      <c r="R1246" s="190"/>
      <c r="S1246" s="190"/>
      <c r="T1246" s="191"/>
      <c r="AT1246" s="186" t="s">
        <v>189</v>
      </c>
      <c r="AU1246" s="186" t="s">
        <v>85</v>
      </c>
      <c r="AV1246" s="14" t="s">
        <v>80</v>
      </c>
      <c r="AW1246" s="14" t="s">
        <v>31</v>
      </c>
      <c r="AX1246" s="14" t="s">
        <v>75</v>
      </c>
      <c r="AY1246" s="186" t="s">
        <v>181</v>
      </c>
    </row>
    <row r="1247" spans="2:51" s="13" customFormat="1">
      <c r="B1247" s="176"/>
      <c r="D1247" s="177" t="s">
        <v>189</v>
      </c>
      <c r="E1247" s="178" t="s">
        <v>1</v>
      </c>
      <c r="F1247" s="179" t="s">
        <v>1996</v>
      </c>
      <c r="H1247" s="180">
        <v>25.92</v>
      </c>
      <c r="I1247" s="181"/>
      <c r="L1247" s="176"/>
      <c r="M1247" s="182"/>
      <c r="N1247" s="183"/>
      <c r="O1247" s="183"/>
      <c r="P1247" s="183"/>
      <c r="Q1247" s="183"/>
      <c r="R1247" s="183"/>
      <c r="S1247" s="183"/>
      <c r="T1247" s="184"/>
      <c r="AT1247" s="178" t="s">
        <v>189</v>
      </c>
      <c r="AU1247" s="178" t="s">
        <v>85</v>
      </c>
      <c r="AV1247" s="13" t="s">
        <v>85</v>
      </c>
      <c r="AW1247" s="13" t="s">
        <v>31</v>
      </c>
      <c r="AX1247" s="13" t="s">
        <v>75</v>
      </c>
      <c r="AY1247" s="178" t="s">
        <v>181</v>
      </c>
    </row>
    <row r="1248" spans="2:51" s="14" customFormat="1">
      <c r="B1248" s="185"/>
      <c r="D1248" s="177" t="s">
        <v>189</v>
      </c>
      <c r="E1248" s="186" t="s">
        <v>1</v>
      </c>
      <c r="F1248" s="187" t="s">
        <v>1997</v>
      </c>
      <c r="H1248" s="186" t="s">
        <v>1</v>
      </c>
      <c r="I1248" s="188"/>
      <c r="L1248" s="185"/>
      <c r="M1248" s="189"/>
      <c r="N1248" s="190"/>
      <c r="O1248" s="190"/>
      <c r="P1248" s="190"/>
      <c r="Q1248" s="190"/>
      <c r="R1248" s="190"/>
      <c r="S1248" s="190"/>
      <c r="T1248" s="191"/>
      <c r="AT1248" s="186" t="s">
        <v>189</v>
      </c>
      <c r="AU1248" s="186" t="s">
        <v>85</v>
      </c>
      <c r="AV1248" s="14" t="s">
        <v>80</v>
      </c>
      <c r="AW1248" s="14" t="s">
        <v>31</v>
      </c>
      <c r="AX1248" s="14" t="s">
        <v>75</v>
      </c>
      <c r="AY1248" s="186" t="s">
        <v>181</v>
      </c>
    </row>
    <row r="1249" spans="2:51" s="13" customFormat="1">
      <c r="B1249" s="176"/>
      <c r="D1249" s="177" t="s">
        <v>189</v>
      </c>
      <c r="E1249" s="178" t="s">
        <v>1</v>
      </c>
      <c r="F1249" s="179" t="s">
        <v>1998</v>
      </c>
      <c r="H1249" s="180">
        <v>7.2</v>
      </c>
      <c r="I1249" s="181"/>
      <c r="L1249" s="176"/>
      <c r="M1249" s="182"/>
      <c r="N1249" s="183"/>
      <c r="O1249" s="183"/>
      <c r="P1249" s="183"/>
      <c r="Q1249" s="183"/>
      <c r="R1249" s="183"/>
      <c r="S1249" s="183"/>
      <c r="T1249" s="184"/>
      <c r="AT1249" s="178" t="s">
        <v>189</v>
      </c>
      <c r="AU1249" s="178" t="s">
        <v>85</v>
      </c>
      <c r="AV1249" s="13" t="s">
        <v>85</v>
      </c>
      <c r="AW1249" s="13" t="s">
        <v>31</v>
      </c>
      <c r="AX1249" s="13" t="s">
        <v>75</v>
      </c>
      <c r="AY1249" s="178" t="s">
        <v>181</v>
      </c>
    </row>
    <row r="1250" spans="2:51" s="14" customFormat="1">
      <c r="B1250" s="185"/>
      <c r="D1250" s="177" t="s">
        <v>189</v>
      </c>
      <c r="E1250" s="186" t="s">
        <v>1</v>
      </c>
      <c r="F1250" s="187" t="s">
        <v>1999</v>
      </c>
      <c r="H1250" s="186" t="s">
        <v>1</v>
      </c>
      <c r="I1250" s="188"/>
      <c r="L1250" s="185"/>
      <c r="M1250" s="189"/>
      <c r="N1250" s="190"/>
      <c r="O1250" s="190"/>
      <c r="P1250" s="190"/>
      <c r="Q1250" s="190"/>
      <c r="R1250" s="190"/>
      <c r="S1250" s="190"/>
      <c r="T1250" s="191"/>
      <c r="AT1250" s="186" t="s">
        <v>189</v>
      </c>
      <c r="AU1250" s="186" t="s">
        <v>85</v>
      </c>
      <c r="AV1250" s="14" t="s">
        <v>80</v>
      </c>
      <c r="AW1250" s="14" t="s">
        <v>31</v>
      </c>
      <c r="AX1250" s="14" t="s">
        <v>75</v>
      </c>
      <c r="AY1250" s="186" t="s">
        <v>181</v>
      </c>
    </row>
    <row r="1251" spans="2:51" s="13" customFormat="1">
      <c r="B1251" s="176"/>
      <c r="D1251" s="177" t="s">
        <v>189</v>
      </c>
      <c r="E1251" s="178" t="s">
        <v>1</v>
      </c>
      <c r="F1251" s="179" t="s">
        <v>2000</v>
      </c>
      <c r="H1251" s="180">
        <v>75.650000000000006</v>
      </c>
      <c r="I1251" s="181"/>
      <c r="L1251" s="176"/>
      <c r="M1251" s="182"/>
      <c r="N1251" s="183"/>
      <c r="O1251" s="183"/>
      <c r="P1251" s="183"/>
      <c r="Q1251" s="183"/>
      <c r="R1251" s="183"/>
      <c r="S1251" s="183"/>
      <c r="T1251" s="184"/>
      <c r="AT1251" s="178" t="s">
        <v>189</v>
      </c>
      <c r="AU1251" s="178" t="s">
        <v>85</v>
      </c>
      <c r="AV1251" s="13" t="s">
        <v>85</v>
      </c>
      <c r="AW1251" s="13" t="s">
        <v>31</v>
      </c>
      <c r="AX1251" s="13" t="s">
        <v>75</v>
      </c>
      <c r="AY1251" s="178" t="s">
        <v>181</v>
      </c>
    </row>
    <row r="1252" spans="2:51" s="14" customFormat="1">
      <c r="B1252" s="185"/>
      <c r="D1252" s="177" t="s">
        <v>189</v>
      </c>
      <c r="E1252" s="186" t="s">
        <v>1</v>
      </c>
      <c r="F1252" s="187" t="s">
        <v>2001</v>
      </c>
      <c r="H1252" s="186" t="s">
        <v>1</v>
      </c>
      <c r="I1252" s="188"/>
      <c r="L1252" s="185"/>
      <c r="M1252" s="189"/>
      <c r="N1252" s="190"/>
      <c r="O1252" s="190"/>
      <c r="P1252" s="190"/>
      <c r="Q1252" s="190"/>
      <c r="R1252" s="190"/>
      <c r="S1252" s="190"/>
      <c r="T1252" s="191"/>
      <c r="AT1252" s="186" t="s">
        <v>189</v>
      </c>
      <c r="AU1252" s="186" t="s">
        <v>85</v>
      </c>
      <c r="AV1252" s="14" t="s">
        <v>80</v>
      </c>
      <c r="AW1252" s="14" t="s">
        <v>31</v>
      </c>
      <c r="AX1252" s="14" t="s">
        <v>75</v>
      </c>
      <c r="AY1252" s="186" t="s">
        <v>181</v>
      </c>
    </row>
    <row r="1253" spans="2:51" s="13" customFormat="1">
      <c r="B1253" s="176"/>
      <c r="D1253" s="177" t="s">
        <v>189</v>
      </c>
      <c r="E1253" s="178" t="s">
        <v>1</v>
      </c>
      <c r="F1253" s="179" t="s">
        <v>2002</v>
      </c>
      <c r="H1253" s="180">
        <v>82</v>
      </c>
      <c r="I1253" s="181"/>
      <c r="L1253" s="176"/>
      <c r="M1253" s="182"/>
      <c r="N1253" s="183"/>
      <c r="O1253" s="183"/>
      <c r="P1253" s="183"/>
      <c r="Q1253" s="183"/>
      <c r="R1253" s="183"/>
      <c r="S1253" s="183"/>
      <c r="T1253" s="184"/>
      <c r="AT1253" s="178" t="s">
        <v>189</v>
      </c>
      <c r="AU1253" s="178" t="s">
        <v>85</v>
      </c>
      <c r="AV1253" s="13" t="s">
        <v>85</v>
      </c>
      <c r="AW1253" s="13" t="s">
        <v>31</v>
      </c>
      <c r="AX1253" s="13" t="s">
        <v>75</v>
      </c>
      <c r="AY1253" s="178" t="s">
        <v>181</v>
      </c>
    </row>
    <row r="1254" spans="2:51" s="14" customFormat="1">
      <c r="B1254" s="185"/>
      <c r="D1254" s="177" t="s">
        <v>189</v>
      </c>
      <c r="E1254" s="186" t="s">
        <v>1</v>
      </c>
      <c r="F1254" s="187" t="s">
        <v>2003</v>
      </c>
      <c r="H1254" s="186" t="s">
        <v>1</v>
      </c>
      <c r="I1254" s="188"/>
      <c r="L1254" s="185"/>
      <c r="M1254" s="189"/>
      <c r="N1254" s="190"/>
      <c r="O1254" s="190"/>
      <c r="P1254" s="190"/>
      <c r="Q1254" s="190"/>
      <c r="R1254" s="190"/>
      <c r="S1254" s="190"/>
      <c r="T1254" s="191"/>
      <c r="AT1254" s="186" t="s">
        <v>189</v>
      </c>
      <c r="AU1254" s="186" t="s">
        <v>85</v>
      </c>
      <c r="AV1254" s="14" t="s">
        <v>80</v>
      </c>
      <c r="AW1254" s="14" t="s">
        <v>31</v>
      </c>
      <c r="AX1254" s="14" t="s">
        <v>75</v>
      </c>
      <c r="AY1254" s="186" t="s">
        <v>181</v>
      </c>
    </row>
    <row r="1255" spans="2:51" s="13" customFormat="1">
      <c r="B1255" s="176"/>
      <c r="D1255" s="177" t="s">
        <v>189</v>
      </c>
      <c r="E1255" s="178" t="s">
        <v>1</v>
      </c>
      <c r="F1255" s="179" t="s">
        <v>2004</v>
      </c>
      <c r="H1255" s="180">
        <v>50.4</v>
      </c>
      <c r="I1255" s="181"/>
      <c r="L1255" s="176"/>
      <c r="M1255" s="182"/>
      <c r="N1255" s="183"/>
      <c r="O1255" s="183"/>
      <c r="P1255" s="183"/>
      <c r="Q1255" s="183"/>
      <c r="R1255" s="183"/>
      <c r="S1255" s="183"/>
      <c r="T1255" s="184"/>
      <c r="AT1255" s="178" t="s">
        <v>189</v>
      </c>
      <c r="AU1255" s="178" t="s">
        <v>85</v>
      </c>
      <c r="AV1255" s="13" t="s">
        <v>85</v>
      </c>
      <c r="AW1255" s="13" t="s">
        <v>31</v>
      </c>
      <c r="AX1255" s="13" t="s">
        <v>75</v>
      </c>
      <c r="AY1255" s="178" t="s">
        <v>181</v>
      </c>
    </row>
    <row r="1256" spans="2:51" s="14" customFormat="1">
      <c r="B1256" s="185"/>
      <c r="D1256" s="177" t="s">
        <v>189</v>
      </c>
      <c r="E1256" s="186" t="s">
        <v>1</v>
      </c>
      <c r="F1256" s="187" t="s">
        <v>2005</v>
      </c>
      <c r="H1256" s="186" t="s">
        <v>1</v>
      </c>
      <c r="I1256" s="188"/>
      <c r="L1256" s="185"/>
      <c r="M1256" s="189"/>
      <c r="N1256" s="190"/>
      <c r="O1256" s="190"/>
      <c r="P1256" s="190"/>
      <c r="Q1256" s="190"/>
      <c r="R1256" s="190"/>
      <c r="S1256" s="190"/>
      <c r="T1256" s="191"/>
      <c r="AT1256" s="186" t="s">
        <v>189</v>
      </c>
      <c r="AU1256" s="186" t="s">
        <v>85</v>
      </c>
      <c r="AV1256" s="14" t="s">
        <v>80</v>
      </c>
      <c r="AW1256" s="14" t="s">
        <v>31</v>
      </c>
      <c r="AX1256" s="14" t="s">
        <v>75</v>
      </c>
      <c r="AY1256" s="186" t="s">
        <v>181</v>
      </c>
    </row>
    <row r="1257" spans="2:51" s="14" customFormat="1">
      <c r="B1257" s="185"/>
      <c r="D1257" s="177" t="s">
        <v>189</v>
      </c>
      <c r="E1257" s="186" t="s">
        <v>1</v>
      </c>
      <c r="F1257" s="187" t="s">
        <v>2006</v>
      </c>
      <c r="H1257" s="186" t="s">
        <v>1</v>
      </c>
      <c r="I1257" s="188"/>
      <c r="L1257" s="185"/>
      <c r="M1257" s="189"/>
      <c r="N1257" s="190"/>
      <c r="O1257" s="190"/>
      <c r="P1257" s="190"/>
      <c r="Q1257" s="190"/>
      <c r="R1257" s="190"/>
      <c r="S1257" s="190"/>
      <c r="T1257" s="191"/>
      <c r="AT1257" s="186" t="s">
        <v>189</v>
      </c>
      <c r="AU1257" s="186" t="s">
        <v>85</v>
      </c>
      <c r="AV1257" s="14" t="s">
        <v>80</v>
      </c>
      <c r="AW1257" s="14" t="s">
        <v>31</v>
      </c>
      <c r="AX1257" s="14" t="s">
        <v>75</v>
      </c>
      <c r="AY1257" s="186" t="s">
        <v>181</v>
      </c>
    </row>
    <row r="1258" spans="2:51" s="13" customFormat="1">
      <c r="B1258" s="176"/>
      <c r="D1258" s="177" t="s">
        <v>189</v>
      </c>
      <c r="E1258" s="178" t="s">
        <v>1</v>
      </c>
      <c r="F1258" s="179" t="s">
        <v>2007</v>
      </c>
      <c r="H1258" s="180">
        <v>5.52</v>
      </c>
      <c r="I1258" s="181"/>
      <c r="L1258" s="176"/>
      <c r="M1258" s="182"/>
      <c r="N1258" s="183"/>
      <c r="O1258" s="183"/>
      <c r="P1258" s="183"/>
      <c r="Q1258" s="183"/>
      <c r="R1258" s="183"/>
      <c r="S1258" s="183"/>
      <c r="T1258" s="184"/>
      <c r="AT1258" s="178" t="s">
        <v>189</v>
      </c>
      <c r="AU1258" s="178" t="s">
        <v>85</v>
      </c>
      <c r="AV1258" s="13" t="s">
        <v>85</v>
      </c>
      <c r="AW1258" s="13" t="s">
        <v>31</v>
      </c>
      <c r="AX1258" s="13" t="s">
        <v>75</v>
      </c>
      <c r="AY1258" s="178" t="s">
        <v>181</v>
      </c>
    </row>
    <row r="1259" spans="2:51" s="14" customFormat="1">
      <c r="B1259" s="185"/>
      <c r="D1259" s="177" t="s">
        <v>189</v>
      </c>
      <c r="E1259" s="186" t="s">
        <v>1</v>
      </c>
      <c r="F1259" s="187" t="s">
        <v>2006</v>
      </c>
      <c r="H1259" s="186" t="s">
        <v>1</v>
      </c>
      <c r="I1259" s="188"/>
      <c r="L1259" s="185"/>
      <c r="M1259" s="189"/>
      <c r="N1259" s="190"/>
      <c r="O1259" s="190"/>
      <c r="P1259" s="190"/>
      <c r="Q1259" s="190"/>
      <c r="R1259" s="190"/>
      <c r="S1259" s="190"/>
      <c r="T1259" s="191"/>
      <c r="AT1259" s="186" t="s">
        <v>189</v>
      </c>
      <c r="AU1259" s="186" t="s">
        <v>85</v>
      </c>
      <c r="AV1259" s="14" t="s">
        <v>80</v>
      </c>
      <c r="AW1259" s="14" t="s">
        <v>31</v>
      </c>
      <c r="AX1259" s="14" t="s">
        <v>75</v>
      </c>
      <c r="AY1259" s="186" t="s">
        <v>181</v>
      </c>
    </row>
    <row r="1260" spans="2:51" s="13" customFormat="1">
      <c r="B1260" s="176"/>
      <c r="D1260" s="177" t="s">
        <v>189</v>
      </c>
      <c r="E1260" s="178" t="s">
        <v>1</v>
      </c>
      <c r="F1260" s="179" t="s">
        <v>2008</v>
      </c>
      <c r="H1260" s="180">
        <v>5.82</v>
      </c>
      <c r="I1260" s="181"/>
      <c r="L1260" s="176"/>
      <c r="M1260" s="182"/>
      <c r="N1260" s="183"/>
      <c r="O1260" s="183"/>
      <c r="P1260" s="183"/>
      <c r="Q1260" s="183"/>
      <c r="R1260" s="183"/>
      <c r="S1260" s="183"/>
      <c r="T1260" s="184"/>
      <c r="AT1260" s="178" t="s">
        <v>189</v>
      </c>
      <c r="AU1260" s="178" t="s">
        <v>85</v>
      </c>
      <c r="AV1260" s="13" t="s">
        <v>85</v>
      </c>
      <c r="AW1260" s="13" t="s">
        <v>31</v>
      </c>
      <c r="AX1260" s="13" t="s">
        <v>75</v>
      </c>
      <c r="AY1260" s="178" t="s">
        <v>181</v>
      </c>
    </row>
    <row r="1261" spans="2:51" s="14" customFormat="1">
      <c r="B1261" s="185"/>
      <c r="D1261" s="177" t="s">
        <v>189</v>
      </c>
      <c r="E1261" s="186" t="s">
        <v>1</v>
      </c>
      <c r="F1261" s="187" t="s">
        <v>2009</v>
      </c>
      <c r="H1261" s="186" t="s">
        <v>1</v>
      </c>
      <c r="I1261" s="188"/>
      <c r="L1261" s="185"/>
      <c r="M1261" s="189"/>
      <c r="N1261" s="190"/>
      <c r="O1261" s="190"/>
      <c r="P1261" s="190"/>
      <c r="Q1261" s="190"/>
      <c r="R1261" s="190"/>
      <c r="S1261" s="190"/>
      <c r="T1261" s="191"/>
      <c r="AT1261" s="186" t="s">
        <v>189</v>
      </c>
      <c r="AU1261" s="186" t="s">
        <v>85</v>
      </c>
      <c r="AV1261" s="14" t="s">
        <v>80</v>
      </c>
      <c r="AW1261" s="14" t="s">
        <v>31</v>
      </c>
      <c r="AX1261" s="14" t="s">
        <v>75</v>
      </c>
      <c r="AY1261" s="186" t="s">
        <v>181</v>
      </c>
    </row>
    <row r="1262" spans="2:51" s="13" customFormat="1">
      <c r="B1262" s="176"/>
      <c r="D1262" s="177" t="s">
        <v>189</v>
      </c>
      <c r="E1262" s="178" t="s">
        <v>1</v>
      </c>
      <c r="F1262" s="179" t="s">
        <v>2010</v>
      </c>
      <c r="H1262" s="180">
        <v>2.2799999999999998</v>
      </c>
      <c r="I1262" s="181"/>
      <c r="L1262" s="176"/>
      <c r="M1262" s="182"/>
      <c r="N1262" s="183"/>
      <c r="O1262" s="183"/>
      <c r="P1262" s="183"/>
      <c r="Q1262" s="183"/>
      <c r="R1262" s="183"/>
      <c r="S1262" s="183"/>
      <c r="T1262" s="184"/>
      <c r="AT1262" s="178" t="s">
        <v>189</v>
      </c>
      <c r="AU1262" s="178" t="s">
        <v>85</v>
      </c>
      <c r="AV1262" s="13" t="s">
        <v>85</v>
      </c>
      <c r="AW1262" s="13" t="s">
        <v>31</v>
      </c>
      <c r="AX1262" s="13" t="s">
        <v>75</v>
      </c>
      <c r="AY1262" s="178" t="s">
        <v>181</v>
      </c>
    </row>
    <row r="1263" spans="2:51" s="14" customFormat="1">
      <c r="B1263" s="185"/>
      <c r="D1263" s="177" t="s">
        <v>189</v>
      </c>
      <c r="E1263" s="186" t="s">
        <v>1</v>
      </c>
      <c r="F1263" s="187" t="s">
        <v>2009</v>
      </c>
      <c r="H1263" s="186" t="s">
        <v>1</v>
      </c>
      <c r="I1263" s="188"/>
      <c r="L1263" s="185"/>
      <c r="M1263" s="189"/>
      <c r="N1263" s="190"/>
      <c r="O1263" s="190"/>
      <c r="P1263" s="190"/>
      <c r="Q1263" s="190"/>
      <c r="R1263" s="190"/>
      <c r="S1263" s="190"/>
      <c r="T1263" s="191"/>
      <c r="AT1263" s="186" t="s">
        <v>189</v>
      </c>
      <c r="AU1263" s="186" t="s">
        <v>85</v>
      </c>
      <c r="AV1263" s="14" t="s">
        <v>80</v>
      </c>
      <c r="AW1263" s="14" t="s">
        <v>31</v>
      </c>
      <c r="AX1263" s="14" t="s">
        <v>75</v>
      </c>
      <c r="AY1263" s="186" t="s">
        <v>181</v>
      </c>
    </row>
    <row r="1264" spans="2:51" s="13" customFormat="1">
      <c r="B1264" s="176"/>
      <c r="D1264" s="177" t="s">
        <v>189</v>
      </c>
      <c r="E1264" s="178" t="s">
        <v>1</v>
      </c>
      <c r="F1264" s="179" t="s">
        <v>2011</v>
      </c>
      <c r="H1264" s="180">
        <v>6.72</v>
      </c>
      <c r="I1264" s="181"/>
      <c r="L1264" s="176"/>
      <c r="M1264" s="182"/>
      <c r="N1264" s="183"/>
      <c r="O1264" s="183"/>
      <c r="P1264" s="183"/>
      <c r="Q1264" s="183"/>
      <c r="R1264" s="183"/>
      <c r="S1264" s="183"/>
      <c r="T1264" s="184"/>
      <c r="AT1264" s="178" t="s">
        <v>189</v>
      </c>
      <c r="AU1264" s="178" t="s">
        <v>85</v>
      </c>
      <c r="AV1264" s="13" t="s">
        <v>85</v>
      </c>
      <c r="AW1264" s="13" t="s">
        <v>31</v>
      </c>
      <c r="AX1264" s="13" t="s">
        <v>75</v>
      </c>
      <c r="AY1264" s="178" t="s">
        <v>181</v>
      </c>
    </row>
    <row r="1265" spans="1:65" s="15" customFormat="1">
      <c r="B1265" s="192"/>
      <c r="D1265" s="177" t="s">
        <v>189</v>
      </c>
      <c r="E1265" s="193" t="s">
        <v>1</v>
      </c>
      <c r="F1265" s="194" t="s">
        <v>204</v>
      </c>
      <c r="H1265" s="195">
        <v>2927.4300000000003</v>
      </c>
      <c r="I1265" s="196"/>
      <c r="L1265" s="192"/>
      <c r="M1265" s="197"/>
      <c r="N1265" s="198"/>
      <c r="O1265" s="198"/>
      <c r="P1265" s="198"/>
      <c r="Q1265" s="198"/>
      <c r="R1265" s="198"/>
      <c r="S1265" s="198"/>
      <c r="T1265" s="199"/>
      <c r="AT1265" s="193" t="s">
        <v>189</v>
      </c>
      <c r="AU1265" s="193" t="s">
        <v>85</v>
      </c>
      <c r="AV1265" s="15" t="s">
        <v>187</v>
      </c>
      <c r="AW1265" s="15" t="s">
        <v>31</v>
      </c>
      <c r="AX1265" s="15" t="s">
        <v>80</v>
      </c>
      <c r="AY1265" s="193" t="s">
        <v>181</v>
      </c>
    </row>
    <row r="1266" spans="1:65" s="2" customFormat="1" ht="21.75" customHeight="1">
      <c r="A1266" s="32"/>
      <c r="B1266" s="161"/>
      <c r="C1266" s="162" t="s">
        <v>2012</v>
      </c>
      <c r="D1266" s="162" t="s">
        <v>183</v>
      </c>
      <c r="E1266" s="163" t="s">
        <v>1915</v>
      </c>
      <c r="F1266" s="164" t="s">
        <v>1916</v>
      </c>
      <c r="G1266" s="165" t="s">
        <v>228</v>
      </c>
      <c r="H1266" s="166">
        <v>219.95</v>
      </c>
      <c r="I1266" s="167"/>
      <c r="J1266" s="168">
        <f>ROUND(I1266*H1266,2)</f>
        <v>0</v>
      </c>
      <c r="K1266" s="169"/>
      <c r="L1266" s="33"/>
      <c r="M1266" s="170" t="s">
        <v>1</v>
      </c>
      <c r="N1266" s="171" t="s">
        <v>40</v>
      </c>
      <c r="O1266" s="58"/>
      <c r="P1266" s="172">
        <f>O1266*H1266</f>
        <v>0</v>
      </c>
      <c r="Q1266" s="172">
        <v>0</v>
      </c>
      <c r="R1266" s="172">
        <f>Q1266*H1266</f>
        <v>0</v>
      </c>
      <c r="S1266" s="172">
        <v>0</v>
      </c>
      <c r="T1266" s="173">
        <f>S1266*H1266</f>
        <v>0</v>
      </c>
      <c r="U1266" s="32"/>
      <c r="V1266" s="32"/>
      <c r="W1266" s="32"/>
      <c r="X1266" s="32"/>
      <c r="Y1266" s="32"/>
      <c r="Z1266" s="32"/>
      <c r="AA1266" s="32"/>
      <c r="AB1266" s="32"/>
      <c r="AC1266" s="32"/>
      <c r="AD1266" s="32"/>
      <c r="AE1266" s="32"/>
      <c r="AR1266" s="174" t="s">
        <v>300</v>
      </c>
      <c r="AT1266" s="174" t="s">
        <v>183</v>
      </c>
      <c r="AU1266" s="174" t="s">
        <v>85</v>
      </c>
      <c r="AY1266" s="17" t="s">
        <v>181</v>
      </c>
      <c r="BE1266" s="175">
        <f>IF(N1266="základní",J1266,0)</f>
        <v>0</v>
      </c>
      <c r="BF1266" s="175">
        <f>IF(N1266="snížená",J1266,0)</f>
        <v>0</v>
      </c>
      <c r="BG1266" s="175">
        <f>IF(N1266="zákl. přenesená",J1266,0)</f>
        <v>0</v>
      </c>
      <c r="BH1266" s="175">
        <f>IF(N1266="sníž. přenesená",J1266,0)</f>
        <v>0</v>
      </c>
      <c r="BI1266" s="175">
        <f>IF(N1266="nulová",J1266,0)</f>
        <v>0</v>
      </c>
      <c r="BJ1266" s="17" t="s">
        <v>80</v>
      </c>
      <c r="BK1266" s="175">
        <f>ROUND(I1266*H1266,2)</f>
        <v>0</v>
      </c>
      <c r="BL1266" s="17" t="s">
        <v>300</v>
      </c>
      <c r="BM1266" s="174" t="s">
        <v>2013</v>
      </c>
    </row>
    <row r="1267" spans="1:65" s="14" customFormat="1">
      <c r="B1267" s="185"/>
      <c r="D1267" s="177" t="s">
        <v>189</v>
      </c>
      <c r="E1267" s="186" t="s">
        <v>1</v>
      </c>
      <c r="F1267" s="187" t="s">
        <v>2014</v>
      </c>
      <c r="H1267" s="186" t="s">
        <v>1</v>
      </c>
      <c r="I1267" s="188"/>
      <c r="L1267" s="185"/>
      <c r="M1267" s="189"/>
      <c r="N1267" s="190"/>
      <c r="O1267" s="190"/>
      <c r="P1267" s="190"/>
      <c r="Q1267" s="190"/>
      <c r="R1267" s="190"/>
      <c r="S1267" s="190"/>
      <c r="T1267" s="191"/>
      <c r="AT1267" s="186" t="s">
        <v>189</v>
      </c>
      <c r="AU1267" s="186" t="s">
        <v>85</v>
      </c>
      <c r="AV1267" s="14" t="s">
        <v>80</v>
      </c>
      <c r="AW1267" s="14" t="s">
        <v>31</v>
      </c>
      <c r="AX1267" s="14" t="s">
        <v>75</v>
      </c>
      <c r="AY1267" s="186" t="s">
        <v>181</v>
      </c>
    </row>
    <row r="1268" spans="1:65" s="13" customFormat="1">
      <c r="B1268" s="176"/>
      <c r="D1268" s="177" t="s">
        <v>189</v>
      </c>
      <c r="E1268" s="178" t="s">
        <v>1</v>
      </c>
      <c r="F1268" s="179" t="s">
        <v>2015</v>
      </c>
      <c r="H1268" s="180">
        <v>55.35</v>
      </c>
      <c r="I1268" s="181"/>
      <c r="L1268" s="176"/>
      <c r="M1268" s="182"/>
      <c r="N1268" s="183"/>
      <c r="O1268" s="183"/>
      <c r="P1268" s="183"/>
      <c r="Q1268" s="183"/>
      <c r="R1268" s="183"/>
      <c r="S1268" s="183"/>
      <c r="T1268" s="184"/>
      <c r="AT1268" s="178" t="s">
        <v>189</v>
      </c>
      <c r="AU1268" s="178" t="s">
        <v>85</v>
      </c>
      <c r="AV1268" s="13" t="s">
        <v>85</v>
      </c>
      <c r="AW1268" s="13" t="s">
        <v>31</v>
      </c>
      <c r="AX1268" s="13" t="s">
        <v>75</v>
      </c>
      <c r="AY1268" s="178" t="s">
        <v>181</v>
      </c>
    </row>
    <row r="1269" spans="1:65" s="14" customFormat="1">
      <c r="B1269" s="185"/>
      <c r="D1269" s="177" t="s">
        <v>189</v>
      </c>
      <c r="E1269" s="186" t="s">
        <v>1</v>
      </c>
      <c r="F1269" s="187" t="s">
        <v>2016</v>
      </c>
      <c r="H1269" s="186" t="s">
        <v>1</v>
      </c>
      <c r="I1269" s="188"/>
      <c r="L1269" s="185"/>
      <c r="M1269" s="189"/>
      <c r="N1269" s="190"/>
      <c r="O1269" s="190"/>
      <c r="P1269" s="190"/>
      <c r="Q1269" s="190"/>
      <c r="R1269" s="190"/>
      <c r="S1269" s="190"/>
      <c r="T1269" s="191"/>
      <c r="AT1269" s="186" t="s">
        <v>189</v>
      </c>
      <c r="AU1269" s="186" t="s">
        <v>85</v>
      </c>
      <c r="AV1269" s="14" t="s">
        <v>80</v>
      </c>
      <c r="AW1269" s="14" t="s">
        <v>31</v>
      </c>
      <c r="AX1269" s="14" t="s">
        <v>75</v>
      </c>
      <c r="AY1269" s="186" t="s">
        <v>181</v>
      </c>
    </row>
    <row r="1270" spans="1:65" s="13" customFormat="1">
      <c r="B1270" s="176"/>
      <c r="D1270" s="177" t="s">
        <v>189</v>
      </c>
      <c r="E1270" s="178" t="s">
        <v>1</v>
      </c>
      <c r="F1270" s="179" t="s">
        <v>2017</v>
      </c>
      <c r="H1270" s="180">
        <v>28.1</v>
      </c>
      <c r="I1270" s="181"/>
      <c r="L1270" s="176"/>
      <c r="M1270" s="182"/>
      <c r="N1270" s="183"/>
      <c r="O1270" s="183"/>
      <c r="P1270" s="183"/>
      <c r="Q1270" s="183"/>
      <c r="R1270" s="183"/>
      <c r="S1270" s="183"/>
      <c r="T1270" s="184"/>
      <c r="AT1270" s="178" t="s">
        <v>189</v>
      </c>
      <c r="AU1270" s="178" t="s">
        <v>85</v>
      </c>
      <c r="AV1270" s="13" t="s">
        <v>85</v>
      </c>
      <c r="AW1270" s="13" t="s">
        <v>31</v>
      </c>
      <c r="AX1270" s="13" t="s">
        <v>75</v>
      </c>
      <c r="AY1270" s="178" t="s">
        <v>181</v>
      </c>
    </row>
    <row r="1271" spans="1:65" s="14" customFormat="1">
      <c r="B1271" s="185"/>
      <c r="D1271" s="177" t="s">
        <v>189</v>
      </c>
      <c r="E1271" s="186" t="s">
        <v>1</v>
      </c>
      <c r="F1271" s="187" t="s">
        <v>2018</v>
      </c>
      <c r="H1271" s="186" t="s">
        <v>1</v>
      </c>
      <c r="I1271" s="188"/>
      <c r="L1271" s="185"/>
      <c r="M1271" s="189"/>
      <c r="N1271" s="190"/>
      <c r="O1271" s="190"/>
      <c r="P1271" s="190"/>
      <c r="Q1271" s="190"/>
      <c r="R1271" s="190"/>
      <c r="S1271" s="190"/>
      <c r="T1271" s="191"/>
      <c r="AT1271" s="186" t="s">
        <v>189</v>
      </c>
      <c r="AU1271" s="186" t="s">
        <v>85</v>
      </c>
      <c r="AV1271" s="14" t="s">
        <v>80</v>
      </c>
      <c r="AW1271" s="14" t="s">
        <v>31</v>
      </c>
      <c r="AX1271" s="14" t="s">
        <v>75</v>
      </c>
      <c r="AY1271" s="186" t="s">
        <v>181</v>
      </c>
    </row>
    <row r="1272" spans="1:65" s="13" customFormat="1">
      <c r="B1272" s="176"/>
      <c r="D1272" s="177" t="s">
        <v>189</v>
      </c>
      <c r="E1272" s="178" t="s">
        <v>1</v>
      </c>
      <c r="F1272" s="179" t="s">
        <v>2019</v>
      </c>
      <c r="H1272" s="180">
        <v>136.5</v>
      </c>
      <c r="I1272" s="181"/>
      <c r="L1272" s="176"/>
      <c r="M1272" s="182"/>
      <c r="N1272" s="183"/>
      <c r="O1272" s="183"/>
      <c r="P1272" s="183"/>
      <c r="Q1272" s="183"/>
      <c r="R1272" s="183"/>
      <c r="S1272" s="183"/>
      <c r="T1272" s="184"/>
      <c r="AT1272" s="178" t="s">
        <v>189</v>
      </c>
      <c r="AU1272" s="178" t="s">
        <v>85</v>
      </c>
      <c r="AV1272" s="13" t="s">
        <v>85</v>
      </c>
      <c r="AW1272" s="13" t="s">
        <v>31</v>
      </c>
      <c r="AX1272" s="13" t="s">
        <v>75</v>
      </c>
      <c r="AY1272" s="178" t="s">
        <v>181</v>
      </c>
    </row>
    <row r="1273" spans="1:65" s="15" customFormat="1">
      <c r="B1273" s="192"/>
      <c r="D1273" s="177" t="s">
        <v>189</v>
      </c>
      <c r="E1273" s="193" t="s">
        <v>1</v>
      </c>
      <c r="F1273" s="194" t="s">
        <v>204</v>
      </c>
      <c r="H1273" s="195">
        <v>219.95</v>
      </c>
      <c r="I1273" s="196"/>
      <c r="L1273" s="192"/>
      <c r="M1273" s="197"/>
      <c r="N1273" s="198"/>
      <c r="O1273" s="198"/>
      <c r="P1273" s="198"/>
      <c r="Q1273" s="198"/>
      <c r="R1273" s="198"/>
      <c r="S1273" s="198"/>
      <c r="T1273" s="199"/>
      <c r="AT1273" s="193" t="s">
        <v>189</v>
      </c>
      <c r="AU1273" s="193" t="s">
        <v>85</v>
      </c>
      <c r="AV1273" s="15" t="s">
        <v>187</v>
      </c>
      <c r="AW1273" s="15" t="s">
        <v>31</v>
      </c>
      <c r="AX1273" s="15" t="s">
        <v>80</v>
      </c>
      <c r="AY1273" s="193" t="s">
        <v>181</v>
      </c>
    </row>
    <row r="1274" spans="1:65" s="2" customFormat="1" ht="16.5" customHeight="1">
      <c r="A1274" s="32"/>
      <c r="B1274" s="161"/>
      <c r="C1274" s="200" t="s">
        <v>2020</v>
      </c>
      <c r="D1274" s="200" t="s">
        <v>513</v>
      </c>
      <c r="E1274" s="201" t="s">
        <v>2021</v>
      </c>
      <c r="F1274" s="202" t="s">
        <v>2022</v>
      </c>
      <c r="G1274" s="203" t="s">
        <v>214</v>
      </c>
      <c r="H1274" s="204">
        <v>56.326000000000001</v>
      </c>
      <c r="I1274" s="205"/>
      <c r="J1274" s="206">
        <f>ROUND(I1274*H1274,2)</f>
        <v>0</v>
      </c>
      <c r="K1274" s="207"/>
      <c r="L1274" s="208"/>
      <c r="M1274" s="209" t="s">
        <v>1</v>
      </c>
      <c r="N1274" s="210" t="s">
        <v>40</v>
      </c>
      <c r="O1274" s="58"/>
      <c r="P1274" s="172">
        <f>O1274*H1274</f>
        <v>0</v>
      </c>
      <c r="Q1274" s="172">
        <v>0.55000000000000004</v>
      </c>
      <c r="R1274" s="172">
        <f>Q1274*H1274</f>
        <v>30.979300000000002</v>
      </c>
      <c r="S1274" s="172">
        <v>0</v>
      </c>
      <c r="T1274" s="173">
        <f>S1274*H1274</f>
        <v>0</v>
      </c>
      <c r="U1274" s="32"/>
      <c r="V1274" s="32"/>
      <c r="W1274" s="32"/>
      <c r="X1274" s="32"/>
      <c r="Y1274" s="32"/>
      <c r="Z1274" s="32"/>
      <c r="AA1274" s="32"/>
      <c r="AB1274" s="32"/>
      <c r="AC1274" s="32"/>
      <c r="AD1274" s="32"/>
      <c r="AE1274" s="32"/>
      <c r="AR1274" s="174" t="s">
        <v>445</v>
      </c>
      <c r="AT1274" s="174" t="s">
        <v>513</v>
      </c>
      <c r="AU1274" s="174" t="s">
        <v>85</v>
      </c>
      <c r="AY1274" s="17" t="s">
        <v>181</v>
      </c>
      <c r="BE1274" s="175">
        <f>IF(N1274="základní",J1274,0)</f>
        <v>0</v>
      </c>
      <c r="BF1274" s="175">
        <f>IF(N1274="snížená",J1274,0)</f>
        <v>0</v>
      </c>
      <c r="BG1274" s="175">
        <f>IF(N1274="zákl. přenesená",J1274,0)</f>
        <v>0</v>
      </c>
      <c r="BH1274" s="175">
        <f>IF(N1274="sníž. přenesená",J1274,0)</f>
        <v>0</v>
      </c>
      <c r="BI1274" s="175">
        <f>IF(N1274="nulová",J1274,0)</f>
        <v>0</v>
      </c>
      <c r="BJ1274" s="17" t="s">
        <v>80</v>
      </c>
      <c r="BK1274" s="175">
        <f>ROUND(I1274*H1274,2)</f>
        <v>0</v>
      </c>
      <c r="BL1274" s="17" t="s">
        <v>300</v>
      </c>
      <c r="BM1274" s="174" t="s">
        <v>2023</v>
      </c>
    </row>
    <row r="1275" spans="1:65" s="14" customFormat="1">
      <c r="B1275" s="185"/>
      <c r="D1275" s="177" t="s">
        <v>189</v>
      </c>
      <c r="E1275" s="186" t="s">
        <v>1</v>
      </c>
      <c r="F1275" s="187" t="s">
        <v>1918</v>
      </c>
      <c r="H1275" s="186" t="s">
        <v>1</v>
      </c>
      <c r="I1275" s="188"/>
      <c r="L1275" s="185"/>
      <c r="M1275" s="189"/>
      <c r="N1275" s="190"/>
      <c r="O1275" s="190"/>
      <c r="P1275" s="190"/>
      <c r="Q1275" s="190"/>
      <c r="R1275" s="190"/>
      <c r="S1275" s="190"/>
      <c r="T1275" s="191"/>
      <c r="AT1275" s="186" t="s">
        <v>189</v>
      </c>
      <c r="AU1275" s="186" t="s">
        <v>85</v>
      </c>
      <c r="AV1275" s="14" t="s">
        <v>80</v>
      </c>
      <c r="AW1275" s="14" t="s">
        <v>31</v>
      </c>
      <c r="AX1275" s="14" t="s">
        <v>75</v>
      </c>
      <c r="AY1275" s="186" t="s">
        <v>181</v>
      </c>
    </row>
    <row r="1276" spans="1:65" s="13" customFormat="1">
      <c r="B1276" s="176"/>
      <c r="D1276" s="177" t="s">
        <v>189</v>
      </c>
      <c r="E1276" s="178" t="s">
        <v>1</v>
      </c>
      <c r="F1276" s="179" t="s">
        <v>2024</v>
      </c>
      <c r="H1276" s="180">
        <v>19.763999999999999</v>
      </c>
      <c r="I1276" s="181"/>
      <c r="L1276" s="176"/>
      <c r="M1276" s="182"/>
      <c r="N1276" s="183"/>
      <c r="O1276" s="183"/>
      <c r="P1276" s="183"/>
      <c r="Q1276" s="183"/>
      <c r="R1276" s="183"/>
      <c r="S1276" s="183"/>
      <c r="T1276" s="184"/>
      <c r="AT1276" s="178" t="s">
        <v>189</v>
      </c>
      <c r="AU1276" s="178" t="s">
        <v>85</v>
      </c>
      <c r="AV1276" s="13" t="s">
        <v>85</v>
      </c>
      <c r="AW1276" s="13" t="s">
        <v>31</v>
      </c>
      <c r="AX1276" s="13" t="s">
        <v>75</v>
      </c>
      <c r="AY1276" s="178" t="s">
        <v>181</v>
      </c>
    </row>
    <row r="1277" spans="1:65" s="14" customFormat="1">
      <c r="B1277" s="185"/>
      <c r="D1277" s="177" t="s">
        <v>189</v>
      </c>
      <c r="E1277" s="186" t="s">
        <v>1</v>
      </c>
      <c r="F1277" s="187" t="s">
        <v>1920</v>
      </c>
      <c r="H1277" s="186" t="s">
        <v>1</v>
      </c>
      <c r="I1277" s="188"/>
      <c r="L1277" s="185"/>
      <c r="M1277" s="189"/>
      <c r="N1277" s="190"/>
      <c r="O1277" s="190"/>
      <c r="P1277" s="190"/>
      <c r="Q1277" s="190"/>
      <c r="R1277" s="190"/>
      <c r="S1277" s="190"/>
      <c r="T1277" s="191"/>
      <c r="AT1277" s="186" t="s">
        <v>189</v>
      </c>
      <c r="AU1277" s="186" t="s">
        <v>85</v>
      </c>
      <c r="AV1277" s="14" t="s">
        <v>80</v>
      </c>
      <c r="AW1277" s="14" t="s">
        <v>31</v>
      </c>
      <c r="AX1277" s="14" t="s">
        <v>75</v>
      </c>
      <c r="AY1277" s="186" t="s">
        <v>181</v>
      </c>
    </row>
    <row r="1278" spans="1:65" s="13" customFormat="1">
      <c r="B1278" s="176"/>
      <c r="D1278" s="177" t="s">
        <v>189</v>
      </c>
      <c r="E1278" s="178" t="s">
        <v>1</v>
      </c>
      <c r="F1278" s="179" t="s">
        <v>2025</v>
      </c>
      <c r="H1278" s="180">
        <v>2.2429999999999999</v>
      </c>
      <c r="I1278" s="181"/>
      <c r="L1278" s="176"/>
      <c r="M1278" s="182"/>
      <c r="N1278" s="183"/>
      <c r="O1278" s="183"/>
      <c r="P1278" s="183"/>
      <c r="Q1278" s="183"/>
      <c r="R1278" s="183"/>
      <c r="S1278" s="183"/>
      <c r="T1278" s="184"/>
      <c r="AT1278" s="178" t="s">
        <v>189</v>
      </c>
      <c r="AU1278" s="178" t="s">
        <v>85</v>
      </c>
      <c r="AV1278" s="13" t="s">
        <v>85</v>
      </c>
      <c r="AW1278" s="13" t="s">
        <v>31</v>
      </c>
      <c r="AX1278" s="13" t="s">
        <v>75</v>
      </c>
      <c r="AY1278" s="178" t="s">
        <v>181</v>
      </c>
    </row>
    <row r="1279" spans="1:65" s="14" customFormat="1">
      <c r="B1279" s="185"/>
      <c r="D1279" s="177" t="s">
        <v>189</v>
      </c>
      <c r="E1279" s="186" t="s">
        <v>1</v>
      </c>
      <c r="F1279" s="187" t="s">
        <v>1922</v>
      </c>
      <c r="H1279" s="186" t="s">
        <v>1</v>
      </c>
      <c r="I1279" s="188"/>
      <c r="L1279" s="185"/>
      <c r="M1279" s="189"/>
      <c r="N1279" s="190"/>
      <c r="O1279" s="190"/>
      <c r="P1279" s="190"/>
      <c r="Q1279" s="190"/>
      <c r="R1279" s="190"/>
      <c r="S1279" s="190"/>
      <c r="T1279" s="191"/>
      <c r="AT1279" s="186" t="s">
        <v>189</v>
      </c>
      <c r="AU1279" s="186" t="s">
        <v>85</v>
      </c>
      <c r="AV1279" s="14" t="s">
        <v>80</v>
      </c>
      <c r="AW1279" s="14" t="s">
        <v>31</v>
      </c>
      <c r="AX1279" s="14" t="s">
        <v>75</v>
      </c>
      <c r="AY1279" s="186" t="s">
        <v>181</v>
      </c>
    </row>
    <row r="1280" spans="1:65" s="13" customFormat="1">
      <c r="B1280" s="176"/>
      <c r="D1280" s="177" t="s">
        <v>189</v>
      </c>
      <c r="E1280" s="178" t="s">
        <v>1</v>
      </c>
      <c r="F1280" s="179" t="s">
        <v>2026</v>
      </c>
      <c r="H1280" s="180">
        <v>2.7080000000000002</v>
      </c>
      <c r="I1280" s="181"/>
      <c r="L1280" s="176"/>
      <c r="M1280" s="182"/>
      <c r="N1280" s="183"/>
      <c r="O1280" s="183"/>
      <c r="P1280" s="183"/>
      <c r="Q1280" s="183"/>
      <c r="R1280" s="183"/>
      <c r="S1280" s="183"/>
      <c r="T1280" s="184"/>
      <c r="AT1280" s="178" t="s">
        <v>189</v>
      </c>
      <c r="AU1280" s="178" t="s">
        <v>85</v>
      </c>
      <c r="AV1280" s="13" t="s">
        <v>85</v>
      </c>
      <c r="AW1280" s="13" t="s">
        <v>31</v>
      </c>
      <c r="AX1280" s="13" t="s">
        <v>75</v>
      </c>
      <c r="AY1280" s="178" t="s">
        <v>181</v>
      </c>
    </row>
    <row r="1281" spans="2:51" s="14" customFormat="1">
      <c r="B1281" s="185"/>
      <c r="D1281" s="177" t="s">
        <v>189</v>
      </c>
      <c r="E1281" s="186" t="s">
        <v>1</v>
      </c>
      <c r="F1281" s="187" t="s">
        <v>1924</v>
      </c>
      <c r="H1281" s="186" t="s">
        <v>1</v>
      </c>
      <c r="I1281" s="188"/>
      <c r="L1281" s="185"/>
      <c r="M1281" s="189"/>
      <c r="N1281" s="190"/>
      <c r="O1281" s="190"/>
      <c r="P1281" s="190"/>
      <c r="Q1281" s="190"/>
      <c r="R1281" s="190"/>
      <c r="S1281" s="190"/>
      <c r="T1281" s="191"/>
      <c r="AT1281" s="186" t="s">
        <v>189</v>
      </c>
      <c r="AU1281" s="186" t="s">
        <v>85</v>
      </c>
      <c r="AV1281" s="14" t="s">
        <v>80</v>
      </c>
      <c r="AW1281" s="14" t="s">
        <v>31</v>
      </c>
      <c r="AX1281" s="14" t="s">
        <v>75</v>
      </c>
      <c r="AY1281" s="186" t="s">
        <v>181</v>
      </c>
    </row>
    <row r="1282" spans="2:51" s="13" customFormat="1">
      <c r="B1282" s="176"/>
      <c r="D1282" s="177" t="s">
        <v>189</v>
      </c>
      <c r="E1282" s="178" t="s">
        <v>1</v>
      </c>
      <c r="F1282" s="179" t="s">
        <v>2027</v>
      </c>
      <c r="H1282" s="180">
        <v>0.15</v>
      </c>
      <c r="I1282" s="181"/>
      <c r="L1282" s="176"/>
      <c r="M1282" s="182"/>
      <c r="N1282" s="183"/>
      <c r="O1282" s="183"/>
      <c r="P1282" s="183"/>
      <c r="Q1282" s="183"/>
      <c r="R1282" s="183"/>
      <c r="S1282" s="183"/>
      <c r="T1282" s="184"/>
      <c r="AT1282" s="178" t="s">
        <v>189</v>
      </c>
      <c r="AU1282" s="178" t="s">
        <v>85</v>
      </c>
      <c r="AV1282" s="13" t="s">
        <v>85</v>
      </c>
      <c r="AW1282" s="13" t="s">
        <v>31</v>
      </c>
      <c r="AX1282" s="13" t="s">
        <v>75</v>
      </c>
      <c r="AY1282" s="178" t="s">
        <v>181</v>
      </c>
    </row>
    <row r="1283" spans="2:51" s="14" customFormat="1">
      <c r="B1283" s="185"/>
      <c r="D1283" s="177" t="s">
        <v>189</v>
      </c>
      <c r="E1283" s="186" t="s">
        <v>1</v>
      </c>
      <c r="F1283" s="187" t="s">
        <v>1926</v>
      </c>
      <c r="H1283" s="186" t="s">
        <v>1</v>
      </c>
      <c r="I1283" s="188"/>
      <c r="L1283" s="185"/>
      <c r="M1283" s="189"/>
      <c r="N1283" s="190"/>
      <c r="O1283" s="190"/>
      <c r="P1283" s="190"/>
      <c r="Q1283" s="190"/>
      <c r="R1283" s="190"/>
      <c r="S1283" s="190"/>
      <c r="T1283" s="191"/>
      <c r="AT1283" s="186" t="s">
        <v>189</v>
      </c>
      <c r="AU1283" s="186" t="s">
        <v>85</v>
      </c>
      <c r="AV1283" s="14" t="s">
        <v>80</v>
      </c>
      <c r="AW1283" s="14" t="s">
        <v>31</v>
      </c>
      <c r="AX1283" s="14" t="s">
        <v>75</v>
      </c>
      <c r="AY1283" s="186" t="s">
        <v>181</v>
      </c>
    </row>
    <row r="1284" spans="2:51" s="13" customFormat="1">
      <c r="B1284" s="176"/>
      <c r="D1284" s="177" t="s">
        <v>189</v>
      </c>
      <c r="E1284" s="178" t="s">
        <v>1</v>
      </c>
      <c r="F1284" s="179" t="s">
        <v>2028</v>
      </c>
      <c r="H1284" s="180">
        <v>0.14899999999999999</v>
      </c>
      <c r="I1284" s="181"/>
      <c r="L1284" s="176"/>
      <c r="M1284" s="182"/>
      <c r="N1284" s="183"/>
      <c r="O1284" s="183"/>
      <c r="P1284" s="183"/>
      <c r="Q1284" s="183"/>
      <c r="R1284" s="183"/>
      <c r="S1284" s="183"/>
      <c r="T1284" s="184"/>
      <c r="AT1284" s="178" t="s">
        <v>189</v>
      </c>
      <c r="AU1284" s="178" t="s">
        <v>85</v>
      </c>
      <c r="AV1284" s="13" t="s">
        <v>85</v>
      </c>
      <c r="AW1284" s="13" t="s">
        <v>31</v>
      </c>
      <c r="AX1284" s="13" t="s">
        <v>75</v>
      </c>
      <c r="AY1284" s="178" t="s">
        <v>181</v>
      </c>
    </row>
    <row r="1285" spans="2:51" s="14" customFormat="1">
      <c r="B1285" s="185"/>
      <c r="D1285" s="177" t="s">
        <v>189</v>
      </c>
      <c r="E1285" s="186" t="s">
        <v>1</v>
      </c>
      <c r="F1285" s="187" t="s">
        <v>1928</v>
      </c>
      <c r="H1285" s="186" t="s">
        <v>1</v>
      </c>
      <c r="I1285" s="188"/>
      <c r="L1285" s="185"/>
      <c r="M1285" s="189"/>
      <c r="N1285" s="190"/>
      <c r="O1285" s="190"/>
      <c r="P1285" s="190"/>
      <c r="Q1285" s="190"/>
      <c r="R1285" s="190"/>
      <c r="S1285" s="190"/>
      <c r="T1285" s="191"/>
      <c r="AT1285" s="186" t="s">
        <v>189</v>
      </c>
      <c r="AU1285" s="186" t="s">
        <v>85</v>
      </c>
      <c r="AV1285" s="14" t="s">
        <v>80</v>
      </c>
      <c r="AW1285" s="14" t="s">
        <v>31</v>
      </c>
      <c r="AX1285" s="14" t="s">
        <v>75</v>
      </c>
      <c r="AY1285" s="186" t="s">
        <v>181</v>
      </c>
    </row>
    <row r="1286" spans="2:51" s="13" customFormat="1">
      <c r="B1286" s="176"/>
      <c r="D1286" s="177" t="s">
        <v>189</v>
      </c>
      <c r="E1286" s="178" t="s">
        <v>1</v>
      </c>
      <c r="F1286" s="179" t="s">
        <v>2029</v>
      </c>
      <c r="H1286" s="180">
        <v>0.13100000000000001</v>
      </c>
      <c r="I1286" s="181"/>
      <c r="L1286" s="176"/>
      <c r="M1286" s="182"/>
      <c r="N1286" s="183"/>
      <c r="O1286" s="183"/>
      <c r="P1286" s="183"/>
      <c r="Q1286" s="183"/>
      <c r="R1286" s="183"/>
      <c r="S1286" s="183"/>
      <c r="T1286" s="184"/>
      <c r="AT1286" s="178" t="s">
        <v>189</v>
      </c>
      <c r="AU1286" s="178" t="s">
        <v>85</v>
      </c>
      <c r="AV1286" s="13" t="s">
        <v>85</v>
      </c>
      <c r="AW1286" s="13" t="s">
        <v>31</v>
      </c>
      <c r="AX1286" s="13" t="s">
        <v>75</v>
      </c>
      <c r="AY1286" s="178" t="s">
        <v>181</v>
      </c>
    </row>
    <row r="1287" spans="2:51" s="14" customFormat="1">
      <c r="B1287" s="185"/>
      <c r="D1287" s="177" t="s">
        <v>189</v>
      </c>
      <c r="E1287" s="186" t="s">
        <v>1</v>
      </c>
      <c r="F1287" s="187" t="s">
        <v>1930</v>
      </c>
      <c r="H1287" s="186" t="s">
        <v>1</v>
      </c>
      <c r="I1287" s="188"/>
      <c r="L1287" s="185"/>
      <c r="M1287" s="189"/>
      <c r="N1287" s="190"/>
      <c r="O1287" s="190"/>
      <c r="P1287" s="190"/>
      <c r="Q1287" s="190"/>
      <c r="R1287" s="190"/>
      <c r="S1287" s="190"/>
      <c r="T1287" s="191"/>
      <c r="AT1287" s="186" t="s">
        <v>189</v>
      </c>
      <c r="AU1287" s="186" t="s">
        <v>85</v>
      </c>
      <c r="AV1287" s="14" t="s">
        <v>80</v>
      </c>
      <c r="AW1287" s="14" t="s">
        <v>31</v>
      </c>
      <c r="AX1287" s="14" t="s">
        <v>75</v>
      </c>
      <c r="AY1287" s="186" t="s">
        <v>181</v>
      </c>
    </row>
    <row r="1288" spans="2:51" s="13" customFormat="1">
      <c r="B1288" s="176"/>
      <c r="D1288" s="177" t="s">
        <v>189</v>
      </c>
      <c r="E1288" s="178" t="s">
        <v>1</v>
      </c>
      <c r="F1288" s="179" t="s">
        <v>2030</v>
      </c>
      <c r="H1288" s="180">
        <v>0.128</v>
      </c>
      <c r="I1288" s="181"/>
      <c r="L1288" s="176"/>
      <c r="M1288" s="182"/>
      <c r="N1288" s="183"/>
      <c r="O1288" s="183"/>
      <c r="P1288" s="183"/>
      <c r="Q1288" s="183"/>
      <c r="R1288" s="183"/>
      <c r="S1288" s="183"/>
      <c r="T1288" s="184"/>
      <c r="AT1288" s="178" t="s">
        <v>189</v>
      </c>
      <c r="AU1288" s="178" t="s">
        <v>85</v>
      </c>
      <c r="AV1288" s="13" t="s">
        <v>85</v>
      </c>
      <c r="AW1288" s="13" t="s">
        <v>31</v>
      </c>
      <c r="AX1288" s="13" t="s">
        <v>75</v>
      </c>
      <c r="AY1288" s="178" t="s">
        <v>181</v>
      </c>
    </row>
    <row r="1289" spans="2:51" s="14" customFormat="1">
      <c r="B1289" s="185"/>
      <c r="D1289" s="177" t="s">
        <v>189</v>
      </c>
      <c r="E1289" s="186" t="s">
        <v>1</v>
      </c>
      <c r="F1289" s="187" t="s">
        <v>1932</v>
      </c>
      <c r="H1289" s="186" t="s">
        <v>1</v>
      </c>
      <c r="I1289" s="188"/>
      <c r="L1289" s="185"/>
      <c r="M1289" s="189"/>
      <c r="N1289" s="190"/>
      <c r="O1289" s="190"/>
      <c r="P1289" s="190"/>
      <c r="Q1289" s="190"/>
      <c r="R1289" s="190"/>
      <c r="S1289" s="190"/>
      <c r="T1289" s="191"/>
      <c r="AT1289" s="186" t="s">
        <v>189</v>
      </c>
      <c r="AU1289" s="186" t="s">
        <v>85</v>
      </c>
      <c r="AV1289" s="14" t="s">
        <v>80</v>
      </c>
      <c r="AW1289" s="14" t="s">
        <v>31</v>
      </c>
      <c r="AX1289" s="14" t="s">
        <v>75</v>
      </c>
      <c r="AY1289" s="186" t="s">
        <v>181</v>
      </c>
    </row>
    <row r="1290" spans="2:51" s="13" customFormat="1">
      <c r="B1290" s="176"/>
      <c r="D1290" s="177" t="s">
        <v>189</v>
      </c>
      <c r="E1290" s="178" t="s">
        <v>1</v>
      </c>
      <c r="F1290" s="179" t="s">
        <v>2031</v>
      </c>
      <c r="H1290" s="180">
        <v>0.11700000000000001</v>
      </c>
      <c r="I1290" s="181"/>
      <c r="L1290" s="176"/>
      <c r="M1290" s="182"/>
      <c r="N1290" s="183"/>
      <c r="O1290" s="183"/>
      <c r="P1290" s="183"/>
      <c r="Q1290" s="183"/>
      <c r="R1290" s="183"/>
      <c r="S1290" s="183"/>
      <c r="T1290" s="184"/>
      <c r="AT1290" s="178" t="s">
        <v>189</v>
      </c>
      <c r="AU1290" s="178" t="s">
        <v>85</v>
      </c>
      <c r="AV1290" s="13" t="s">
        <v>85</v>
      </c>
      <c r="AW1290" s="13" t="s">
        <v>31</v>
      </c>
      <c r="AX1290" s="13" t="s">
        <v>75</v>
      </c>
      <c r="AY1290" s="178" t="s">
        <v>181</v>
      </c>
    </row>
    <row r="1291" spans="2:51" s="14" customFormat="1">
      <c r="B1291" s="185"/>
      <c r="D1291" s="177" t="s">
        <v>189</v>
      </c>
      <c r="E1291" s="186" t="s">
        <v>1</v>
      </c>
      <c r="F1291" s="187" t="s">
        <v>1934</v>
      </c>
      <c r="H1291" s="186" t="s">
        <v>1</v>
      </c>
      <c r="I1291" s="188"/>
      <c r="L1291" s="185"/>
      <c r="M1291" s="189"/>
      <c r="N1291" s="190"/>
      <c r="O1291" s="190"/>
      <c r="P1291" s="190"/>
      <c r="Q1291" s="190"/>
      <c r="R1291" s="190"/>
      <c r="S1291" s="190"/>
      <c r="T1291" s="191"/>
      <c r="AT1291" s="186" t="s">
        <v>189</v>
      </c>
      <c r="AU1291" s="186" t="s">
        <v>85</v>
      </c>
      <c r="AV1291" s="14" t="s">
        <v>80</v>
      </c>
      <c r="AW1291" s="14" t="s">
        <v>31</v>
      </c>
      <c r="AX1291" s="14" t="s">
        <v>75</v>
      </c>
      <c r="AY1291" s="186" t="s">
        <v>181</v>
      </c>
    </row>
    <row r="1292" spans="2:51" s="13" customFormat="1">
      <c r="B1292" s="176"/>
      <c r="D1292" s="177" t="s">
        <v>189</v>
      </c>
      <c r="E1292" s="178" t="s">
        <v>1</v>
      </c>
      <c r="F1292" s="179" t="s">
        <v>2032</v>
      </c>
      <c r="H1292" s="180">
        <v>0.115</v>
      </c>
      <c r="I1292" s="181"/>
      <c r="L1292" s="176"/>
      <c r="M1292" s="182"/>
      <c r="N1292" s="183"/>
      <c r="O1292" s="183"/>
      <c r="P1292" s="183"/>
      <c r="Q1292" s="183"/>
      <c r="R1292" s="183"/>
      <c r="S1292" s="183"/>
      <c r="T1292" s="184"/>
      <c r="AT1292" s="178" t="s">
        <v>189</v>
      </c>
      <c r="AU1292" s="178" t="s">
        <v>85</v>
      </c>
      <c r="AV1292" s="13" t="s">
        <v>85</v>
      </c>
      <c r="AW1292" s="13" t="s">
        <v>31</v>
      </c>
      <c r="AX1292" s="13" t="s">
        <v>75</v>
      </c>
      <c r="AY1292" s="178" t="s">
        <v>181</v>
      </c>
    </row>
    <row r="1293" spans="2:51" s="14" customFormat="1">
      <c r="B1293" s="185"/>
      <c r="D1293" s="177" t="s">
        <v>189</v>
      </c>
      <c r="E1293" s="186" t="s">
        <v>1</v>
      </c>
      <c r="F1293" s="187" t="s">
        <v>1936</v>
      </c>
      <c r="H1293" s="186" t="s">
        <v>1</v>
      </c>
      <c r="I1293" s="188"/>
      <c r="L1293" s="185"/>
      <c r="M1293" s="189"/>
      <c r="N1293" s="190"/>
      <c r="O1293" s="190"/>
      <c r="P1293" s="190"/>
      <c r="Q1293" s="190"/>
      <c r="R1293" s="190"/>
      <c r="S1293" s="190"/>
      <c r="T1293" s="191"/>
      <c r="AT1293" s="186" t="s">
        <v>189</v>
      </c>
      <c r="AU1293" s="186" t="s">
        <v>85</v>
      </c>
      <c r="AV1293" s="14" t="s">
        <v>80</v>
      </c>
      <c r="AW1293" s="14" t="s">
        <v>31</v>
      </c>
      <c r="AX1293" s="14" t="s">
        <v>75</v>
      </c>
      <c r="AY1293" s="186" t="s">
        <v>181</v>
      </c>
    </row>
    <row r="1294" spans="2:51" s="13" customFormat="1">
      <c r="B1294" s="176"/>
      <c r="D1294" s="177" t="s">
        <v>189</v>
      </c>
      <c r="E1294" s="178" t="s">
        <v>1</v>
      </c>
      <c r="F1294" s="179" t="s">
        <v>2033</v>
      </c>
      <c r="H1294" s="180">
        <v>0.113</v>
      </c>
      <c r="I1294" s="181"/>
      <c r="L1294" s="176"/>
      <c r="M1294" s="182"/>
      <c r="N1294" s="183"/>
      <c r="O1294" s="183"/>
      <c r="P1294" s="183"/>
      <c r="Q1294" s="183"/>
      <c r="R1294" s="183"/>
      <c r="S1294" s="183"/>
      <c r="T1294" s="184"/>
      <c r="AT1294" s="178" t="s">
        <v>189</v>
      </c>
      <c r="AU1294" s="178" t="s">
        <v>85</v>
      </c>
      <c r="AV1294" s="13" t="s">
        <v>85</v>
      </c>
      <c r="AW1294" s="13" t="s">
        <v>31</v>
      </c>
      <c r="AX1294" s="13" t="s">
        <v>75</v>
      </c>
      <c r="AY1294" s="178" t="s">
        <v>181</v>
      </c>
    </row>
    <row r="1295" spans="2:51" s="14" customFormat="1">
      <c r="B1295" s="185"/>
      <c r="D1295" s="177" t="s">
        <v>189</v>
      </c>
      <c r="E1295" s="186" t="s">
        <v>1</v>
      </c>
      <c r="F1295" s="187" t="s">
        <v>1937</v>
      </c>
      <c r="H1295" s="186" t="s">
        <v>1</v>
      </c>
      <c r="I1295" s="188"/>
      <c r="L1295" s="185"/>
      <c r="M1295" s="189"/>
      <c r="N1295" s="190"/>
      <c r="O1295" s="190"/>
      <c r="P1295" s="190"/>
      <c r="Q1295" s="190"/>
      <c r="R1295" s="190"/>
      <c r="S1295" s="190"/>
      <c r="T1295" s="191"/>
      <c r="AT1295" s="186" t="s">
        <v>189</v>
      </c>
      <c r="AU1295" s="186" t="s">
        <v>85</v>
      </c>
      <c r="AV1295" s="14" t="s">
        <v>80</v>
      </c>
      <c r="AW1295" s="14" t="s">
        <v>31</v>
      </c>
      <c r="AX1295" s="14" t="s">
        <v>75</v>
      </c>
      <c r="AY1295" s="186" t="s">
        <v>181</v>
      </c>
    </row>
    <row r="1296" spans="2:51" s="13" customFormat="1">
      <c r="B1296" s="176"/>
      <c r="D1296" s="177" t="s">
        <v>189</v>
      </c>
      <c r="E1296" s="178" t="s">
        <v>1</v>
      </c>
      <c r="F1296" s="179" t="s">
        <v>2034</v>
      </c>
      <c r="H1296" s="180">
        <v>0.10299999999999999</v>
      </c>
      <c r="I1296" s="181"/>
      <c r="L1296" s="176"/>
      <c r="M1296" s="182"/>
      <c r="N1296" s="183"/>
      <c r="O1296" s="183"/>
      <c r="P1296" s="183"/>
      <c r="Q1296" s="183"/>
      <c r="R1296" s="183"/>
      <c r="S1296" s="183"/>
      <c r="T1296" s="184"/>
      <c r="AT1296" s="178" t="s">
        <v>189</v>
      </c>
      <c r="AU1296" s="178" t="s">
        <v>85</v>
      </c>
      <c r="AV1296" s="13" t="s">
        <v>85</v>
      </c>
      <c r="AW1296" s="13" t="s">
        <v>31</v>
      </c>
      <c r="AX1296" s="13" t="s">
        <v>75</v>
      </c>
      <c r="AY1296" s="178" t="s">
        <v>181</v>
      </c>
    </row>
    <row r="1297" spans="2:51" s="14" customFormat="1">
      <c r="B1297" s="185"/>
      <c r="D1297" s="177" t="s">
        <v>189</v>
      </c>
      <c r="E1297" s="186" t="s">
        <v>1</v>
      </c>
      <c r="F1297" s="187" t="s">
        <v>1939</v>
      </c>
      <c r="H1297" s="186" t="s">
        <v>1</v>
      </c>
      <c r="I1297" s="188"/>
      <c r="L1297" s="185"/>
      <c r="M1297" s="189"/>
      <c r="N1297" s="190"/>
      <c r="O1297" s="190"/>
      <c r="P1297" s="190"/>
      <c r="Q1297" s="190"/>
      <c r="R1297" s="190"/>
      <c r="S1297" s="190"/>
      <c r="T1297" s="191"/>
      <c r="AT1297" s="186" t="s">
        <v>189</v>
      </c>
      <c r="AU1297" s="186" t="s">
        <v>85</v>
      </c>
      <c r="AV1297" s="14" t="s">
        <v>80</v>
      </c>
      <c r="AW1297" s="14" t="s">
        <v>31</v>
      </c>
      <c r="AX1297" s="14" t="s">
        <v>75</v>
      </c>
      <c r="AY1297" s="186" t="s">
        <v>181</v>
      </c>
    </row>
    <row r="1298" spans="2:51" s="13" customFormat="1">
      <c r="B1298" s="176"/>
      <c r="D1298" s="177" t="s">
        <v>189</v>
      </c>
      <c r="E1298" s="178" t="s">
        <v>1</v>
      </c>
      <c r="F1298" s="179" t="s">
        <v>2035</v>
      </c>
      <c r="H1298" s="180">
        <v>0.1</v>
      </c>
      <c r="I1298" s="181"/>
      <c r="L1298" s="176"/>
      <c r="M1298" s="182"/>
      <c r="N1298" s="183"/>
      <c r="O1298" s="183"/>
      <c r="P1298" s="183"/>
      <c r="Q1298" s="183"/>
      <c r="R1298" s="183"/>
      <c r="S1298" s="183"/>
      <c r="T1298" s="184"/>
      <c r="AT1298" s="178" t="s">
        <v>189</v>
      </c>
      <c r="AU1298" s="178" t="s">
        <v>85</v>
      </c>
      <c r="AV1298" s="13" t="s">
        <v>85</v>
      </c>
      <c r="AW1298" s="13" t="s">
        <v>31</v>
      </c>
      <c r="AX1298" s="13" t="s">
        <v>75</v>
      </c>
      <c r="AY1298" s="178" t="s">
        <v>181</v>
      </c>
    </row>
    <row r="1299" spans="2:51" s="14" customFormat="1">
      <c r="B1299" s="185"/>
      <c r="D1299" s="177" t="s">
        <v>189</v>
      </c>
      <c r="E1299" s="186" t="s">
        <v>1</v>
      </c>
      <c r="F1299" s="187" t="s">
        <v>1941</v>
      </c>
      <c r="H1299" s="186" t="s">
        <v>1</v>
      </c>
      <c r="I1299" s="188"/>
      <c r="L1299" s="185"/>
      <c r="M1299" s="189"/>
      <c r="N1299" s="190"/>
      <c r="O1299" s="190"/>
      <c r="P1299" s="190"/>
      <c r="Q1299" s="190"/>
      <c r="R1299" s="190"/>
      <c r="S1299" s="190"/>
      <c r="T1299" s="191"/>
      <c r="AT1299" s="186" t="s">
        <v>189</v>
      </c>
      <c r="AU1299" s="186" t="s">
        <v>85</v>
      </c>
      <c r="AV1299" s="14" t="s">
        <v>80</v>
      </c>
      <c r="AW1299" s="14" t="s">
        <v>31</v>
      </c>
      <c r="AX1299" s="14" t="s">
        <v>75</v>
      </c>
      <c r="AY1299" s="186" t="s">
        <v>181</v>
      </c>
    </row>
    <row r="1300" spans="2:51" s="13" customFormat="1">
      <c r="B1300" s="176"/>
      <c r="D1300" s="177" t="s">
        <v>189</v>
      </c>
      <c r="E1300" s="178" t="s">
        <v>1</v>
      </c>
      <c r="F1300" s="179" t="s">
        <v>2036</v>
      </c>
      <c r="H1300" s="180">
        <v>0.19400000000000001</v>
      </c>
      <c r="I1300" s="181"/>
      <c r="L1300" s="176"/>
      <c r="M1300" s="182"/>
      <c r="N1300" s="183"/>
      <c r="O1300" s="183"/>
      <c r="P1300" s="183"/>
      <c r="Q1300" s="183"/>
      <c r="R1300" s="183"/>
      <c r="S1300" s="183"/>
      <c r="T1300" s="184"/>
      <c r="AT1300" s="178" t="s">
        <v>189</v>
      </c>
      <c r="AU1300" s="178" t="s">
        <v>85</v>
      </c>
      <c r="AV1300" s="13" t="s">
        <v>85</v>
      </c>
      <c r="AW1300" s="13" t="s">
        <v>31</v>
      </c>
      <c r="AX1300" s="13" t="s">
        <v>75</v>
      </c>
      <c r="AY1300" s="178" t="s">
        <v>181</v>
      </c>
    </row>
    <row r="1301" spans="2:51" s="14" customFormat="1">
      <c r="B1301" s="185"/>
      <c r="D1301" s="177" t="s">
        <v>189</v>
      </c>
      <c r="E1301" s="186" t="s">
        <v>1</v>
      </c>
      <c r="F1301" s="187" t="s">
        <v>1943</v>
      </c>
      <c r="H1301" s="186" t="s">
        <v>1</v>
      </c>
      <c r="I1301" s="188"/>
      <c r="L1301" s="185"/>
      <c r="M1301" s="189"/>
      <c r="N1301" s="190"/>
      <c r="O1301" s="190"/>
      <c r="P1301" s="190"/>
      <c r="Q1301" s="190"/>
      <c r="R1301" s="190"/>
      <c r="S1301" s="190"/>
      <c r="T1301" s="191"/>
      <c r="AT1301" s="186" t="s">
        <v>189</v>
      </c>
      <c r="AU1301" s="186" t="s">
        <v>85</v>
      </c>
      <c r="AV1301" s="14" t="s">
        <v>80</v>
      </c>
      <c r="AW1301" s="14" t="s">
        <v>31</v>
      </c>
      <c r="AX1301" s="14" t="s">
        <v>75</v>
      </c>
      <c r="AY1301" s="186" t="s">
        <v>181</v>
      </c>
    </row>
    <row r="1302" spans="2:51" s="13" customFormat="1">
      <c r="B1302" s="176"/>
      <c r="D1302" s="177" t="s">
        <v>189</v>
      </c>
      <c r="E1302" s="178" t="s">
        <v>1</v>
      </c>
      <c r="F1302" s="179" t="s">
        <v>2037</v>
      </c>
      <c r="H1302" s="180">
        <v>0.17499999999999999</v>
      </c>
      <c r="I1302" s="181"/>
      <c r="L1302" s="176"/>
      <c r="M1302" s="182"/>
      <c r="N1302" s="183"/>
      <c r="O1302" s="183"/>
      <c r="P1302" s="183"/>
      <c r="Q1302" s="183"/>
      <c r="R1302" s="183"/>
      <c r="S1302" s="183"/>
      <c r="T1302" s="184"/>
      <c r="AT1302" s="178" t="s">
        <v>189</v>
      </c>
      <c r="AU1302" s="178" t="s">
        <v>85</v>
      </c>
      <c r="AV1302" s="13" t="s">
        <v>85</v>
      </c>
      <c r="AW1302" s="13" t="s">
        <v>31</v>
      </c>
      <c r="AX1302" s="13" t="s">
        <v>75</v>
      </c>
      <c r="AY1302" s="178" t="s">
        <v>181</v>
      </c>
    </row>
    <row r="1303" spans="2:51" s="14" customFormat="1">
      <c r="B1303" s="185"/>
      <c r="D1303" s="177" t="s">
        <v>189</v>
      </c>
      <c r="E1303" s="186" t="s">
        <v>1</v>
      </c>
      <c r="F1303" s="187" t="s">
        <v>1945</v>
      </c>
      <c r="H1303" s="186" t="s">
        <v>1</v>
      </c>
      <c r="I1303" s="188"/>
      <c r="L1303" s="185"/>
      <c r="M1303" s="189"/>
      <c r="N1303" s="190"/>
      <c r="O1303" s="190"/>
      <c r="P1303" s="190"/>
      <c r="Q1303" s="190"/>
      <c r="R1303" s="190"/>
      <c r="S1303" s="190"/>
      <c r="T1303" s="191"/>
      <c r="AT1303" s="186" t="s">
        <v>189</v>
      </c>
      <c r="AU1303" s="186" t="s">
        <v>85</v>
      </c>
      <c r="AV1303" s="14" t="s">
        <v>80</v>
      </c>
      <c r="AW1303" s="14" t="s">
        <v>31</v>
      </c>
      <c r="AX1303" s="14" t="s">
        <v>75</v>
      </c>
      <c r="AY1303" s="186" t="s">
        <v>181</v>
      </c>
    </row>
    <row r="1304" spans="2:51" s="13" customFormat="1">
      <c r="B1304" s="176"/>
      <c r="D1304" s="177" t="s">
        <v>189</v>
      </c>
      <c r="E1304" s="178" t="s">
        <v>1</v>
      </c>
      <c r="F1304" s="179" t="s">
        <v>2038</v>
      </c>
      <c r="H1304" s="180">
        <v>8.5000000000000006E-2</v>
      </c>
      <c r="I1304" s="181"/>
      <c r="L1304" s="176"/>
      <c r="M1304" s="182"/>
      <c r="N1304" s="183"/>
      <c r="O1304" s="183"/>
      <c r="P1304" s="183"/>
      <c r="Q1304" s="183"/>
      <c r="R1304" s="183"/>
      <c r="S1304" s="183"/>
      <c r="T1304" s="184"/>
      <c r="AT1304" s="178" t="s">
        <v>189</v>
      </c>
      <c r="AU1304" s="178" t="s">
        <v>85</v>
      </c>
      <c r="AV1304" s="13" t="s">
        <v>85</v>
      </c>
      <c r="AW1304" s="13" t="s">
        <v>31</v>
      </c>
      <c r="AX1304" s="13" t="s">
        <v>75</v>
      </c>
      <c r="AY1304" s="178" t="s">
        <v>181</v>
      </c>
    </row>
    <row r="1305" spans="2:51" s="14" customFormat="1">
      <c r="B1305" s="185"/>
      <c r="D1305" s="177" t="s">
        <v>189</v>
      </c>
      <c r="E1305" s="186" t="s">
        <v>1</v>
      </c>
      <c r="F1305" s="187" t="s">
        <v>1947</v>
      </c>
      <c r="H1305" s="186" t="s">
        <v>1</v>
      </c>
      <c r="I1305" s="188"/>
      <c r="L1305" s="185"/>
      <c r="M1305" s="189"/>
      <c r="N1305" s="190"/>
      <c r="O1305" s="190"/>
      <c r="P1305" s="190"/>
      <c r="Q1305" s="190"/>
      <c r="R1305" s="190"/>
      <c r="S1305" s="190"/>
      <c r="T1305" s="191"/>
      <c r="AT1305" s="186" t="s">
        <v>189</v>
      </c>
      <c r="AU1305" s="186" t="s">
        <v>85</v>
      </c>
      <c r="AV1305" s="14" t="s">
        <v>80</v>
      </c>
      <c r="AW1305" s="14" t="s">
        <v>31</v>
      </c>
      <c r="AX1305" s="14" t="s">
        <v>75</v>
      </c>
      <c r="AY1305" s="186" t="s">
        <v>181</v>
      </c>
    </row>
    <row r="1306" spans="2:51" s="13" customFormat="1">
      <c r="B1306" s="176"/>
      <c r="D1306" s="177" t="s">
        <v>189</v>
      </c>
      <c r="E1306" s="178" t="s">
        <v>1</v>
      </c>
      <c r="F1306" s="179" t="s">
        <v>2039</v>
      </c>
      <c r="H1306" s="180">
        <v>0.16700000000000001</v>
      </c>
      <c r="I1306" s="181"/>
      <c r="L1306" s="176"/>
      <c r="M1306" s="182"/>
      <c r="N1306" s="183"/>
      <c r="O1306" s="183"/>
      <c r="P1306" s="183"/>
      <c r="Q1306" s="183"/>
      <c r="R1306" s="183"/>
      <c r="S1306" s="183"/>
      <c r="T1306" s="184"/>
      <c r="AT1306" s="178" t="s">
        <v>189</v>
      </c>
      <c r="AU1306" s="178" t="s">
        <v>85</v>
      </c>
      <c r="AV1306" s="13" t="s">
        <v>85</v>
      </c>
      <c r="AW1306" s="13" t="s">
        <v>31</v>
      </c>
      <c r="AX1306" s="13" t="s">
        <v>75</v>
      </c>
      <c r="AY1306" s="178" t="s">
        <v>181</v>
      </c>
    </row>
    <row r="1307" spans="2:51" s="14" customFormat="1">
      <c r="B1307" s="185"/>
      <c r="D1307" s="177" t="s">
        <v>189</v>
      </c>
      <c r="E1307" s="186" t="s">
        <v>1</v>
      </c>
      <c r="F1307" s="187" t="s">
        <v>1949</v>
      </c>
      <c r="H1307" s="186" t="s">
        <v>1</v>
      </c>
      <c r="I1307" s="188"/>
      <c r="L1307" s="185"/>
      <c r="M1307" s="189"/>
      <c r="N1307" s="190"/>
      <c r="O1307" s="190"/>
      <c r="P1307" s="190"/>
      <c r="Q1307" s="190"/>
      <c r="R1307" s="190"/>
      <c r="S1307" s="190"/>
      <c r="T1307" s="191"/>
      <c r="AT1307" s="186" t="s">
        <v>189</v>
      </c>
      <c r="AU1307" s="186" t="s">
        <v>85</v>
      </c>
      <c r="AV1307" s="14" t="s">
        <v>80</v>
      </c>
      <c r="AW1307" s="14" t="s">
        <v>31</v>
      </c>
      <c r="AX1307" s="14" t="s">
        <v>75</v>
      </c>
      <c r="AY1307" s="186" t="s">
        <v>181</v>
      </c>
    </row>
    <row r="1308" spans="2:51" s="13" customFormat="1">
      <c r="B1308" s="176"/>
      <c r="D1308" s="177" t="s">
        <v>189</v>
      </c>
      <c r="E1308" s="178" t="s">
        <v>1</v>
      </c>
      <c r="F1308" s="179" t="s">
        <v>2040</v>
      </c>
      <c r="H1308" s="180">
        <v>8.3000000000000004E-2</v>
      </c>
      <c r="I1308" s="181"/>
      <c r="L1308" s="176"/>
      <c r="M1308" s="182"/>
      <c r="N1308" s="183"/>
      <c r="O1308" s="183"/>
      <c r="P1308" s="183"/>
      <c r="Q1308" s="183"/>
      <c r="R1308" s="183"/>
      <c r="S1308" s="183"/>
      <c r="T1308" s="184"/>
      <c r="AT1308" s="178" t="s">
        <v>189</v>
      </c>
      <c r="AU1308" s="178" t="s">
        <v>85</v>
      </c>
      <c r="AV1308" s="13" t="s">
        <v>85</v>
      </c>
      <c r="AW1308" s="13" t="s">
        <v>31</v>
      </c>
      <c r="AX1308" s="13" t="s">
        <v>75</v>
      </c>
      <c r="AY1308" s="178" t="s">
        <v>181</v>
      </c>
    </row>
    <row r="1309" spans="2:51" s="14" customFormat="1">
      <c r="B1309" s="185"/>
      <c r="D1309" s="177" t="s">
        <v>189</v>
      </c>
      <c r="E1309" s="186" t="s">
        <v>1</v>
      </c>
      <c r="F1309" s="187" t="s">
        <v>1951</v>
      </c>
      <c r="H1309" s="186" t="s">
        <v>1</v>
      </c>
      <c r="I1309" s="188"/>
      <c r="L1309" s="185"/>
      <c r="M1309" s="189"/>
      <c r="N1309" s="190"/>
      <c r="O1309" s="190"/>
      <c r="P1309" s="190"/>
      <c r="Q1309" s="190"/>
      <c r="R1309" s="190"/>
      <c r="S1309" s="190"/>
      <c r="T1309" s="191"/>
      <c r="AT1309" s="186" t="s">
        <v>189</v>
      </c>
      <c r="AU1309" s="186" t="s">
        <v>85</v>
      </c>
      <c r="AV1309" s="14" t="s">
        <v>80</v>
      </c>
      <c r="AW1309" s="14" t="s">
        <v>31</v>
      </c>
      <c r="AX1309" s="14" t="s">
        <v>75</v>
      </c>
      <c r="AY1309" s="186" t="s">
        <v>181</v>
      </c>
    </row>
    <row r="1310" spans="2:51" s="13" customFormat="1">
      <c r="B1310" s="176"/>
      <c r="D1310" s="177" t="s">
        <v>189</v>
      </c>
      <c r="E1310" s="178" t="s">
        <v>1</v>
      </c>
      <c r="F1310" s="179" t="s">
        <v>2041</v>
      </c>
      <c r="H1310" s="180">
        <v>0.158</v>
      </c>
      <c r="I1310" s="181"/>
      <c r="L1310" s="176"/>
      <c r="M1310" s="182"/>
      <c r="N1310" s="183"/>
      <c r="O1310" s="183"/>
      <c r="P1310" s="183"/>
      <c r="Q1310" s="183"/>
      <c r="R1310" s="183"/>
      <c r="S1310" s="183"/>
      <c r="T1310" s="184"/>
      <c r="AT1310" s="178" t="s">
        <v>189</v>
      </c>
      <c r="AU1310" s="178" t="s">
        <v>85</v>
      </c>
      <c r="AV1310" s="13" t="s">
        <v>85</v>
      </c>
      <c r="AW1310" s="13" t="s">
        <v>31</v>
      </c>
      <c r="AX1310" s="13" t="s">
        <v>75</v>
      </c>
      <c r="AY1310" s="178" t="s">
        <v>181</v>
      </c>
    </row>
    <row r="1311" spans="2:51" s="14" customFormat="1">
      <c r="B1311" s="185"/>
      <c r="D1311" s="177" t="s">
        <v>189</v>
      </c>
      <c r="E1311" s="186" t="s">
        <v>1</v>
      </c>
      <c r="F1311" s="187" t="s">
        <v>1953</v>
      </c>
      <c r="H1311" s="186" t="s">
        <v>1</v>
      </c>
      <c r="I1311" s="188"/>
      <c r="L1311" s="185"/>
      <c r="M1311" s="189"/>
      <c r="N1311" s="190"/>
      <c r="O1311" s="190"/>
      <c r="P1311" s="190"/>
      <c r="Q1311" s="190"/>
      <c r="R1311" s="190"/>
      <c r="S1311" s="190"/>
      <c r="T1311" s="191"/>
      <c r="AT1311" s="186" t="s">
        <v>189</v>
      </c>
      <c r="AU1311" s="186" t="s">
        <v>85</v>
      </c>
      <c r="AV1311" s="14" t="s">
        <v>80</v>
      </c>
      <c r="AW1311" s="14" t="s">
        <v>31</v>
      </c>
      <c r="AX1311" s="14" t="s">
        <v>75</v>
      </c>
      <c r="AY1311" s="186" t="s">
        <v>181</v>
      </c>
    </row>
    <row r="1312" spans="2:51" s="13" customFormat="1">
      <c r="B1312" s="176"/>
      <c r="D1312" s="177" t="s">
        <v>189</v>
      </c>
      <c r="E1312" s="178" t="s">
        <v>1</v>
      </c>
      <c r="F1312" s="179" t="s">
        <v>2042</v>
      </c>
      <c r="H1312" s="180">
        <v>6.8000000000000005E-2</v>
      </c>
      <c r="I1312" s="181"/>
      <c r="L1312" s="176"/>
      <c r="M1312" s="182"/>
      <c r="N1312" s="183"/>
      <c r="O1312" s="183"/>
      <c r="P1312" s="183"/>
      <c r="Q1312" s="183"/>
      <c r="R1312" s="183"/>
      <c r="S1312" s="183"/>
      <c r="T1312" s="184"/>
      <c r="AT1312" s="178" t="s">
        <v>189</v>
      </c>
      <c r="AU1312" s="178" t="s">
        <v>85</v>
      </c>
      <c r="AV1312" s="13" t="s">
        <v>85</v>
      </c>
      <c r="AW1312" s="13" t="s">
        <v>31</v>
      </c>
      <c r="AX1312" s="13" t="s">
        <v>75</v>
      </c>
      <c r="AY1312" s="178" t="s">
        <v>181</v>
      </c>
    </row>
    <row r="1313" spans="2:51" s="14" customFormat="1">
      <c r="B1313" s="185"/>
      <c r="D1313" s="177" t="s">
        <v>189</v>
      </c>
      <c r="E1313" s="186" t="s">
        <v>1</v>
      </c>
      <c r="F1313" s="187" t="s">
        <v>1955</v>
      </c>
      <c r="H1313" s="186" t="s">
        <v>1</v>
      </c>
      <c r="I1313" s="188"/>
      <c r="L1313" s="185"/>
      <c r="M1313" s="189"/>
      <c r="N1313" s="190"/>
      <c r="O1313" s="190"/>
      <c r="P1313" s="190"/>
      <c r="Q1313" s="190"/>
      <c r="R1313" s="190"/>
      <c r="S1313" s="190"/>
      <c r="T1313" s="191"/>
      <c r="AT1313" s="186" t="s">
        <v>189</v>
      </c>
      <c r="AU1313" s="186" t="s">
        <v>85</v>
      </c>
      <c r="AV1313" s="14" t="s">
        <v>80</v>
      </c>
      <c r="AW1313" s="14" t="s">
        <v>31</v>
      </c>
      <c r="AX1313" s="14" t="s">
        <v>75</v>
      </c>
      <c r="AY1313" s="186" t="s">
        <v>181</v>
      </c>
    </row>
    <row r="1314" spans="2:51" s="13" customFormat="1">
      <c r="B1314" s="176"/>
      <c r="D1314" s="177" t="s">
        <v>189</v>
      </c>
      <c r="E1314" s="178" t="s">
        <v>1</v>
      </c>
      <c r="F1314" s="179" t="s">
        <v>2043</v>
      </c>
      <c r="H1314" s="180">
        <v>6.5000000000000002E-2</v>
      </c>
      <c r="I1314" s="181"/>
      <c r="L1314" s="176"/>
      <c r="M1314" s="182"/>
      <c r="N1314" s="183"/>
      <c r="O1314" s="183"/>
      <c r="P1314" s="183"/>
      <c r="Q1314" s="183"/>
      <c r="R1314" s="183"/>
      <c r="S1314" s="183"/>
      <c r="T1314" s="184"/>
      <c r="AT1314" s="178" t="s">
        <v>189</v>
      </c>
      <c r="AU1314" s="178" t="s">
        <v>85</v>
      </c>
      <c r="AV1314" s="13" t="s">
        <v>85</v>
      </c>
      <c r="AW1314" s="13" t="s">
        <v>31</v>
      </c>
      <c r="AX1314" s="13" t="s">
        <v>75</v>
      </c>
      <c r="AY1314" s="178" t="s">
        <v>181</v>
      </c>
    </row>
    <row r="1315" spans="2:51" s="14" customFormat="1">
      <c r="B1315" s="185"/>
      <c r="D1315" s="177" t="s">
        <v>189</v>
      </c>
      <c r="E1315" s="186" t="s">
        <v>1</v>
      </c>
      <c r="F1315" s="187" t="s">
        <v>1957</v>
      </c>
      <c r="H1315" s="186" t="s">
        <v>1</v>
      </c>
      <c r="I1315" s="188"/>
      <c r="L1315" s="185"/>
      <c r="M1315" s="189"/>
      <c r="N1315" s="190"/>
      <c r="O1315" s="190"/>
      <c r="P1315" s="190"/>
      <c r="Q1315" s="190"/>
      <c r="R1315" s="190"/>
      <c r="S1315" s="190"/>
      <c r="T1315" s="191"/>
      <c r="AT1315" s="186" t="s">
        <v>189</v>
      </c>
      <c r="AU1315" s="186" t="s">
        <v>85</v>
      </c>
      <c r="AV1315" s="14" t="s">
        <v>80</v>
      </c>
      <c r="AW1315" s="14" t="s">
        <v>31</v>
      </c>
      <c r="AX1315" s="14" t="s">
        <v>75</v>
      </c>
      <c r="AY1315" s="186" t="s">
        <v>181</v>
      </c>
    </row>
    <row r="1316" spans="2:51" s="13" customFormat="1">
      <c r="B1316" s="176"/>
      <c r="D1316" s="177" t="s">
        <v>189</v>
      </c>
      <c r="E1316" s="178" t="s">
        <v>1</v>
      </c>
      <c r="F1316" s="179" t="s">
        <v>2044</v>
      </c>
      <c r="H1316" s="180">
        <v>0.126</v>
      </c>
      <c r="I1316" s="181"/>
      <c r="L1316" s="176"/>
      <c r="M1316" s="182"/>
      <c r="N1316" s="183"/>
      <c r="O1316" s="183"/>
      <c r="P1316" s="183"/>
      <c r="Q1316" s="183"/>
      <c r="R1316" s="183"/>
      <c r="S1316" s="183"/>
      <c r="T1316" s="184"/>
      <c r="AT1316" s="178" t="s">
        <v>189</v>
      </c>
      <c r="AU1316" s="178" t="s">
        <v>85</v>
      </c>
      <c r="AV1316" s="13" t="s">
        <v>85</v>
      </c>
      <c r="AW1316" s="13" t="s">
        <v>31</v>
      </c>
      <c r="AX1316" s="13" t="s">
        <v>75</v>
      </c>
      <c r="AY1316" s="178" t="s">
        <v>181</v>
      </c>
    </row>
    <row r="1317" spans="2:51" s="14" customFormat="1">
      <c r="B1317" s="185"/>
      <c r="D1317" s="177" t="s">
        <v>189</v>
      </c>
      <c r="E1317" s="186" t="s">
        <v>1</v>
      </c>
      <c r="F1317" s="187" t="s">
        <v>1958</v>
      </c>
      <c r="H1317" s="186" t="s">
        <v>1</v>
      </c>
      <c r="I1317" s="188"/>
      <c r="L1317" s="185"/>
      <c r="M1317" s="189"/>
      <c r="N1317" s="190"/>
      <c r="O1317" s="190"/>
      <c r="P1317" s="190"/>
      <c r="Q1317" s="190"/>
      <c r="R1317" s="190"/>
      <c r="S1317" s="190"/>
      <c r="T1317" s="191"/>
      <c r="AT1317" s="186" t="s">
        <v>189</v>
      </c>
      <c r="AU1317" s="186" t="s">
        <v>85</v>
      </c>
      <c r="AV1317" s="14" t="s">
        <v>80</v>
      </c>
      <c r="AW1317" s="14" t="s">
        <v>31</v>
      </c>
      <c r="AX1317" s="14" t="s">
        <v>75</v>
      </c>
      <c r="AY1317" s="186" t="s">
        <v>181</v>
      </c>
    </row>
    <row r="1318" spans="2:51" s="13" customFormat="1">
      <c r="B1318" s="176"/>
      <c r="D1318" s="177" t="s">
        <v>189</v>
      </c>
      <c r="E1318" s="178" t="s">
        <v>1</v>
      </c>
      <c r="F1318" s="179" t="s">
        <v>2045</v>
      </c>
      <c r="H1318" s="180">
        <v>5.7000000000000002E-2</v>
      </c>
      <c r="I1318" s="181"/>
      <c r="L1318" s="176"/>
      <c r="M1318" s="182"/>
      <c r="N1318" s="183"/>
      <c r="O1318" s="183"/>
      <c r="P1318" s="183"/>
      <c r="Q1318" s="183"/>
      <c r="R1318" s="183"/>
      <c r="S1318" s="183"/>
      <c r="T1318" s="184"/>
      <c r="AT1318" s="178" t="s">
        <v>189</v>
      </c>
      <c r="AU1318" s="178" t="s">
        <v>85</v>
      </c>
      <c r="AV1318" s="13" t="s">
        <v>85</v>
      </c>
      <c r="AW1318" s="13" t="s">
        <v>31</v>
      </c>
      <c r="AX1318" s="13" t="s">
        <v>75</v>
      </c>
      <c r="AY1318" s="178" t="s">
        <v>181</v>
      </c>
    </row>
    <row r="1319" spans="2:51" s="14" customFormat="1">
      <c r="B1319" s="185"/>
      <c r="D1319" s="177" t="s">
        <v>189</v>
      </c>
      <c r="E1319" s="186" t="s">
        <v>1</v>
      </c>
      <c r="F1319" s="187" t="s">
        <v>1960</v>
      </c>
      <c r="H1319" s="186" t="s">
        <v>1</v>
      </c>
      <c r="I1319" s="188"/>
      <c r="L1319" s="185"/>
      <c r="M1319" s="189"/>
      <c r="N1319" s="190"/>
      <c r="O1319" s="190"/>
      <c r="P1319" s="190"/>
      <c r="Q1319" s="190"/>
      <c r="R1319" s="190"/>
      <c r="S1319" s="190"/>
      <c r="T1319" s="191"/>
      <c r="AT1319" s="186" t="s">
        <v>189</v>
      </c>
      <c r="AU1319" s="186" t="s">
        <v>85</v>
      </c>
      <c r="AV1319" s="14" t="s">
        <v>80</v>
      </c>
      <c r="AW1319" s="14" t="s">
        <v>31</v>
      </c>
      <c r="AX1319" s="14" t="s">
        <v>75</v>
      </c>
      <c r="AY1319" s="186" t="s">
        <v>181</v>
      </c>
    </row>
    <row r="1320" spans="2:51" s="13" customFormat="1">
      <c r="B1320" s="176"/>
      <c r="D1320" s="177" t="s">
        <v>189</v>
      </c>
      <c r="E1320" s="178" t="s">
        <v>1</v>
      </c>
      <c r="F1320" s="179" t="s">
        <v>2046</v>
      </c>
      <c r="H1320" s="180">
        <v>5.6000000000000001E-2</v>
      </c>
      <c r="I1320" s="181"/>
      <c r="L1320" s="176"/>
      <c r="M1320" s="182"/>
      <c r="N1320" s="183"/>
      <c r="O1320" s="183"/>
      <c r="P1320" s="183"/>
      <c r="Q1320" s="183"/>
      <c r="R1320" s="183"/>
      <c r="S1320" s="183"/>
      <c r="T1320" s="184"/>
      <c r="AT1320" s="178" t="s">
        <v>189</v>
      </c>
      <c r="AU1320" s="178" t="s">
        <v>85</v>
      </c>
      <c r="AV1320" s="13" t="s">
        <v>85</v>
      </c>
      <c r="AW1320" s="13" t="s">
        <v>31</v>
      </c>
      <c r="AX1320" s="13" t="s">
        <v>75</v>
      </c>
      <c r="AY1320" s="178" t="s">
        <v>181</v>
      </c>
    </row>
    <row r="1321" spans="2:51" s="14" customFormat="1">
      <c r="B1321" s="185"/>
      <c r="D1321" s="177" t="s">
        <v>189</v>
      </c>
      <c r="E1321" s="186" t="s">
        <v>1</v>
      </c>
      <c r="F1321" s="187" t="s">
        <v>1962</v>
      </c>
      <c r="H1321" s="186" t="s">
        <v>1</v>
      </c>
      <c r="I1321" s="188"/>
      <c r="L1321" s="185"/>
      <c r="M1321" s="189"/>
      <c r="N1321" s="190"/>
      <c r="O1321" s="190"/>
      <c r="P1321" s="190"/>
      <c r="Q1321" s="190"/>
      <c r="R1321" s="190"/>
      <c r="S1321" s="190"/>
      <c r="T1321" s="191"/>
      <c r="AT1321" s="186" t="s">
        <v>189</v>
      </c>
      <c r="AU1321" s="186" t="s">
        <v>85</v>
      </c>
      <c r="AV1321" s="14" t="s">
        <v>80</v>
      </c>
      <c r="AW1321" s="14" t="s">
        <v>31</v>
      </c>
      <c r="AX1321" s="14" t="s">
        <v>75</v>
      </c>
      <c r="AY1321" s="186" t="s">
        <v>181</v>
      </c>
    </row>
    <row r="1322" spans="2:51" s="13" customFormat="1">
      <c r="B1322" s="176"/>
      <c r="D1322" s="177" t="s">
        <v>189</v>
      </c>
      <c r="E1322" s="178" t="s">
        <v>1</v>
      </c>
      <c r="F1322" s="179" t="s">
        <v>2047</v>
      </c>
      <c r="H1322" s="180">
        <v>5.2999999999999999E-2</v>
      </c>
      <c r="I1322" s="181"/>
      <c r="L1322" s="176"/>
      <c r="M1322" s="182"/>
      <c r="N1322" s="183"/>
      <c r="O1322" s="183"/>
      <c r="P1322" s="183"/>
      <c r="Q1322" s="183"/>
      <c r="R1322" s="183"/>
      <c r="S1322" s="183"/>
      <c r="T1322" s="184"/>
      <c r="AT1322" s="178" t="s">
        <v>189</v>
      </c>
      <c r="AU1322" s="178" t="s">
        <v>85</v>
      </c>
      <c r="AV1322" s="13" t="s">
        <v>85</v>
      </c>
      <c r="AW1322" s="13" t="s">
        <v>31</v>
      </c>
      <c r="AX1322" s="13" t="s">
        <v>75</v>
      </c>
      <c r="AY1322" s="178" t="s">
        <v>181</v>
      </c>
    </row>
    <row r="1323" spans="2:51" s="14" customFormat="1">
      <c r="B1323" s="185"/>
      <c r="D1323" s="177" t="s">
        <v>189</v>
      </c>
      <c r="E1323" s="186" t="s">
        <v>1</v>
      </c>
      <c r="F1323" s="187" t="s">
        <v>1964</v>
      </c>
      <c r="H1323" s="186" t="s">
        <v>1</v>
      </c>
      <c r="I1323" s="188"/>
      <c r="L1323" s="185"/>
      <c r="M1323" s="189"/>
      <c r="N1323" s="190"/>
      <c r="O1323" s="190"/>
      <c r="P1323" s="190"/>
      <c r="Q1323" s="190"/>
      <c r="R1323" s="190"/>
      <c r="S1323" s="190"/>
      <c r="T1323" s="191"/>
      <c r="AT1323" s="186" t="s">
        <v>189</v>
      </c>
      <c r="AU1323" s="186" t="s">
        <v>85</v>
      </c>
      <c r="AV1323" s="14" t="s">
        <v>80</v>
      </c>
      <c r="AW1323" s="14" t="s">
        <v>31</v>
      </c>
      <c r="AX1323" s="14" t="s">
        <v>75</v>
      </c>
      <c r="AY1323" s="186" t="s">
        <v>181</v>
      </c>
    </row>
    <row r="1324" spans="2:51" s="13" customFormat="1">
      <c r="B1324" s="176"/>
      <c r="D1324" s="177" t="s">
        <v>189</v>
      </c>
      <c r="E1324" s="178" t="s">
        <v>1</v>
      </c>
      <c r="F1324" s="179" t="s">
        <v>2048</v>
      </c>
      <c r="H1324" s="180">
        <v>0.104</v>
      </c>
      <c r="I1324" s="181"/>
      <c r="L1324" s="176"/>
      <c r="M1324" s="182"/>
      <c r="N1324" s="183"/>
      <c r="O1324" s="183"/>
      <c r="P1324" s="183"/>
      <c r="Q1324" s="183"/>
      <c r="R1324" s="183"/>
      <c r="S1324" s="183"/>
      <c r="T1324" s="184"/>
      <c r="AT1324" s="178" t="s">
        <v>189</v>
      </c>
      <c r="AU1324" s="178" t="s">
        <v>85</v>
      </c>
      <c r="AV1324" s="13" t="s">
        <v>85</v>
      </c>
      <c r="AW1324" s="13" t="s">
        <v>31</v>
      </c>
      <c r="AX1324" s="13" t="s">
        <v>75</v>
      </c>
      <c r="AY1324" s="178" t="s">
        <v>181</v>
      </c>
    </row>
    <row r="1325" spans="2:51" s="14" customFormat="1">
      <c r="B1325" s="185"/>
      <c r="D1325" s="177" t="s">
        <v>189</v>
      </c>
      <c r="E1325" s="186" t="s">
        <v>1</v>
      </c>
      <c r="F1325" s="187" t="s">
        <v>1966</v>
      </c>
      <c r="H1325" s="186" t="s">
        <v>1</v>
      </c>
      <c r="I1325" s="188"/>
      <c r="L1325" s="185"/>
      <c r="M1325" s="189"/>
      <c r="N1325" s="190"/>
      <c r="O1325" s="190"/>
      <c r="P1325" s="190"/>
      <c r="Q1325" s="190"/>
      <c r="R1325" s="190"/>
      <c r="S1325" s="190"/>
      <c r="T1325" s="191"/>
      <c r="AT1325" s="186" t="s">
        <v>189</v>
      </c>
      <c r="AU1325" s="186" t="s">
        <v>85</v>
      </c>
      <c r="AV1325" s="14" t="s">
        <v>80</v>
      </c>
      <c r="AW1325" s="14" t="s">
        <v>31</v>
      </c>
      <c r="AX1325" s="14" t="s">
        <v>75</v>
      </c>
      <c r="AY1325" s="186" t="s">
        <v>181</v>
      </c>
    </row>
    <row r="1326" spans="2:51" s="13" customFormat="1">
      <c r="B1326" s="176"/>
      <c r="D1326" s="177" t="s">
        <v>189</v>
      </c>
      <c r="E1326" s="178" t="s">
        <v>1</v>
      </c>
      <c r="F1326" s="179" t="s">
        <v>2049</v>
      </c>
      <c r="H1326" s="180">
        <v>0.05</v>
      </c>
      <c r="I1326" s="181"/>
      <c r="L1326" s="176"/>
      <c r="M1326" s="182"/>
      <c r="N1326" s="183"/>
      <c r="O1326" s="183"/>
      <c r="P1326" s="183"/>
      <c r="Q1326" s="183"/>
      <c r="R1326" s="183"/>
      <c r="S1326" s="183"/>
      <c r="T1326" s="184"/>
      <c r="AT1326" s="178" t="s">
        <v>189</v>
      </c>
      <c r="AU1326" s="178" t="s">
        <v>85</v>
      </c>
      <c r="AV1326" s="13" t="s">
        <v>85</v>
      </c>
      <c r="AW1326" s="13" t="s">
        <v>31</v>
      </c>
      <c r="AX1326" s="13" t="s">
        <v>75</v>
      </c>
      <c r="AY1326" s="178" t="s">
        <v>181</v>
      </c>
    </row>
    <row r="1327" spans="2:51" s="14" customFormat="1">
      <c r="B1327" s="185"/>
      <c r="D1327" s="177" t="s">
        <v>189</v>
      </c>
      <c r="E1327" s="186" t="s">
        <v>1</v>
      </c>
      <c r="F1327" s="187" t="s">
        <v>1968</v>
      </c>
      <c r="H1327" s="186" t="s">
        <v>1</v>
      </c>
      <c r="I1327" s="188"/>
      <c r="L1327" s="185"/>
      <c r="M1327" s="189"/>
      <c r="N1327" s="190"/>
      <c r="O1327" s="190"/>
      <c r="P1327" s="190"/>
      <c r="Q1327" s="190"/>
      <c r="R1327" s="190"/>
      <c r="S1327" s="190"/>
      <c r="T1327" s="191"/>
      <c r="AT1327" s="186" t="s">
        <v>189</v>
      </c>
      <c r="AU1327" s="186" t="s">
        <v>85</v>
      </c>
      <c r="AV1327" s="14" t="s">
        <v>80</v>
      </c>
      <c r="AW1327" s="14" t="s">
        <v>31</v>
      </c>
      <c r="AX1327" s="14" t="s">
        <v>75</v>
      </c>
      <c r="AY1327" s="186" t="s">
        <v>181</v>
      </c>
    </row>
    <row r="1328" spans="2:51" s="13" customFormat="1">
      <c r="B1328" s="176"/>
      <c r="D1328" s="177" t="s">
        <v>189</v>
      </c>
      <c r="E1328" s="178" t="s">
        <v>1</v>
      </c>
      <c r="F1328" s="179" t="s">
        <v>2050</v>
      </c>
      <c r="H1328" s="180">
        <v>7.5999999999999998E-2</v>
      </c>
      <c r="I1328" s="181"/>
      <c r="L1328" s="176"/>
      <c r="M1328" s="182"/>
      <c r="N1328" s="183"/>
      <c r="O1328" s="183"/>
      <c r="P1328" s="183"/>
      <c r="Q1328" s="183"/>
      <c r="R1328" s="183"/>
      <c r="S1328" s="183"/>
      <c r="T1328" s="184"/>
      <c r="AT1328" s="178" t="s">
        <v>189</v>
      </c>
      <c r="AU1328" s="178" t="s">
        <v>85</v>
      </c>
      <c r="AV1328" s="13" t="s">
        <v>85</v>
      </c>
      <c r="AW1328" s="13" t="s">
        <v>31</v>
      </c>
      <c r="AX1328" s="13" t="s">
        <v>75</v>
      </c>
      <c r="AY1328" s="178" t="s">
        <v>181</v>
      </c>
    </row>
    <row r="1329" spans="2:51" s="14" customFormat="1">
      <c r="B1329" s="185"/>
      <c r="D1329" s="177" t="s">
        <v>189</v>
      </c>
      <c r="E1329" s="186" t="s">
        <v>1</v>
      </c>
      <c r="F1329" s="187" t="s">
        <v>1970</v>
      </c>
      <c r="H1329" s="186" t="s">
        <v>1</v>
      </c>
      <c r="I1329" s="188"/>
      <c r="L1329" s="185"/>
      <c r="M1329" s="189"/>
      <c r="N1329" s="190"/>
      <c r="O1329" s="190"/>
      <c r="P1329" s="190"/>
      <c r="Q1329" s="190"/>
      <c r="R1329" s="190"/>
      <c r="S1329" s="190"/>
      <c r="T1329" s="191"/>
      <c r="AT1329" s="186" t="s">
        <v>189</v>
      </c>
      <c r="AU1329" s="186" t="s">
        <v>85</v>
      </c>
      <c r="AV1329" s="14" t="s">
        <v>80</v>
      </c>
      <c r="AW1329" s="14" t="s">
        <v>31</v>
      </c>
      <c r="AX1329" s="14" t="s">
        <v>75</v>
      </c>
      <c r="AY1329" s="186" t="s">
        <v>181</v>
      </c>
    </row>
    <row r="1330" spans="2:51" s="13" customFormat="1">
      <c r="B1330" s="176"/>
      <c r="D1330" s="177" t="s">
        <v>189</v>
      </c>
      <c r="E1330" s="178" t="s">
        <v>1</v>
      </c>
      <c r="F1330" s="179" t="s">
        <v>2051</v>
      </c>
      <c r="H1330" s="180">
        <v>3.5999999999999997E-2</v>
      </c>
      <c r="I1330" s="181"/>
      <c r="L1330" s="176"/>
      <c r="M1330" s="182"/>
      <c r="N1330" s="183"/>
      <c r="O1330" s="183"/>
      <c r="P1330" s="183"/>
      <c r="Q1330" s="183"/>
      <c r="R1330" s="183"/>
      <c r="S1330" s="183"/>
      <c r="T1330" s="184"/>
      <c r="AT1330" s="178" t="s">
        <v>189</v>
      </c>
      <c r="AU1330" s="178" t="s">
        <v>85</v>
      </c>
      <c r="AV1330" s="13" t="s">
        <v>85</v>
      </c>
      <c r="AW1330" s="13" t="s">
        <v>31</v>
      </c>
      <c r="AX1330" s="13" t="s">
        <v>75</v>
      </c>
      <c r="AY1330" s="178" t="s">
        <v>181</v>
      </c>
    </row>
    <row r="1331" spans="2:51" s="14" customFormat="1">
      <c r="B1331" s="185"/>
      <c r="D1331" s="177" t="s">
        <v>189</v>
      </c>
      <c r="E1331" s="186" t="s">
        <v>1</v>
      </c>
      <c r="F1331" s="187" t="s">
        <v>1971</v>
      </c>
      <c r="H1331" s="186" t="s">
        <v>1</v>
      </c>
      <c r="I1331" s="188"/>
      <c r="L1331" s="185"/>
      <c r="M1331" s="189"/>
      <c r="N1331" s="190"/>
      <c r="O1331" s="190"/>
      <c r="P1331" s="190"/>
      <c r="Q1331" s="190"/>
      <c r="R1331" s="190"/>
      <c r="S1331" s="190"/>
      <c r="T1331" s="191"/>
      <c r="AT1331" s="186" t="s">
        <v>189</v>
      </c>
      <c r="AU1331" s="186" t="s">
        <v>85</v>
      </c>
      <c r="AV1331" s="14" t="s">
        <v>80</v>
      </c>
      <c r="AW1331" s="14" t="s">
        <v>31</v>
      </c>
      <c r="AX1331" s="14" t="s">
        <v>75</v>
      </c>
      <c r="AY1331" s="186" t="s">
        <v>181</v>
      </c>
    </row>
    <row r="1332" spans="2:51" s="13" customFormat="1">
      <c r="B1332" s="176"/>
      <c r="D1332" s="177" t="s">
        <v>189</v>
      </c>
      <c r="E1332" s="178" t="s">
        <v>1</v>
      </c>
      <c r="F1332" s="179" t="s">
        <v>2052</v>
      </c>
      <c r="H1332" s="180">
        <v>3.4000000000000002E-2</v>
      </c>
      <c r="I1332" s="181"/>
      <c r="L1332" s="176"/>
      <c r="M1332" s="182"/>
      <c r="N1332" s="183"/>
      <c r="O1332" s="183"/>
      <c r="P1332" s="183"/>
      <c r="Q1332" s="183"/>
      <c r="R1332" s="183"/>
      <c r="S1332" s="183"/>
      <c r="T1332" s="184"/>
      <c r="AT1332" s="178" t="s">
        <v>189</v>
      </c>
      <c r="AU1332" s="178" t="s">
        <v>85</v>
      </c>
      <c r="AV1332" s="13" t="s">
        <v>85</v>
      </c>
      <c r="AW1332" s="13" t="s">
        <v>31</v>
      </c>
      <c r="AX1332" s="13" t="s">
        <v>75</v>
      </c>
      <c r="AY1332" s="178" t="s">
        <v>181</v>
      </c>
    </row>
    <row r="1333" spans="2:51" s="14" customFormat="1">
      <c r="B1333" s="185"/>
      <c r="D1333" s="177" t="s">
        <v>189</v>
      </c>
      <c r="E1333" s="186" t="s">
        <v>1</v>
      </c>
      <c r="F1333" s="187" t="s">
        <v>1973</v>
      </c>
      <c r="H1333" s="186" t="s">
        <v>1</v>
      </c>
      <c r="I1333" s="188"/>
      <c r="L1333" s="185"/>
      <c r="M1333" s="189"/>
      <c r="N1333" s="190"/>
      <c r="O1333" s="190"/>
      <c r="P1333" s="190"/>
      <c r="Q1333" s="190"/>
      <c r="R1333" s="190"/>
      <c r="S1333" s="190"/>
      <c r="T1333" s="191"/>
      <c r="AT1333" s="186" t="s">
        <v>189</v>
      </c>
      <c r="AU1333" s="186" t="s">
        <v>85</v>
      </c>
      <c r="AV1333" s="14" t="s">
        <v>80</v>
      </c>
      <c r="AW1333" s="14" t="s">
        <v>31</v>
      </c>
      <c r="AX1333" s="14" t="s">
        <v>75</v>
      </c>
      <c r="AY1333" s="186" t="s">
        <v>181</v>
      </c>
    </row>
    <row r="1334" spans="2:51" s="13" customFormat="1">
      <c r="B1334" s="176"/>
      <c r="D1334" s="177" t="s">
        <v>189</v>
      </c>
      <c r="E1334" s="178" t="s">
        <v>1</v>
      </c>
      <c r="F1334" s="179" t="s">
        <v>2053</v>
      </c>
      <c r="H1334" s="180">
        <v>3.3000000000000002E-2</v>
      </c>
      <c r="I1334" s="181"/>
      <c r="L1334" s="176"/>
      <c r="M1334" s="182"/>
      <c r="N1334" s="183"/>
      <c r="O1334" s="183"/>
      <c r="P1334" s="183"/>
      <c r="Q1334" s="183"/>
      <c r="R1334" s="183"/>
      <c r="S1334" s="183"/>
      <c r="T1334" s="184"/>
      <c r="AT1334" s="178" t="s">
        <v>189</v>
      </c>
      <c r="AU1334" s="178" t="s">
        <v>85</v>
      </c>
      <c r="AV1334" s="13" t="s">
        <v>85</v>
      </c>
      <c r="AW1334" s="13" t="s">
        <v>31</v>
      </c>
      <c r="AX1334" s="13" t="s">
        <v>75</v>
      </c>
      <c r="AY1334" s="178" t="s">
        <v>181</v>
      </c>
    </row>
    <row r="1335" spans="2:51" s="14" customFormat="1">
      <c r="B1335" s="185"/>
      <c r="D1335" s="177" t="s">
        <v>189</v>
      </c>
      <c r="E1335" s="186" t="s">
        <v>1</v>
      </c>
      <c r="F1335" s="187" t="s">
        <v>1975</v>
      </c>
      <c r="H1335" s="186" t="s">
        <v>1</v>
      </c>
      <c r="I1335" s="188"/>
      <c r="L1335" s="185"/>
      <c r="M1335" s="189"/>
      <c r="N1335" s="190"/>
      <c r="O1335" s="190"/>
      <c r="P1335" s="190"/>
      <c r="Q1335" s="190"/>
      <c r="R1335" s="190"/>
      <c r="S1335" s="190"/>
      <c r="T1335" s="191"/>
      <c r="AT1335" s="186" t="s">
        <v>189</v>
      </c>
      <c r="AU1335" s="186" t="s">
        <v>85</v>
      </c>
      <c r="AV1335" s="14" t="s">
        <v>80</v>
      </c>
      <c r="AW1335" s="14" t="s">
        <v>31</v>
      </c>
      <c r="AX1335" s="14" t="s">
        <v>75</v>
      </c>
      <c r="AY1335" s="186" t="s">
        <v>181</v>
      </c>
    </row>
    <row r="1336" spans="2:51" s="13" customFormat="1">
      <c r="B1336" s="176"/>
      <c r="D1336" s="177" t="s">
        <v>189</v>
      </c>
      <c r="E1336" s="178" t="s">
        <v>1</v>
      </c>
      <c r="F1336" s="179" t="s">
        <v>2054</v>
      </c>
      <c r="H1336" s="180">
        <v>0.36</v>
      </c>
      <c r="I1336" s="181"/>
      <c r="L1336" s="176"/>
      <c r="M1336" s="182"/>
      <c r="N1336" s="183"/>
      <c r="O1336" s="183"/>
      <c r="P1336" s="183"/>
      <c r="Q1336" s="183"/>
      <c r="R1336" s="183"/>
      <c r="S1336" s="183"/>
      <c r="T1336" s="184"/>
      <c r="AT1336" s="178" t="s">
        <v>189</v>
      </c>
      <c r="AU1336" s="178" t="s">
        <v>85</v>
      </c>
      <c r="AV1336" s="13" t="s">
        <v>85</v>
      </c>
      <c r="AW1336" s="13" t="s">
        <v>31</v>
      </c>
      <c r="AX1336" s="13" t="s">
        <v>75</v>
      </c>
      <c r="AY1336" s="178" t="s">
        <v>181</v>
      </c>
    </row>
    <row r="1337" spans="2:51" s="14" customFormat="1">
      <c r="B1337" s="185"/>
      <c r="D1337" s="177" t="s">
        <v>189</v>
      </c>
      <c r="E1337" s="186" t="s">
        <v>1</v>
      </c>
      <c r="F1337" s="187" t="s">
        <v>1977</v>
      </c>
      <c r="H1337" s="186" t="s">
        <v>1</v>
      </c>
      <c r="I1337" s="188"/>
      <c r="L1337" s="185"/>
      <c r="M1337" s="189"/>
      <c r="N1337" s="190"/>
      <c r="O1337" s="190"/>
      <c r="P1337" s="190"/>
      <c r="Q1337" s="190"/>
      <c r="R1337" s="190"/>
      <c r="S1337" s="190"/>
      <c r="T1337" s="191"/>
      <c r="AT1337" s="186" t="s">
        <v>189</v>
      </c>
      <c r="AU1337" s="186" t="s">
        <v>85</v>
      </c>
      <c r="AV1337" s="14" t="s">
        <v>80</v>
      </c>
      <c r="AW1337" s="14" t="s">
        <v>31</v>
      </c>
      <c r="AX1337" s="14" t="s">
        <v>75</v>
      </c>
      <c r="AY1337" s="186" t="s">
        <v>181</v>
      </c>
    </row>
    <row r="1338" spans="2:51" s="13" customFormat="1">
      <c r="B1338" s="176"/>
      <c r="D1338" s="177" t="s">
        <v>189</v>
      </c>
      <c r="E1338" s="178" t="s">
        <v>1</v>
      </c>
      <c r="F1338" s="179" t="s">
        <v>2055</v>
      </c>
      <c r="H1338" s="180">
        <v>3.2000000000000001E-2</v>
      </c>
      <c r="I1338" s="181"/>
      <c r="L1338" s="176"/>
      <c r="M1338" s="182"/>
      <c r="N1338" s="183"/>
      <c r="O1338" s="183"/>
      <c r="P1338" s="183"/>
      <c r="Q1338" s="183"/>
      <c r="R1338" s="183"/>
      <c r="S1338" s="183"/>
      <c r="T1338" s="184"/>
      <c r="AT1338" s="178" t="s">
        <v>189</v>
      </c>
      <c r="AU1338" s="178" t="s">
        <v>85</v>
      </c>
      <c r="AV1338" s="13" t="s">
        <v>85</v>
      </c>
      <c r="AW1338" s="13" t="s">
        <v>31</v>
      </c>
      <c r="AX1338" s="13" t="s">
        <v>75</v>
      </c>
      <c r="AY1338" s="178" t="s">
        <v>181</v>
      </c>
    </row>
    <row r="1339" spans="2:51" s="14" customFormat="1">
      <c r="B1339" s="185"/>
      <c r="D1339" s="177" t="s">
        <v>189</v>
      </c>
      <c r="E1339" s="186" t="s">
        <v>1</v>
      </c>
      <c r="F1339" s="187" t="s">
        <v>1979</v>
      </c>
      <c r="H1339" s="186" t="s">
        <v>1</v>
      </c>
      <c r="I1339" s="188"/>
      <c r="L1339" s="185"/>
      <c r="M1339" s="189"/>
      <c r="N1339" s="190"/>
      <c r="O1339" s="190"/>
      <c r="P1339" s="190"/>
      <c r="Q1339" s="190"/>
      <c r="R1339" s="190"/>
      <c r="S1339" s="190"/>
      <c r="T1339" s="191"/>
      <c r="AT1339" s="186" t="s">
        <v>189</v>
      </c>
      <c r="AU1339" s="186" t="s">
        <v>85</v>
      </c>
      <c r="AV1339" s="14" t="s">
        <v>80</v>
      </c>
      <c r="AW1339" s="14" t="s">
        <v>31</v>
      </c>
      <c r="AX1339" s="14" t="s">
        <v>75</v>
      </c>
      <c r="AY1339" s="186" t="s">
        <v>181</v>
      </c>
    </row>
    <row r="1340" spans="2:51" s="13" customFormat="1">
      <c r="B1340" s="176"/>
      <c r="D1340" s="177" t="s">
        <v>189</v>
      </c>
      <c r="E1340" s="178" t="s">
        <v>1</v>
      </c>
      <c r="F1340" s="179" t="s">
        <v>2056</v>
      </c>
      <c r="H1340" s="180">
        <v>2.1999999999999999E-2</v>
      </c>
      <c r="I1340" s="181"/>
      <c r="L1340" s="176"/>
      <c r="M1340" s="182"/>
      <c r="N1340" s="183"/>
      <c r="O1340" s="183"/>
      <c r="P1340" s="183"/>
      <c r="Q1340" s="183"/>
      <c r="R1340" s="183"/>
      <c r="S1340" s="183"/>
      <c r="T1340" s="184"/>
      <c r="AT1340" s="178" t="s">
        <v>189</v>
      </c>
      <c r="AU1340" s="178" t="s">
        <v>85</v>
      </c>
      <c r="AV1340" s="13" t="s">
        <v>85</v>
      </c>
      <c r="AW1340" s="13" t="s">
        <v>31</v>
      </c>
      <c r="AX1340" s="13" t="s">
        <v>75</v>
      </c>
      <c r="AY1340" s="178" t="s">
        <v>181</v>
      </c>
    </row>
    <row r="1341" spans="2:51" s="14" customFormat="1">
      <c r="B1341" s="185"/>
      <c r="D1341" s="177" t="s">
        <v>189</v>
      </c>
      <c r="E1341" s="186" t="s">
        <v>1</v>
      </c>
      <c r="F1341" s="187" t="s">
        <v>1981</v>
      </c>
      <c r="H1341" s="186" t="s">
        <v>1</v>
      </c>
      <c r="I1341" s="188"/>
      <c r="L1341" s="185"/>
      <c r="M1341" s="189"/>
      <c r="N1341" s="190"/>
      <c r="O1341" s="190"/>
      <c r="P1341" s="190"/>
      <c r="Q1341" s="190"/>
      <c r="R1341" s="190"/>
      <c r="S1341" s="190"/>
      <c r="T1341" s="191"/>
      <c r="AT1341" s="186" t="s">
        <v>189</v>
      </c>
      <c r="AU1341" s="186" t="s">
        <v>85</v>
      </c>
      <c r="AV1341" s="14" t="s">
        <v>80</v>
      </c>
      <c r="AW1341" s="14" t="s">
        <v>31</v>
      </c>
      <c r="AX1341" s="14" t="s">
        <v>75</v>
      </c>
      <c r="AY1341" s="186" t="s">
        <v>181</v>
      </c>
    </row>
    <row r="1342" spans="2:51" s="13" customFormat="1">
      <c r="B1342" s="176"/>
      <c r="D1342" s="177" t="s">
        <v>189</v>
      </c>
      <c r="E1342" s="178" t="s">
        <v>1</v>
      </c>
      <c r="F1342" s="179" t="s">
        <v>2057</v>
      </c>
      <c r="H1342" s="180">
        <v>5.8999999999999997E-2</v>
      </c>
      <c r="I1342" s="181"/>
      <c r="L1342" s="176"/>
      <c r="M1342" s="182"/>
      <c r="N1342" s="183"/>
      <c r="O1342" s="183"/>
      <c r="P1342" s="183"/>
      <c r="Q1342" s="183"/>
      <c r="R1342" s="183"/>
      <c r="S1342" s="183"/>
      <c r="T1342" s="184"/>
      <c r="AT1342" s="178" t="s">
        <v>189</v>
      </c>
      <c r="AU1342" s="178" t="s">
        <v>85</v>
      </c>
      <c r="AV1342" s="13" t="s">
        <v>85</v>
      </c>
      <c r="AW1342" s="13" t="s">
        <v>31</v>
      </c>
      <c r="AX1342" s="13" t="s">
        <v>75</v>
      </c>
      <c r="AY1342" s="178" t="s">
        <v>181</v>
      </c>
    </row>
    <row r="1343" spans="2:51" s="14" customFormat="1">
      <c r="B1343" s="185"/>
      <c r="D1343" s="177" t="s">
        <v>189</v>
      </c>
      <c r="E1343" s="186" t="s">
        <v>1</v>
      </c>
      <c r="F1343" s="187" t="s">
        <v>1983</v>
      </c>
      <c r="H1343" s="186" t="s">
        <v>1</v>
      </c>
      <c r="I1343" s="188"/>
      <c r="L1343" s="185"/>
      <c r="M1343" s="189"/>
      <c r="N1343" s="190"/>
      <c r="O1343" s="190"/>
      <c r="P1343" s="190"/>
      <c r="Q1343" s="190"/>
      <c r="R1343" s="190"/>
      <c r="S1343" s="190"/>
      <c r="T1343" s="191"/>
      <c r="AT1343" s="186" t="s">
        <v>189</v>
      </c>
      <c r="AU1343" s="186" t="s">
        <v>85</v>
      </c>
      <c r="AV1343" s="14" t="s">
        <v>80</v>
      </c>
      <c r="AW1343" s="14" t="s">
        <v>31</v>
      </c>
      <c r="AX1343" s="14" t="s">
        <v>75</v>
      </c>
      <c r="AY1343" s="186" t="s">
        <v>181</v>
      </c>
    </row>
    <row r="1344" spans="2:51" s="13" customFormat="1">
      <c r="B1344" s="176"/>
      <c r="D1344" s="177" t="s">
        <v>189</v>
      </c>
      <c r="E1344" s="178" t="s">
        <v>1</v>
      </c>
      <c r="F1344" s="179" t="s">
        <v>2058</v>
      </c>
      <c r="H1344" s="180">
        <v>2.7E-2</v>
      </c>
      <c r="I1344" s="181"/>
      <c r="L1344" s="176"/>
      <c r="M1344" s="182"/>
      <c r="N1344" s="183"/>
      <c r="O1344" s="183"/>
      <c r="P1344" s="183"/>
      <c r="Q1344" s="183"/>
      <c r="R1344" s="183"/>
      <c r="S1344" s="183"/>
      <c r="T1344" s="184"/>
      <c r="AT1344" s="178" t="s">
        <v>189</v>
      </c>
      <c r="AU1344" s="178" t="s">
        <v>85</v>
      </c>
      <c r="AV1344" s="13" t="s">
        <v>85</v>
      </c>
      <c r="AW1344" s="13" t="s">
        <v>31</v>
      </c>
      <c r="AX1344" s="13" t="s">
        <v>75</v>
      </c>
      <c r="AY1344" s="178" t="s">
        <v>181</v>
      </c>
    </row>
    <row r="1345" spans="2:51" s="14" customFormat="1">
      <c r="B1345" s="185"/>
      <c r="D1345" s="177" t="s">
        <v>189</v>
      </c>
      <c r="E1345" s="186" t="s">
        <v>1</v>
      </c>
      <c r="F1345" s="187" t="s">
        <v>1985</v>
      </c>
      <c r="H1345" s="186" t="s">
        <v>1</v>
      </c>
      <c r="I1345" s="188"/>
      <c r="L1345" s="185"/>
      <c r="M1345" s="189"/>
      <c r="N1345" s="190"/>
      <c r="O1345" s="190"/>
      <c r="P1345" s="190"/>
      <c r="Q1345" s="190"/>
      <c r="R1345" s="190"/>
      <c r="S1345" s="190"/>
      <c r="T1345" s="191"/>
      <c r="AT1345" s="186" t="s">
        <v>189</v>
      </c>
      <c r="AU1345" s="186" t="s">
        <v>85</v>
      </c>
      <c r="AV1345" s="14" t="s">
        <v>80</v>
      </c>
      <c r="AW1345" s="14" t="s">
        <v>31</v>
      </c>
      <c r="AX1345" s="14" t="s">
        <v>75</v>
      </c>
      <c r="AY1345" s="186" t="s">
        <v>181</v>
      </c>
    </row>
    <row r="1346" spans="2:51" s="13" customFormat="1">
      <c r="B1346" s="176"/>
      <c r="D1346" s="177" t="s">
        <v>189</v>
      </c>
      <c r="E1346" s="178" t="s">
        <v>1</v>
      </c>
      <c r="F1346" s="179" t="s">
        <v>2059</v>
      </c>
      <c r="H1346" s="180">
        <v>2.1999999999999999E-2</v>
      </c>
      <c r="I1346" s="181"/>
      <c r="L1346" s="176"/>
      <c r="M1346" s="182"/>
      <c r="N1346" s="183"/>
      <c r="O1346" s="183"/>
      <c r="P1346" s="183"/>
      <c r="Q1346" s="183"/>
      <c r="R1346" s="183"/>
      <c r="S1346" s="183"/>
      <c r="T1346" s="184"/>
      <c r="AT1346" s="178" t="s">
        <v>189</v>
      </c>
      <c r="AU1346" s="178" t="s">
        <v>85</v>
      </c>
      <c r="AV1346" s="13" t="s">
        <v>85</v>
      </c>
      <c r="AW1346" s="13" t="s">
        <v>31</v>
      </c>
      <c r="AX1346" s="13" t="s">
        <v>75</v>
      </c>
      <c r="AY1346" s="178" t="s">
        <v>181</v>
      </c>
    </row>
    <row r="1347" spans="2:51" s="14" customFormat="1">
      <c r="B1347" s="185"/>
      <c r="D1347" s="177" t="s">
        <v>189</v>
      </c>
      <c r="E1347" s="186" t="s">
        <v>1</v>
      </c>
      <c r="F1347" s="187" t="s">
        <v>1987</v>
      </c>
      <c r="H1347" s="186" t="s">
        <v>1</v>
      </c>
      <c r="I1347" s="188"/>
      <c r="L1347" s="185"/>
      <c r="M1347" s="189"/>
      <c r="N1347" s="190"/>
      <c r="O1347" s="190"/>
      <c r="P1347" s="190"/>
      <c r="Q1347" s="190"/>
      <c r="R1347" s="190"/>
      <c r="S1347" s="190"/>
      <c r="T1347" s="191"/>
      <c r="AT1347" s="186" t="s">
        <v>189</v>
      </c>
      <c r="AU1347" s="186" t="s">
        <v>85</v>
      </c>
      <c r="AV1347" s="14" t="s">
        <v>80</v>
      </c>
      <c r="AW1347" s="14" t="s">
        <v>31</v>
      </c>
      <c r="AX1347" s="14" t="s">
        <v>75</v>
      </c>
      <c r="AY1347" s="186" t="s">
        <v>181</v>
      </c>
    </row>
    <row r="1348" spans="2:51" s="13" customFormat="1">
      <c r="B1348" s="176"/>
      <c r="D1348" s="177" t="s">
        <v>189</v>
      </c>
      <c r="E1348" s="178" t="s">
        <v>1</v>
      </c>
      <c r="F1348" s="179" t="s">
        <v>2060</v>
      </c>
      <c r="H1348" s="180">
        <v>8.0000000000000002E-3</v>
      </c>
      <c r="I1348" s="181"/>
      <c r="L1348" s="176"/>
      <c r="M1348" s="182"/>
      <c r="N1348" s="183"/>
      <c r="O1348" s="183"/>
      <c r="P1348" s="183"/>
      <c r="Q1348" s="183"/>
      <c r="R1348" s="183"/>
      <c r="S1348" s="183"/>
      <c r="T1348" s="184"/>
      <c r="AT1348" s="178" t="s">
        <v>189</v>
      </c>
      <c r="AU1348" s="178" t="s">
        <v>85</v>
      </c>
      <c r="AV1348" s="13" t="s">
        <v>85</v>
      </c>
      <c r="AW1348" s="13" t="s">
        <v>31</v>
      </c>
      <c r="AX1348" s="13" t="s">
        <v>75</v>
      </c>
      <c r="AY1348" s="178" t="s">
        <v>181</v>
      </c>
    </row>
    <row r="1349" spans="2:51" s="14" customFormat="1">
      <c r="B1349" s="185"/>
      <c r="D1349" s="177" t="s">
        <v>189</v>
      </c>
      <c r="E1349" s="186" t="s">
        <v>1</v>
      </c>
      <c r="F1349" s="187" t="s">
        <v>1989</v>
      </c>
      <c r="H1349" s="186" t="s">
        <v>1</v>
      </c>
      <c r="I1349" s="188"/>
      <c r="L1349" s="185"/>
      <c r="M1349" s="189"/>
      <c r="N1349" s="190"/>
      <c r="O1349" s="190"/>
      <c r="P1349" s="190"/>
      <c r="Q1349" s="190"/>
      <c r="R1349" s="190"/>
      <c r="S1349" s="190"/>
      <c r="T1349" s="191"/>
      <c r="AT1349" s="186" t="s">
        <v>189</v>
      </c>
      <c r="AU1349" s="186" t="s">
        <v>85</v>
      </c>
      <c r="AV1349" s="14" t="s">
        <v>80</v>
      </c>
      <c r="AW1349" s="14" t="s">
        <v>31</v>
      </c>
      <c r="AX1349" s="14" t="s">
        <v>75</v>
      </c>
      <c r="AY1349" s="186" t="s">
        <v>181</v>
      </c>
    </row>
    <row r="1350" spans="2:51" s="13" customFormat="1">
      <c r="B1350" s="176"/>
      <c r="D1350" s="177" t="s">
        <v>189</v>
      </c>
      <c r="E1350" s="178" t="s">
        <v>1</v>
      </c>
      <c r="F1350" s="179" t="s">
        <v>2061</v>
      </c>
      <c r="H1350" s="180">
        <v>8.0289999999999999</v>
      </c>
      <c r="I1350" s="181"/>
      <c r="L1350" s="176"/>
      <c r="M1350" s="182"/>
      <c r="N1350" s="183"/>
      <c r="O1350" s="183"/>
      <c r="P1350" s="183"/>
      <c r="Q1350" s="183"/>
      <c r="R1350" s="183"/>
      <c r="S1350" s="183"/>
      <c r="T1350" s="184"/>
      <c r="AT1350" s="178" t="s">
        <v>189</v>
      </c>
      <c r="AU1350" s="178" t="s">
        <v>85</v>
      </c>
      <c r="AV1350" s="13" t="s">
        <v>85</v>
      </c>
      <c r="AW1350" s="13" t="s">
        <v>31</v>
      </c>
      <c r="AX1350" s="13" t="s">
        <v>75</v>
      </c>
      <c r="AY1350" s="178" t="s">
        <v>181</v>
      </c>
    </row>
    <row r="1351" spans="2:51" s="14" customFormat="1">
      <c r="B1351" s="185"/>
      <c r="D1351" s="177" t="s">
        <v>189</v>
      </c>
      <c r="E1351" s="186" t="s">
        <v>1</v>
      </c>
      <c r="F1351" s="187" t="s">
        <v>1991</v>
      </c>
      <c r="H1351" s="186" t="s">
        <v>1</v>
      </c>
      <c r="I1351" s="188"/>
      <c r="L1351" s="185"/>
      <c r="M1351" s="189"/>
      <c r="N1351" s="190"/>
      <c r="O1351" s="190"/>
      <c r="P1351" s="190"/>
      <c r="Q1351" s="190"/>
      <c r="R1351" s="190"/>
      <c r="S1351" s="190"/>
      <c r="T1351" s="191"/>
      <c r="AT1351" s="186" t="s">
        <v>189</v>
      </c>
      <c r="AU1351" s="186" t="s">
        <v>85</v>
      </c>
      <c r="AV1351" s="14" t="s">
        <v>80</v>
      </c>
      <c r="AW1351" s="14" t="s">
        <v>31</v>
      </c>
      <c r="AX1351" s="14" t="s">
        <v>75</v>
      </c>
      <c r="AY1351" s="186" t="s">
        <v>181</v>
      </c>
    </row>
    <row r="1352" spans="2:51" s="13" customFormat="1">
      <c r="B1352" s="176"/>
      <c r="D1352" s="177" t="s">
        <v>189</v>
      </c>
      <c r="E1352" s="178" t="s">
        <v>1</v>
      </c>
      <c r="F1352" s="179" t="s">
        <v>2062</v>
      </c>
      <c r="H1352" s="180">
        <v>9.5350000000000001</v>
      </c>
      <c r="I1352" s="181"/>
      <c r="L1352" s="176"/>
      <c r="M1352" s="182"/>
      <c r="N1352" s="183"/>
      <c r="O1352" s="183"/>
      <c r="P1352" s="183"/>
      <c r="Q1352" s="183"/>
      <c r="R1352" s="183"/>
      <c r="S1352" s="183"/>
      <c r="T1352" s="184"/>
      <c r="AT1352" s="178" t="s">
        <v>189</v>
      </c>
      <c r="AU1352" s="178" t="s">
        <v>85</v>
      </c>
      <c r="AV1352" s="13" t="s">
        <v>85</v>
      </c>
      <c r="AW1352" s="13" t="s">
        <v>31</v>
      </c>
      <c r="AX1352" s="13" t="s">
        <v>75</v>
      </c>
      <c r="AY1352" s="178" t="s">
        <v>181</v>
      </c>
    </row>
    <row r="1353" spans="2:51" s="14" customFormat="1">
      <c r="B1353" s="185"/>
      <c r="D1353" s="177" t="s">
        <v>189</v>
      </c>
      <c r="E1353" s="186" t="s">
        <v>1</v>
      </c>
      <c r="F1353" s="187" t="s">
        <v>1993</v>
      </c>
      <c r="H1353" s="186" t="s">
        <v>1</v>
      </c>
      <c r="I1353" s="188"/>
      <c r="L1353" s="185"/>
      <c r="M1353" s="189"/>
      <c r="N1353" s="190"/>
      <c r="O1353" s="190"/>
      <c r="P1353" s="190"/>
      <c r="Q1353" s="190"/>
      <c r="R1353" s="190"/>
      <c r="S1353" s="190"/>
      <c r="T1353" s="191"/>
      <c r="AT1353" s="186" t="s">
        <v>189</v>
      </c>
      <c r="AU1353" s="186" t="s">
        <v>85</v>
      </c>
      <c r="AV1353" s="14" t="s">
        <v>80</v>
      </c>
      <c r="AW1353" s="14" t="s">
        <v>31</v>
      </c>
      <c r="AX1353" s="14" t="s">
        <v>75</v>
      </c>
      <c r="AY1353" s="186" t="s">
        <v>181</v>
      </c>
    </row>
    <row r="1354" spans="2:51" s="13" customFormat="1">
      <c r="B1354" s="176"/>
      <c r="D1354" s="177" t="s">
        <v>189</v>
      </c>
      <c r="E1354" s="178" t="s">
        <v>1</v>
      </c>
      <c r="F1354" s="179" t="s">
        <v>2063</v>
      </c>
      <c r="H1354" s="180">
        <v>0.53600000000000003</v>
      </c>
      <c r="I1354" s="181"/>
      <c r="L1354" s="176"/>
      <c r="M1354" s="182"/>
      <c r="N1354" s="183"/>
      <c r="O1354" s="183"/>
      <c r="P1354" s="183"/>
      <c r="Q1354" s="183"/>
      <c r="R1354" s="183"/>
      <c r="S1354" s="183"/>
      <c r="T1354" s="184"/>
      <c r="AT1354" s="178" t="s">
        <v>189</v>
      </c>
      <c r="AU1354" s="178" t="s">
        <v>85</v>
      </c>
      <c r="AV1354" s="13" t="s">
        <v>85</v>
      </c>
      <c r="AW1354" s="13" t="s">
        <v>31</v>
      </c>
      <c r="AX1354" s="13" t="s">
        <v>75</v>
      </c>
      <c r="AY1354" s="178" t="s">
        <v>181</v>
      </c>
    </row>
    <row r="1355" spans="2:51" s="14" customFormat="1">
      <c r="B1355" s="185"/>
      <c r="D1355" s="177" t="s">
        <v>189</v>
      </c>
      <c r="E1355" s="186" t="s">
        <v>1</v>
      </c>
      <c r="F1355" s="187" t="s">
        <v>1995</v>
      </c>
      <c r="H1355" s="186" t="s">
        <v>1</v>
      </c>
      <c r="I1355" s="188"/>
      <c r="L1355" s="185"/>
      <c r="M1355" s="189"/>
      <c r="N1355" s="190"/>
      <c r="O1355" s="190"/>
      <c r="P1355" s="190"/>
      <c r="Q1355" s="190"/>
      <c r="R1355" s="190"/>
      <c r="S1355" s="190"/>
      <c r="T1355" s="191"/>
      <c r="AT1355" s="186" t="s">
        <v>189</v>
      </c>
      <c r="AU1355" s="186" t="s">
        <v>85</v>
      </c>
      <c r="AV1355" s="14" t="s">
        <v>80</v>
      </c>
      <c r="AW1355" s="14" t="s">
        <v>31</v>
      </c>
      <c r="AX1355" s="14" t="s">
        <v>75</v>
      </c>
      <c r="AY1355" s="186" t="s">
        <v>181</v>
      </c>
    </row>
    <row r="1356" spans="2:51" s="13" customFormat="1">
      <c r="B1356" s="176"/>
      <c r="D1356" s="177" t="s">
        <v>189</v>
      </c>
      <c r="E1356" s="178" t="s">
        <v>1</v>
      </c>
      <c r="F1356" s="179" t="s">
        <v>2064</v>
      </c>
      <c r="H1356" s="180">
        <v>0.373</v>
      </c>
      <c r="I1356" s="181"/>
      <c r="L1356" s="176"/>
      <c r="M1356" s="182"/>
      <c r="N1356" s="183"/>
      <c r="O1356" s="183"/>
      <c r="P1356" s="183"/>
      <c r="Q1356" s="183"/>
      <c r="R1356" s="183"/>
      <c r="S1356" s="183"/>
      <c r="T1356" s="184"/>
      <c r="AT1356" s="178" t="s">
        <v>189</v>
      </c>
      <c r="AU1356" s="178" t="s">
        <v>85</v>
      </c>
      <c r="AV1356" s="13" t="s">
        <v>85</v>
      </c>
      <c r="AW1356" s="13" t="s">
        <v>31</v>
      </c>
      <c r="AX1356" s="13" t="s">
        <v>75</v>
      </c>
      <c r="AY1356" s="178" t="s">
        <v>181</v>
      </c>
    </row>
    <row r="1357" spans="2:51" s="14" customFormat="1">
      <c r="B1357" s="185"/>
      <c r="D1357" s="177" t="s">
        <v>189</v>
      </c>
      <c r="E1357" s="186" t="s">
        <v>1</v>
      </c>
      <c r="F1357" s="187" t="s">
        <v>1997</v>
      </c>
      <c r="H1357" s="186" t="s">
        <v>1</v>
      </c>
      <c r="I1357" s="188"/>
      <c r="L1357" s="185"/>
      <c r="M1357" s="189"/>
      <c r="N1357" s="190"/>
      <c r="O1357" s="190"/>
      <c r="P1357" s="190"/>
      <c r="Q1357" s="190"/>
      <c r="R1357" s="190"/>
      <c r="S1357" s="190"/>
      <c r="T1357" s="191"/>
      <c r="AT1357" s="186" t="s">
        <v>189</v>
      </c>
      <c r="AU1357" s="186" t="s">
        <v>85</v>
      </c>
      <c r="AV1357" s="14" t="s">
        <v>80</v>
      </c>
      <c r="AW1357" s="14" t="s">
        <v>31</v>
      </c>
      <c r="AX1357" s="14" t="s">
        <v>75</v>
      </c>
      <c r="AY1357" s="186" t="s">
        <v>181</v>
      </c>
    </row>
    <row r="1358" spans="2:51" s="13" customFormat="1">
      <c r="B1358" s="176"/>
      <c r="D1358" s="177" t="s">
        <v>189</v>
      </c>
      <c r="E1358" s="178" t="s">
        <v>1</v>
      </c>
      <c r="F1358" s="179" t="s">
        <v>2065</v>
      </c>
      <c r="H1358" s="180">
        <v>0.13</v>
      </c>
      <c r="I1358" s="181"/>
      <c r="L1358" s="176"/>
      <c r="M1358" s="182"/>
      <c r="N1358" s="183"/>
      <c r="O1358" s="183"/>
      <c r="P1358" s="183"/>
      <c r="Q1358" s="183"/>
      <c r="R1358" s="183"/>
      <c r="S1358" s="183"/>
      <c r="T1358" s="184"/>
      <c r="AT1358" s="178" t="s">
        <v>189</v>
      </c>
      <c r="AU1358" s="178" t="s">
        <v>85</v>
      </c>
      <c r="AV1358" s="13" t="s">
        <v>85</v>
      </c>
      <c r="AW1358" s="13" t="s">
        <v>31</v>
      </c>
      <c r="AX1358" s="13" t="s">
        <v>75</v>
      </c>
      <c r="AY1358" s="178" t="s">
        <v>181</v>
      </c>
    </row>
    <row r="1359" spans="2:51" s="14" customFormat="1">
      <c r="B1359" s="185"/>
      <c r="D1359" s="177" t="s">
        <v>189</v>
      </c>
      <c r="E1359" s="186" t="s">
        <v>1</v>
      </c>
      <c r="F1359" s="187" t="s">
        <v>1999</v>
      </c>
      <c r="H1359" s="186" t="s">
        <v>1</v>
      </c>
      <c r="I1359" s="188"/>
      <c r="L1359" s="185"/>
      <c r="M1359" s="189"/>
      <c r="N1359" s="190"/>
      <c r="O1359" s="190"/>
      <c r="P1359" s="190"/>
      <c r="Q1359" s="190"/>
      <c r="R1359" s="190"/>
      <c r="S1359" s="190"/>
      <c r="T1359" s="191"/>
      <c r="AT1359" s="186" t="s">
        <v>189</v>
      </c>
      <c r="AU1359" s="186" t="s">
        <v>85</v>
      </c>
      <c r="AV1359" s="14" t="s">
        <v>80</v>
      </c>
      <c r="AW1359" s="14" t="s">
        <v>31</v>
      </c>
      <c r="AX1359" s="14" t="s">
        <v>75</v>
      </c>
      <c r="AY1359" s="186" t="s">
        <v>181</v>
      </c>
    </row>
    <row r="1360" spans="2:51" s="13" customFormat="1">
      <c r="B1360" s="176"/>
      <c r="D1360" s="177" t="s">
        <v>189</v>
      </c>
      <c r="E1360" s="178" t="s">
        <v>1</v>
      </c>
      <c r="F1360" s="179" t="s">
        <v>2066</v>
      </c>
      <c r="H1360" s="180">
        <v>0.63500000000000001</v>
      </c>
      <c r="I1360" s="181"/>
      <c r="L1360" s="176"/>
      <c r="M1360" s="182"/>
      <c r="N1360" s="183"/>
      <c r="O1360" s="183"/>
      <c r="P1360" s="183"/>
      <c r="Q1360" s="183"/>
      <c r="R1360" s="183"/>
      <c r="S1360" s="183"/>
      <c r="T1360" s="184"/>
      <c r="AT1360" s="178" t="s">
        <v>189</v>
      </c>
      <c r="AU1360" s="178" t="s">
        <v>85</v>
      </c>
      <c r="AV1360" s="13" t="s">
        <v>85</v>
      </c>
      <c r="AW1360" s="13" t="s">
        <v>31</v>
      </c>
      <c r="AX1360" s="13" t="s">
        <v>75</v>
      </c>
      <c r="AY1360" s="178" t="s">
        <v>181</v>
      </c>
    </row>
    <row r="1361" spans="2:51" s="14" customFormat="1">
      <c r="B1361" s="185"/>
      <c r="D1361" s="177" t="s">
        <v>189</v>
      </c>
      <c r="E1361" s="186" t="s">
        <v>1</v>
      </c>
      <c r="F1361" s="187" t="s">
        <v>2001</v>
      </c>
      <c r="H1361" s="186" t="s">
        <v>1</v>
      </c>
      <c r="I1361" s="188"/>
      <c r="L1361" s="185"/>
      <c r="M1361" s="189"/>
      <c r="N1361" s="190"/>
      <c r="O1361" s="190"/>
      <c r="P1361" s="190"/>
      <c r="Q1361" s="190"/>
      <c r="R1361" s="190"/>
      <c r="S1361" s="190"/>
      <c r="T1361" s="191"/>
      <c r="AT1361" s="186" t="s">
        <v>189</v>
      </c>
      <c r="AU1361" s="186" t="s">
        <v>85</v>
      </c>
      <c r="AV1361" s="14" t="s">
        <v>80</v>
      </c>
      <c r="AW1361" s="14" t="s">
        <v>31</v>
      </c>
      <c r="AX1361" s="14" t="s">
        <v>75</v>
      </c>
      <c r="AY1361" s="186" t="s">
        <v>181</v>
      </c>
    </row>
    <row r="1362" spans="2:51" s="13" customFormat="1">
      <c r="B1362" s="176"/>
      <c r="D1362" s="177" t="s">
        <v>189</v>
      </c>
      <c r="E1362" s="178" t="s">
        <v>1</v>
      </c>
      <c r="F1362" s="179" t="s">
        <v>2067</v>
      </c>
      <c r="H1362" s="180">
        <v>1.607</v>
      </c>
      <c r="I1362" s="181"/>
      <c r="L1362" s="176"/>
      <c r="M1362" s="182"/>
      <c r="N1362" s="183"/>
      <c r="O1362" s="183"/>
      <c r="P1362" s="183"/>
      <c r="Q1362" s="183"/>
      <c r="R1362" s="183"/>
      <c r="S1362" s="183"/>
      <c r="T1362" s="184"/>
      <c r="AT1362" s="178" t="s">
        <v>189</v>
      </c>
      <c r="AU1362" s="178" t="s">
        <v>85</v>
      </c>
      <c r="AV1362" s="13" t="s">
        <v>85</v>
      </c>
      <c r="AW1362" s="13" t="s">
        <v>31</v>
      </c>
      <c r="AX1362" s="13" t="s">
        <v>75</v>
      </c>
      <c r="AY1362" s="178" t="s">
        <v>181</v>
      </c>
    </row>
    <row r="1363" spans="2:51" s="14" customFormat="1">
      <c r="B1363" s="185"/>
      <c r="D1363" s="177" t="s">
        <v>189</v>
      </c>
      <c r="E1363" s="186" t="s">
        <v>1</v>
      </c>
      <c r="F1363" s="187" t="s">
        <v>2003</v>
      </c>
      <c r="H1363" s="186" t="s">
        <v>1</v>
      </c>
      <c r="I1363" s="188"/>
      <c r="L1363" s="185"/>
      <c r="M1363" s="189"/>
      <c r="N1363" s="190"/>
      <c r="O1363" s="190"/>
      <c r="P1363" s="190"/>
      <c r="Q1363" s="190"/>
      <c r="R1363" s="190"/>
      <c r="S1363" s="190"/>
      <c r="T1363" s="191"/>
      <c r="AT1363" s="186" t="s">
        <v>189</v>
      </c>
      <c r="AU1363" s="186" t="s">
        <v>85</v>
      </c>
      <c r="AV1363" s="14" t="s">
        <v>80</v>
      </c>
      <c r="AW1363" s="14" t="s">
        <v>31</v>
      </c>
      <c r="AX1363" s="14" t="s">
        <v>75</v>
      </c>
      <c r="AY1363" s="186" t="s">
        <v>181</v>
      </c>
    </row>
    <row r="1364" spans="2:51" s="13" customFormat="1">
      <c r="B1364" s="176"/>
      <c r="D1364" s="177" t="s">
        <v>189</v>
      </c>
      <c r="E1364" s="178" t="s">
        <v>1</v>
      </c>
      <c r="F1364" s="179" t="s">
        <v>2068</v>
      </c>
      <c r="H1364" s="180">
        <v>0.98799999999999999</v>
      </c>
      <c r="I1364" s="181"/>
      <c r="L1364" s="176"/>
      <c r="M1364" s="182"/>
      <c r="N1364" s="183"/>
      <c r="O1364" s="183"/>
      <c r="P1364" s="183"/>
      <c r="Q1364" s="183"/>
      <c r="R1364" s="183"/>
      <c r="S1364" s="183"/>
      <c r="T1364" s="184"/>
      <c r="AT1364" s="178" t="s">
        <v>189</v>
      </c>
      <c r="AU1364" s="178" t="s">
        <v>85</v>
      </c>
      <c r="AV1364" s="13" t="s">
        <v>85</v>
      </c>
      <c r="AW1364" s="13" t="s">
        <v>31</v>
      </c>
      <c r="AX1364" s="13" t="s">
        <v>75</v>
      </c>
      <c r="AY1364" s="178" t="s">
        <v>181</v>
      </c>
    </row>
    <row r="1365" spans="2:51" s="14" customFormat="1">
      <c r="B1365" s="185"/>
      <c r="D1365" s="177" t="s">
        <v>189</v>
      </c>
      <c r="E1365" s="186" t="s">
        <v>1</v>
      </c>
      <c r="F1365" s="187" t="s">
        <v>2014</v>
      </c>
      <c r="H1365" s="186" t="s">
        <v>1</v>
      </c>
      <c r="I1365" s="188"/>
      <c r="L1365" s="185"/>
      <c r="M1365" s="189"/>
      <c r="N1365" s="190"/>
      <c r="O1365" s="190"/>
      <c r="P1365" s="190"/>
      <c r="Q1365" s="190"/>
      <c r="R1365" s="190"/>
      <c r="S1365" s="190"/>
      <c r="T1365" s="191"/>
      <c r="AT1365" s="186" t="s">
        <v>189</v>
      </c>
      <c r="AU1365" s="186" t="s">
        <v>85</v>
      </c>
      <c r="AV1365" s="14" t="s">
        <v>80</v>
      </c>
      <c r="AW1365" s="14" t="s">
        <v>31</v>
      </c>
      <c r="AX1365" s="14" t="s">
        <v>75</v>
      </c>
      <c r="AY1365" s="186" t="s">
        <v>181</v>
      </c>
    </row>
    <row r="1366" spans="2:51" s="13" customFormat="1">
      <c r="B1366" s="176"/>
      <c r="D1366" s="177" t="s">
        <v>189</v>
      </c>
      <c r="E1366" s="178" t="s">
        <v>1</v>
      </c>
      <c r="F1366" s="179" t="s">
        <v>2069</v>
      </c>
      <c r="H1366" s="180">
        <v>1.085</v>
      </c>
      <c r="I1366" s="181"/>
      <c r="L1366" s="176"/>
      <c r="M1366" s="182"/>
      <c r="N1366" s="183"/>
      <c r="O1366" s="183"/>
      <c r="P1366" s="183"/>
      <c r="Q1366" s="183"/>
      <c r="R1366" s="183"/>
      <c r="S1366" s="183"/>
      <c r="T1366" s="184"/>
      <c r="AT1366" s="178" t="s">
        <v>189</v>
      </c>
      <c r="AU1366" s="178" t="s">
        <v>85</v>
      </c>
      <c r="AV1366" s="13" t="s">
        <v>85</v>
      </c>
      <c r="AW1366" s="13" t="s">
        <v>31</v>
      </c>
      <c r="AX1366" s="13" t="s">
        <v>75</v>
      </c>
      <c r="AY1366" s="178" t="s">
        <v>181</v>
      </c>
    </row>
    <row r="1367" spans="2:51" s="14" customFormat="1">
      <c r="B1367" s="185"/>
      <c r="D1367" s="177" t="s">
        <v>189</v>
      </c>
      <c r="E1367" s="186" t="s">
        <v>1</v>
      </c>
      <c r="F1367" s="187" t="s">
        <v>2016</v>
      </c>
      <c r="H1367" s="186" t="s">
        <v>1</v>
      </c>
      <c r="I1367" s="188"/>
      <c r="L1367" s="185"/>
      <c r="M1367" s="189"/>
      <c r="N1367" s="190"/>
      <c r="O1367" s="190"/>
      <c r="P1367" s="190"/>
      <c r="Q1367" s="190"/>
      <c r="R1367" s="190"/>
      <c r="S1367" s="190"/>
      <c r="T1367" s="191"/>
      <c r="AT1367" s="186" t="s">
        <v>189</v>
      </c>
      <c r="AU1367" s="186" t="s">
        <v>85</v>
      </c>
      <c r="AV1367" s="14" t="s">
        <v>80</v>
      </c>
      <c r="AW1367" s="14" t="s">
        <v>31</v>
      </c>
      <c r="AX1367" s="14" t="s">
        <v>75</v>
      </c>
      <c r="AY1367" s="186" t="s">
        <v>181</v>
      </c>
    </row>
    <row r="1368" spans="2:51" s="13" customFormat="1">
      <c r="B1368" s="176"/>
      <c r="D1368" s="177" t="s">
        <v>189</v>
      </c>
      <c r="E1368" s="178" t="s">
        <v>1</v>
      </c>
      <c r="F1368" s="179" t="s">
        <v>2070</v>
      </c>
      <c r="H1368" s="180">
        <v>0.55100000000000005</v>
      </c>
      <c r="I1368" s="181"/>
      <c r="L1368" s="176"/>
      <c r="M1368" s="182"/>
      <c r="N1368" s="183"/>
      <c r="O1368" s="183"/>
      <c r="P1368" s="183"/>
      <c r="Q1368" s="183"/>
      <c r="R1368" s="183"/>
      <c r="S1368" s="183"/>
      <c r="T1368" s="184"/>
      <c r="AT1368" s="178" t="s">
        <v>189</v>
      </c>
      <c r="AU1368" s="178" t="s">
        <v>85</v>
      </c>
      <c r="AV1368" s="13" t="s">
        <v>85</v>
      </c>
      <c r="AW1368" s="13" t="s">
        <v>31</v>
      </c>
      <c r="AX1368" s="13" t="s">
        <v>75</v>
      </c>
      <c r="AY1368" s="178" t="s">
        <v>181</v>
      </c>
    </row>
    <row r="1369" spans="2:51" s="14" customFormat="1">
      <c r="B1369" s="185"/>
      <c r="D1369" s="177" t="s">
        <v>189</v>
      </c>
      <c r="E1369" s="186" t="s">
        <v>1</v>
      </c>
      <c r="F1369" s="187" t="s">
        <v>2018</v>
      </c>
      <c r="H1369" s="186" t="s">
        <v>1</v>
      </c>
      <c r="I1369" s="188"/>
      <c r="L1369" s="185"/>
      <c r="M1369" s="189"/>
      <c r="N1369" s="190"/>
      <c r="O1369" s="190"/>
      <c r="P1369" s="190"/>
      <c r="Q1369" s="190"/>
      <c r="R1369" s="190"/>
      <c r="S1369" s="190"/>
      <c r="T1369" s="191"/>
      <c r="AT1369" s="186" t="s">
        <v>189</v>
      </c>
      <c r="AU1369" s="186" t="s">
        <v>85</v>
      </c>
      <c r="AV1369" s="14" t="s">
        <v>80</v>
      </c>
      <c r="AW1369" s="14" t="s">
        <v>31</v>
      </c>
      <c r="AX1369" s="14" t="s">
        <v>75</v>
      </c>
      <c r="AY1369" s="186" t="s">
        <v>181</v>
      </c>
    </row>
    <row r="1370" spans="2:51" s="13" customFormat="1">
      <c r="B1370" s="176"/>
      <c r="D1370" s="177" t="s">
        <v>189</v>
      </c>
      <c r="E1370" s="178" t="s">
        <v>1</v>
      </c>
      <c r="F1370" s="179" t="s">
        <v>2071</v>
      </c>
      <c r="H1370" s="180">
        <v>1.911</v>
      </c>
      <c r="I1370" s="181"/>
      <c r="L1370" s="176"/>
      <c r="M1370" s="182"/>
      <c r="N1370" s="183"/>
      <c r="O1370" s="183"/>
      <c r="P1370" s="183"/>
      <c r="Q1370" s="183"/>
      <c r="R1370" s="183"/>
      <c r="S1370" s="183"/>
      <c r="T1370" s="184"/>
      <c r="AT1370" s="178" t="s">
        <v>189</v>
      </c>
      <c r="AU1370" s="178" t="s">
        <v>85</v>
      </c>
      <c r="AV1370" s="13" t="s">
        <v>85</v>
      </c>
      <c r="AW1370" s="13" t="s">
        <v>31</v>
      </c>
      <c r="AX1370" s="13" t="s">
        <v>75</v>
      </c>
      <c r="AY1370" s="178" t="s">
        <v>181</v>
      </c>
    </row>
    <row r="1371" spans="2:51" s="14" customFormat="1">
      <c r="B1371" s="185"/>
      <c r="D1371" s="177" t="s">
        <v>189</v>
      </c>
      <c r="E1371" s="186" t="s">
        <v>1</v>
      </c>
      <c r="F1371" s="187" t="s">
        <v>2005</v>
      </c>
      <c r="H1371" s="186" t="s">
        <v>1</v>
      </c>
      <c r="I1371" s="188"/>
      <c r="L1371" s="185"/>
      <c r="M1371" s="189"/>
      <c r="N1371" s="190"/>
      <c r="O1371" s="190"/>
      <c r="P1371" s="190"/>
      <c r="Q1371" s="190"/>
      <c r="R1371" s="190"/>
      <c r="S1371" s="190"/>
      <c r="T1371" s="191"/>
      <c r="AT1371" s="186" t="s">
        <v>189</v>
      </c>
      <c r="AU1371" s="186" t="s">
        <v>85</v>
      </c>
      <c r="AV1371" s="14" t="s">
        <v>80</v>
      </c>
      <c r="AW1371" s="14" t="s">
        <v>31</v>
      </c>
      <c r="AX1371" s="14" t="s">
        <v>75</v>
      </c>
      <c r="AY1371" s="186" t="s">
        <v>181</v>
      </c>
    </row>
    <row r="1372" spans="2:51" s="14" customFormat="1">
      <c r="B1372" s="185"/>
      <c r="D1372" s="177" t="s">
        <v>189</v>
      </c>
      <c r="E1372" s="186" t="s">
        <v>1</v>
      </c>
      <c r="F1372" s="187" t="s">
        <v>2006</v>
      </c>
      <c r="H1372" s="186" t="s">
        <v>1</v>
      </c>
      <c r="I1372" s="188"/>
      <c r="L1372" s="185"/>
      <c r="M1372" s="189"/>
      <c r="N1372" s="190"/>
      <c r="O1372" s="190"/>
      <c r="P1372" s="190"/>
      <c r="Q1372" s="190"/>
      <c r="R1372" s="190"/>
      <c r="S1372" s="190"/>
      <c r="T1372" s="191"/>
      <c r="AT1372" s="186" t="s">
        <v>189</v>
      </c>
      <c r="AU1372" s="186" t="s">
        <v>85</v>
      </c>
      <c r="AV1372" s="14" t="s">
        <v>80</v>
      </c>
      <c r="AW1372" s="14" t="s">
        <v>31</v>
      </c>
      <c r="AX1372" s="14" t="s">
        <v>75</v>
      </c>
      <c r="AY1372" s="186" t="s">
        <v>181</v>
      </c>
    </row>
    <row r="1373" spans="2:51" s="13" customFormat="1">
      <c r="B1373" s="176"/>
      <c r="D1373" s="177" t="s">
        <v>189</v>
      </c>
      <c r="E1373" s="178" t="s">
        <v>1</v>
      </c>
      <c r="F1373" s="179" t="s">
        <v>2072</v>
      </c>
      <c r="H1373" s="180">
        <v>7.9000000000000001E-2</v>
      </c>
      <c r="I1373" s="181"/>
      <c r="L1373" s="176"/>
      <c r="M1373" s="182"/>
      <c r="N1373" s="183"/>
      <c r="O1373" s="183"/>
      <c r="P1373" s="183"/>
      <c r="Q1373" s="183"/>
      <c r="R1373" s="183"/>
      <c r="S1373" s="183"/>
      <c r="T1373" s="184"/>
      <c r="AT1373" s="178" t="s">
        <v>189</v>
      </c>
      <c r="AU1373" s="178" t="s">
        <v>85</v>
      </c>
      <c r="AV1373" s="13" t="s">
        <v>85</v>
      </c>
      <c r="AW1373" s="13" t="s">
        <v>31</v>
      </c>
      <c r="AX1373" s="13" t="s">
        <v>75</v>
      </c>
      <c r="AY1373" s="178" t="s">
        <v>181</v>
      </c>
    </row>
    <row r="1374" spans="2:51" s="14" customFormat="1">
      <c r="B1374" s="185"/>
      <c r="D1374" s="177" t="s">
        <v>189</v>
      </c>
      <c r="E1374" s="186" t="s">
        <v>1</v>
      </c>
      <c r="F1374" s="187" t="s">
        <v>2006</v>
      </c>
      <c r="H1374" s="186" t="s">
        <v>1</v>
      </c>
      <c r="I1374" s="188"/>
      <c r="L1374" s="185"/>
      <c r="M1374" s="189"/>
      <c r="N1374" s="190"/>
      <c r="O1374" s="190"/>
      <c r="P1374" s="190"/>
      <c r="Q1374" s="190"/>
      <c r="R1374" s="190"/>
      <c r="S1374" s="190"/>
      <c r="T1374" s="191"/>
      <c r="AT1374" s="186" t="s">
        <v>189</v>
      </c>
      <c r="AU1374" s="186" t="s">
        <v>85</v>
      </c>
      <c r="AV1374" s="14" t="s">
        <v>80</v>
      </c>
      <c r="AW1374" s="14" t="s">
        <v>31</v>
      </c>
      <c r="AX1374" s="14" t="s">
        <v>75</v>
      </c>
      <c r="AY1374" s="186" t="s">
        <v>181</v>
      </c>
    </row>
    <row r="1375" spans="2:51" s="13" customFormat="1">
      <c r="B1375" s="176"/>
      <c r="D1375" s="177" t="s">
        <v>189</v>
      </c>
      <c r="E1375" s="178" t="s">
        <v>1</v>
      </c>
      <c r="F1375" s="179" t="s">
        <v>2073</v>
      </c>
      <c r="H1375" s="180">
        <v>8.4000000000000005E-2</v>
      </c>
      <c r="I1375" s="181"/>
      <c r="L1375" s="176"/>
      <c r="M1375" s="182"/>
      <c r="N1375" s="183"/>
      <c r="O1375" s="183"/>
      <c r="P1375" s="183"/>
      <c r="Q1375" s="183"/>
      <c r="R1375" s="183"/>
      <c r="S1375" s="183"/>
      <c r="T1375" s="184"/>
      <c r="AT1375" s="178" t="s">
        <v>189</v>
      </c>
      <c r="AU1375" s="178" t="s">
        <v>85</v>
      </c>
      <c r="AV1375" s="13" t="s">
        <v>85</v>
      </c>
      <c r="AW1375" s="13" t="s">
        <v>31</v>
      </c>
      <c r="AX1375" s="13" t="s">
        <v>75</v>
      </c>
      <c r="AY1375" s="178" t="s">
        <v>181</v>
      </c>
    </row>
    <row r="1376" spans="2:51" s="14" customFormat="1">
      <c r="B1376" s="185"/>
      <c r="D1376" s="177" t="s">
        <v>189</v>
      </c>
      <c r="E1376" s="186" t="s">
        <v>1</v>
      </c>
      <c r="F1376" s="187" t="s">
        <v>2009</v>
      </c>
      <c r="H1376" s="186" t="s">
        <v>1</v>
      </c>
      <c r="I1376" s="188"/>
      <c r="L1376" s="185"/>
      <c r="M1376" s="189"/>
      <c r="N1376" s="190"/>
      <c r="O1376" s="190"/>
      <c r="P1376" s="190"/>
      <c r="Q1376" s="190"/>
      <c r="R1376" s="190"/>
      <c r="S1376" s="190"/>
      <c r="T1376" s="191"/>
      <c r="AT1376" s="186" t="s">
        <v>189</v>
      </c>
      <c r="AU1376" s="186" t="s">
        <v>85</v>
      </c>
      <c r="AV1376" s="14" t="s">
        <v>80</v>
      </c>
      <c r="AW1376" s="14" t="s">
        <v>31</v>
      </c>
      <c r="AX1376" s="14" t="s">
        <v>75</v>
      </c>
      <c r="AY1376" s="186" t="s">
        <v>181</v>
      </c>
    </row>
    <row r="1377" spans="1:65" s="13" customFormat="1">
      <c r="B1377" s="176"/>
      <c r="D1377" s="177" t="s">
        <v>189</v>
      </c>
      <c r="E1377" s="178" t="s">
        <v>1</v>
      </c>
      <c r="F1377" s="179" t="s">
        <v>2074</v>
      </c>
      <c r="H1377" s="180">
        <v>3.3000000000000002E-2</v>
      </c>
      <c r="I1377" s="181"/>
      <c r="L1377" s="176"/>
      <c r="M1377" s="182"/>
      <c r="N1377" s="183"/>
      <c r="O1377" s="183"/>
      <c r="P1377" s="183"/>
      <c r="Q1377" s="183"/>
      <c r="R1377" s="183"/>
      <c r="S1377" s="183"/>
      <c r="T1377" s="184"/>
      <c r="AT1377" s="178" t="s">
        <v>189</v>
      </c>
      <c r="AU1377" s="178" t="s">
        <v>85</v>
      </c>
      <c r="AV1377" s="13" t="s">
        <v>85</v>
      </c>
      <c r="AW1377" s="13" t="s">
        <v>31</v>
      </c>
      <c r="AX1377" s="13" t="s">
        <v>75</v>
      </c>
      <c r="AY1377" s="178" t="s">
        <v>181</v>
      </c>
    </row>
    <row r="1378" spans="1:65" s="14" customFormat="1">
      <c r="B1378" s="185"/>
      <c r="D1378" s="177" t="s">
        <v>189</v>
      </c>
      <c r="E1378" s="186" t="s">
        <v>1</v>
      </c>
      <c r="F1378" s="187" t="s">
        <v>2009</v>
      </c>
      <c r="H1378" s="186" t="s">
        <v>1</v>
      </c>
      <c r="I1378" s="188"/>
      <c r="L1378" s="185"/>
      <c r="M1378" s="189"/>
      <c r="N1378" s="190"/>
      <c r="O1378" s="190"/>
      <c r="P1378" s="190"/>
      <c r="Q1378" s="190"/>
      <c r="R1378" s="190"/>
      <c r="S1378" s="190"/>
      <c r="T1378" s="191"/>
      <c r="AT1378" s="186" t="s">
        <v>189</v>
      </c>
      <c r="AU1378" s="186" t="s">
        <v>85</v>
      </c>
      <c r="AV1378" s="14" t="s">
        <v>80</v>
      </c>
      <c r="AW1378" s="14" t="s">
        <v>31</v>
      </c>
      <c r="AX1378" s="14" t="s">
        <v>75</v>
      </c>
      <c r="AY1378" s="186" t="s">
        <v>181</v>
      </c>
    </row>
    <row r="1379" spans="1:65" s="13" customFormat="1">
      <c r="B1379" s="176"/>
      <c r="D1379" s="177" t="s">
        <v>189</v>
      </c>
      <c r="E1379" s="178" t="s">
        <v>1</v>
      </c>
      <c r="F1379" s="179" t="s">
        <v>2075</v>
      </c>
      <c r="H1379" s="180">
        <v>9.7000000000000003E-2</v>
      </c>
      <c r="I1379" s="181"/>
      <c r="L1379" s="176"/>
      <c r="M1379" s="182"/>
      <c r="N1379" s="183"/>
      <c r="O1379" s="183"/>
      <c r="P1379" s="183"/>
      <c r="Q1379" s="183"/>
      <c r="R1379" s="183"/>
      <c r="S1379" s="183"/>
      <c r="T1379" s="184"/>
      <c r="AT1379" s="178" t="s">
        <v>189</v>
      </c>
      <c r="AU1379" s="178" t="s">
        <v>85</v>
      </c>
      <c r="AV1379" s="13" t="s">
        <v>85</v>
      </c>
      <c r="AW1379" s="13" t="s">
        <v>31</v>
      </c>
      <c r="AX1379" s="13" t="s">
        <v>75</v>
      </c>
      <c r="AY1379" s="178" t="s">
        <v>181</v>
      </c>
    </row>
    <row r="1380" spans="1:65" s="15" customFormat="1">
      <c r="B1380" s="192"/>
      <c r="D1380" s="177" t="s">
        <v>189</v>
      </c>
      <c r="E1380" s="193" t="s">
        <v>1</v>
      </c>
      <c r="F1380" s="194" t="s">
        <v>204</v>
      </c>
      <c r="H1380" s="195">
        <v>53.644000000000005</v>
      </c>
      <c r="I1380" s="196"/>
      <c r="L1380" s="192"/>
      <c r="M1380" s="197"/>
      <c r="N1380" s="198"/>
      <c r="O1380" s="198"/>
      <c r="P1380" s="198"/>
      <c r="Q1380" s="198"/>
      <c r="R1380" s="198"/>
      <c r="S1380" s="198"/>
      <c r="T1380" s="199"/>
      <c r="AT1380" s="193" t="s">
        <v>189</v>
      </c>
      <c r="AU1380" s="193" t="s">
        <v>85</v>
      </c>
      <c r="AV1380" s="15" t="s">
        <v>187</v>
      </c>
      <c r="AW1380" s="15" t="s">
        <v>31</v>
      </c>
      <c r="AX1380" s="15" t="s">
        <v>80</v>
      </c>
      <c r="AY1380" s="193" t="s">
        <v>181</v>
      </c>
    </row>
    <row r="1381" spans="1:65" s="13" customFormat="1">
      <c r="B1381" s="176"/>
      <c r="D1381" s="177" t="s">
        <v>189</v>
      </c>
      <c r="F1381" s="179" t="s">
        <v>2076</v>
      </c>
      <c r="H1381" s="180">
        <v>56.326000000000001</v>
      </c>
      <c r="I1381" s="181"/>
      <c r="L1381" s="176"/>
      <c r="M1381" s="182"/>
      <c r="N1381" s="183"/>
      <c r="O1381" s="183"/>
      <c r="P1381" s="183"/>
      <c r="Q1381" s="183"/>
      <c r="R1381" s="183"/>
      <c r="S1381" s="183"/>
      <c r="T1381" s="184"/>
      <c r="AT1381" s="178" t="s">
        <v>189</v>
      </c>
      <c r="AU1381" s="178" t="s">
        <v>85</v>
      </c>
      <c r="AV1381" s="13" t="s">
        <v>85</v>
      </c>
      <c r="AW1381" s="13" t="s">
        <v>3</v>
      </c>
      <c r="AX1381" s="13" t="s">
        <v>80</v>
      </c>
      <c r="AY1381" s="178" t="s">
        <v>181</v>
      </c>
    </row>
    <row r="1382" spans="1:65" s="2" customFormat="1" ht="21.75" customHeight="1">
      <c r="A1382" s="32"/>
      <c r="B1382" s="161"/>
      <c r="C1382" s="162" t="s">
        <v>2077</v>
      </c>
      <c r="D1382" s="162" t="s">
        <v>183</v>
      </c>
      <c r="E1382" s="163" t="s">
        <v>2078</v>
      </c>
      <c r="F1382" s="164" t="s">
        <v>2079</v>
      </c>
      <c r="G1382" s="165" t="s">
        <v>228</v>
      </c>
      <c r="H1382" s="166">
        <v>321.2</v>
      </c>
      <c r="I1382" s="167"/>
      <c r="J1382" s="168">
        <f>ROUND(I1382*H1382,2)</f>
        <v>0</v>
      </c>
      <c r="K1382" s="169"/>
      <c r="L1382" s="33"/>
      <c r="M1382" s="170" t="s">
        <v>1</v>
      </c>
      <c r="N1382" s="171" t="s">
        <v>40</v>
      </c>
      <c r="O1382" s="58"/>
      <c r="P1382" s="172">
        <f>O1382*H1382</f>
        <v>0</v>
      </c>
      <c r="Q1382" s="172">
        <v>0</v>
      </c>
      <c r="R1382" s="172">
        <f>Q1382*H1382</f>
        <v>0</v>
      </c>
      <c r="S1382" s="172">
        <v>0</v>
      </c>
      <c r="T1382" s="173">
        <f>S1382*H1382</f>
        <v>0</v>
      </c>
      <c r="U1382" s="32"/>
      <c r="V1382" s="32"/>
      <c r="W1382" s="32"/>
      <c r="X1382" s="32"/>
      <c r="Y1382" s="32"/>
      <c r="Z1382" s="32"/>
      <c r="AA1382" s="32"/>
      <c r="AB1382" s="32"/>
      <c r="AC1382" s="32"/>
      <c r="AD1382" s="32"/>
      <c r="AE1382" s="32"/>
      <c r="AR1382" s="174" t="s">
        <v>300</v>
      </c>
      <c r="AT1382" s="174" t="s">
        <v>183</v>
      </c>
      <c r="AU1382" s="174" t="s">
        <v>85</v>
      </c>
      <c r="AY1382" s="17" t="s">
        <v>181</v>
      </c>
      <c r="BE1382" s="175">
        <f>IF(N1382="základní",J1382,0)</f>
        <v>0</v>
      </c>
      <c r="BF1382" s="175">
        <f>IF(N1382="snížená",J1382,0)</f>
        <v>0</v>
      </c>
      <c r="BG1382" s="175">
        <f>IF(N1382="zákl. přenesená",J1382,0)</f>
        <v>0</v>
      </c>
      <c r="BH1382" s="175">
        <f>IF(N1382="sníž. přenesená",J1382,0)</f>
        <v>0</v>
      </c>
      <c r="BI1382" s="175">
        <f>IF(N1382="nulová",J1382,0)</f>
        <v>0</v>
      </c>
      <c r="BJ1382" s="17" t="s">
        <v>80</v>
      </c>
      <c r="BK1382" s="175">
        <f>ROUND(I1382*H1382,2)</f>
        <v>0</v>
      </c>
      <c r="BL1382" s="17" t="s">
        <v>300</v>
      </c>
      <c r="BM1382" s="174" t="s">
        <v>2080</v>
      </c>
    </row>
    <row r="1383" spans="1:65" s="14" customFormat="1">
      <c r="B1383" s="185"/>
      <c r="D1383" s="177" t="s">
        <v>189</v>
      </c>
      <c r="E1383" s="186" t="s">
        <v>1</v>
      </c>
      <c r="F1383" s="187" t="s">
        <v>2081</v>
      </c>
      <c r="H1383" s="186" t="s">
        <v>1</v>
      </c>
      <c r="I1383" s="188"/>
      <c r="L1383" s="185"/>
      <c r="M1383" s="189"/>
      <c r="N1383" s="190"/>
      <c r="O1383" s="190"/>
      <c r="P1383" s="190"/>
      <c r="Q1383" s="190"/>
      <c r="R1383" s="190"/>
      <c r="S1383" s="190"/>
      <c r="T1383" s="191"/>
      <c r="AT1383" s="186" t="s">
        <v>189</v>
      </c>
      <c r="AU1383" s="186" t="s">
        <v>85</v>
      </c>
      <c r="AV1383" s="14" t="s">
        <v>80</v>
      </c>
      <c r="AW1383" s="14" t="s">
        <v>31</v>
      </c>
      <c r="AX1383" s="14" t="s">
        <v>75</v>
      </c>
      <c r="AY1383" s="186" t="s">
        <v>181</v>
      </c>
    </row>
    <row r="1384" spans="1:65" s="13" customFormat="1">
      <c r="B1384" s="176"/>
      <c r="D1384" s="177" t="s">
        <v>189</v>
      </c>
      <c r="E1384" s="178" t="s">
        <v>1</v>
      </c>
      <c r="F1384" s="179" t="s">
        <v>2082</v>
      </c>
      <c r="H1384" s="180">
        <v>59.75</v>
      </c>
      <c r="I1384" s="181"/>
      <c r="L1384" s="176"/>
      <c r="M1384" s="182"/>
      <c r="N1384" s="183"/>
      <c r="O1384" s="183"/>
      <c r="P1384" s="183"/>
      <c r="Q1384" s="183"/>
      <c r="R1384" s="183"/>
      <c r="S1384" s="183"/>
      <c r="T1384" s="184"/>
      <c r="AT1384" s="178" t="s">
        <v>189</v>
      </c>
      <c r="AU1384" s="178" t="s">
        <v>85</v>
      </c>
      <c r="AV1384" s="13" t="s">
        <v>85</v>
      </c>
      <c r="AW1384" s="13" t="s">
        <v>31</v>
      </c>
      <c r="AX1384" s="13" t="s">
        <v>75</v>
      </c>
      <c r="AY1384" s="178" t="s">
        <v>181</v>
      </c>
    </row>
    <row r="1385" spans="1:65" s="14" customFormat="1">
      <c r="B1385" s="185"/>
      <c r="D1385" s="177" t="s">
        <v>189</v>
      </c>
      <c r="E1385" s="186" t="s">
        <v>1</v>
      </c>
      <c r="F1385" s="187" t="s">
        <v>2083</v>
      </c>
      <c r="H1385" s="186" t="s">
        <v>1</v>
      </c>
      <c r="I1385" s="188"/>
      <c r="L1385" s="185"/>
      <c r="M1385" s="189"/>
      <c r="N1385" s="190"/>
      <c r="O1385" s="190"/>
      <c r="P1385" s="190"/>
      <c r="Q1385" s="190"/>
      <c r="R1385" s="190"/>
      <c r="S1385" s="190"/>
      <c r="T1385" s="191"/>
      <c r="AT1385" s="186" t="s">
        <v>189</v>
      </c>
      <c r="AU1385" s="186" t="s">
        <v>85</v>
      </c>
      <c r="AV1385" s="14" t="s">
        <v>80</v>
      </c>
      <c r="AW1385" s="14" t="s">
        <v>31</v>
      </c>
      <c r="AX1385" s="14" t="s">
        <v>75</v>
      </c>
      <c r="AY1385" s="186" t="s">
        <v>181</v>
      </c>
    </row>
    <row r="1386" spans="1:65" s="13" customFormat="1">
      <c r="B1386" s="176"/>
      <c r="D1386" s="177" t="s">
        <v>189</v>
      </c>
      <c r="E1386" s="178" t="s">
        <v>1</v>
      </c>
      <c r="F1386" s="179" t="s">
        <v>2084</v>
      </c>
      <c r="H1386" s="180">
        <v>32.4</v>
      </c>
      <c r="I1386" s="181"/>
      <c r="L1386" s="176"/>
      <c r="M1386" s="182"/>
      <c r="N1386" s="183"/>
      <c r="O1386" s="183"/>
      <c r="P1386" s="183"/>
      <c r="Q1386" s="183"/>
      <c r="R1386" s="183"/>
      <c r="S1386" s="183"/>
      <c r="T1386" s="184"/>
      <c r="AT1386" s="178" t="s">
        <v>189</v>
      </c>
      <c r="AU1386" s="178" t="s">
        <v>85</v>
      </c>
      <c r="AV1386" s="13" t="s">
        <v>85</v>
      </c>
      <c r="AW1386" s="13" t="s">
        <v>31</v>
      </c>
      <c r="AX1386" s="13" t="s">
        <v>75</v>
      </c>
      <c r="AY1386" s="178" t="s">
        <v>181</v>
      </c>
    </row>
    <row r="1387" spans="1:65" s="14" customFormat="1">
      <c r="B1387" s="185"/>
      <c r="D1387" s="177" t="s">
        <v>189</v>
      </c>
      <c r="E1387" s="186" t="s">
        <v>1</v>
      </c>
      <c r="F1387" s="187" t="s">
        <v>2085</v>
      </c>
      <c r="H1387" s="186" t="s">
        <v>1</v>
      </c>
      <c r="I1387" s="188"/>
      <c r="L1387" s="185"/>
      <c r="M1387" s="189"/>
      <c r="N1387" s="190"/>
      <c r="O1387" s="190"/>
      <c r="P1387" s="190"/>
      <c r="Q1387" s="190"/>
      <c r="R1387" s="190"/>
      <c r="S1387" s="190"/>
      <c r="T1387" s="191"/>
      <c r="AT1387" s="186" t="s">
        <v>189</v>
      </c>
      <c r="AU1387" s="186" t="s">
        <v>85</v>
      </c>
      <c r="AV1387" s="14" t="s">
        <v>80</v>
      </c>
      <c r="AW1387" s="14" t="s">
        <v>31</v>
      </c>
      <c r="AX1387" s="14" t="s">
        <v>75</v>
      </c>
      <c r="AY1387" s="186" t="s">
        <v>181</v>
      </c>
    </row>
    <row r="1388" spans="1:65" s="13" customFormat="1">
      <c r="B1388" s="176"/>
      <c r="D1388" s="177" t="s">
        <v>189</v>
      </c>
      <c r="E1388" s="178" t="s">
        <v>1</v>
      </c>
      <c r="F1388" s="179" t="s">
        <v>2086</v>
      </c>
      <c r="H1388" s="180">
        <v>23.45</v>
      </c>
      <c r="I1388" s="181"/>
      <c r="L1388" s="176"/>
      <c r="M1388" s="182"/>
      <c r="N1388" s="183"/>
      <c r="O1388" s="183"/>
      <c r="P1388" s="183"/>
      <c r="Q1388" s="183"/>
      <c r="R1388" s="183"/>
      <c r="S1388" s="183"/>
      <c r="T1388" s="184"/>
      <c r="AT1388" s="178" t="s">
        <v>189</v>
      </c>
      <c r="AU1388" s="178" t="s">
        <v>85</v>
      </c>
      <c r="AV1388" s="13" t="s">
        <v>85</v>
      </c>
      <c r="AW1388" s="13" t="s">
        <v>31</v>
      </c>
      <c r="AX1388" s="13" t="s">
        <v>75</v>
      </c>
      <c r="AY1388" s="178" t="s">
        <v>181</v>
      </c>
    </row>
    <row r="1389" spans="1:65" s="14" customFormat="1">
      <c r="B1389" s="185"/>
      <c r="D1389" s="177" t="s">
        <v>189</v>
      </c>
      <c r="E1389" s="186" t="s">
        <v>1</v>
      </c>
      <c r="F1389" s="187" t="s">
        <v>2087</v>
      </c>
      <c r="H1389" s="186" t="s">
        <v>1</v>
      </c>
      <c r="I1389" s="188"/>
      <c r="L1389" s="185"/>
      <c r="M1389" s="189"/>
      <c r="N1389" s="190"/>
      <c r="O1389" s="190"/>
      <c r="P1389" s="190"/>
      <c r="Q1389" s="190"/>
      <c r="R1389" s="190"/>
      <c r="S1389" s="190"/>
      <c r="T1389" s="191"/>
      <c r="AT1389" s="186" t="s">
        <v>189</v>
      </c>
      <c r="AU1389" s="186" t="s">
        <v>85</v>
      </c>
      <c r="AV1389" s="14" t="s">
        <v>80</v>
      </c>
      <c r="AW1389" s="14" t="s">
        <v>31</v>
      </c>
      <c r="AX1389" s="14" t="s">
        <v>75</v>
      </c>
      <c r="AY1389" s="186" t="s">
        <v>181</v>
      </c>
    </row>
    <row r="1390" spans="1:65" s="13" customFormat="1">
      <c r="B1390" s="176"/>
      <c r="D1390" s="177" t="s">
        <v>189</v>
      </c>
      <c r="E1390" s="178" t="s">
        <v>1</v>
      </c>
      <c r="F1390" s="179" t="s">
        <v>2088</v>
      </c>
      <c r="H1390" s="180">
        <v>42.6</v>
      </c>
      <c r="I1390" s="181"/>
      <c r="L1390" s="176"/>
      <c r="M1390" s="182"/>
      <c r="N1390" s="183"/>
      <c r="O1390" s="183"/>
      <c r="P1390" s="183"/>
      <c r="Q1390" s="183"/>
      <c r="R1390" s="183"/>
      <c r="S1390" s="183"/>
      <c r="T1390" s="184"/>
      <c r="AT1390" s="178" t="s">
        <v>189</v>
      </c>
      <c r="AU1390" s="178" t="s">
        <v>85</v>
      </c>
      <c r="AV1390" s="13" t="s">
        <v>85</v>
      </c>
      <c r="AW1390" s="13" t="s">
        <v>31</v>
      </c>
      <c r="AX1390" s="13" t="s">
        <v>75</v>
      </c>
      <c r="AY1390" s="178" t="s">
        <v>181</v>
      </c>
    </row>
    <row r="1391" spans="1:65" s="14" customFormat="1">
      <c r="B1391" s="185"/>
      <c r="D1391" s="177" t="s">
        <v>189</v>
      </c>
      <c r="E1391" s="186" t="s">
        <v>1</v>
      </c>
      <c r="F1391" s="187" t="s">
        <v>2089</v>
      </c>
      <c r="H1391" s="186" t="s">
        <v>1</v>
      </c>
      <c r="I1391" s="188"/>
      <c r="L1391" s="185"/>
      <c r="M1391" s="189"/>
      <c r="N1391" s="190"/>
      <c r="O1391" s="190"/>
      <c r="P1391" s="190"/>
      <c r="Q1391" s="190"/>
      <c r="R1391" s="190"/>
      <c r="S1391" s="190"/>
      <c r="T1391" s="191"/>
      <c r="AT1391" s="186" t="s">
        <v>189</v>
      </c>
      <c r="AU1391" s="186" t="s">
        <v>85</v>
      </c>
      <c r="AV1391" s="14" t="s">
        <v>80</v>
      </c>
      <c r="AW1391" s="14" t="s">
        <v>31</v>
      </c>
      <c r="AX1391" s="14" t="s">
        <v>75</v>
      </c>
      <c r="AY1391" s="186" t="s">
        <v>181</v>
      </c>
    </row>
    <row r="1392" spans="1:65" s="13" customFormat="1">
      <c r="B1392" s="176"/>
      <c r="D1392" s="177" t="s">
        <v>189</v>
      </c>
      <c r="E1392" s="178" t="s">
        <v>1</v>
      </c>
      <c r="F1392" s="179" t="s">
        <v>2090</v>
      </c>
      <c r="H1392" s="180">
        <v>7.5</v>
      </c>
      <c r="I1392" s="181"/>
      <c r="L1392" s="176"/>
      <c r="M1392" s="182"/>
      <c r="N1392" s="183"/>
      <c r="O1392" s="183"/>
      <c r="P1392" s="183"/>
      <c r="Q1392" s="183"/>
      <c r="R1392" s="183"/>
      <c r="S1392" s="183"/>
      <c r="T1392" s="184"/>
      <c r="AT1392" s="178" t="s">
        <v>189</v>
      </c>
      <c r="AU1392" s="178" t="s">
        <v>85</v>
      </c>
      <c r="AV1392" s="13" t="s">
        <v>85</v>
      </c>
      <c r="AW1392" s="13" t="s">
        <v>31</v>
      </c>
      <c r="AX1392" s="13" t="s">
        <v>75</v>
      </c>
      <c r="AY1392" s="178" t="s">
        <v>181</v>
      </c>
    </row>
    <row r="1393" spans="1:65" s="14" customFormat="1">
      <c r="B1393" s="185"/>
      <c r="D1393" s="177" t="s">
        <v>189</v>
      </c>
      <c r="E1393" s="186" t="s">
        <v>1</v>
      </c>
      <c r="F1393" s="187" t="s">
        <v>2091</v>
      </c>
      <c r="H1393" s="186" t="s">
        <v>1</v>
      </c>
      <c r="I1393" s="188"/>
      <c r="L1393" s="185"/>
      <c r="M1393" s="189"/>
      <c r="N1393" s="190"/>
      <c r="O1393" s="190"/>
      <c r="P1393" s="190"/>
      <c r="Q1393" s="190"/>
      <c r="R1393" s="190"/>
      <c r="S1393" s="190"/>
      <c r="T1393" s="191"/>
      <c r="AT1393" s="186" t="s">
        <v>189</v>
      </c>
      <c r="AU1393" s="186" t="s">
        <v>85</v>
      </c>
      <c r="AV1393" s="14" t="s">
        <v>80</v>
      </c>
      <c r="AW1393" s="14" t="s">
        <v>31</v>
      </c>
      <c r="AX1393" s="14" t="s">
        <v>75</v>
      </c>
      <c r="AY1393" s="186" t="s">
        <v>181</v>
      </c>
    </row>
    <row r="1394" spans="1:65" s="13" customFormat="1">
      <c r="B1394" s="176"/>
      <c r="D1394" s="177" t="s">
        <v>189</v>
      </c>
      <c r="E1394" s="178" t="s">
        <v>1</v>
      </c>
      <c r="F1394" s="179" t="s">
        <v>2092</v>
      </c>
      <c r="H1394" s="180">
        <v>4.8499999999999996</v>
      </c>
      <c r="I1394" s="181"/>
      <c r="L1394" s="176"/>
      <c r="M1394" s="182"/>
      <c r="N1394" s="183"/>
      <c r="O1394" s="183"/>
      <c r="P1394" s="183"/>
      <c r="Q1394" s="183"/>
      <c r="R1394" s="183"/>
      <c r="S1394" s="183"/>
      <c r="T1394" s="184"/>
      <c r="AT1394" s="178" t="s">
        <v>189</v>
      </c>
      <c r="AU1394" s="178" t="s">
        <v>85</v>
      </c>
      <c r="AV1394" s="13" t="s">
        <v>85</v>
      </c>
      <c r="AW1394" s="13" t="s">
        <v>31</v>
      </c>
      <c r="AX1394" s="13" t="s">
        <v>75</v>
      </c>
      <c r="AY1394" s="178" t="s">
        <v>181</v>
      </c>
    </row>
    <row r="1395" spans="1:65" s="14" customFormat="1">
      <c r="B1395" s="185"/>
      <c r="D1395" s="177" t="s">
        <v>189</v>
      </c>
      <c r="E1395" s="186" t="s">
        <v>1</v>
      </c>
      <c r="F1395" s="187" t="s">
        <v>2089</v>
      </c>
      <c r="H1395" s="186" t="s">
        <v>1</v>
      </c>
      <c r="I1395" s="188"/>
      <c r="L1395" s="185"/>
      <c r="M1395" s="189"/>
      <c r="N1395" s="190"/>
      <c r="O1395" s="190"/>
      <c r="P1395" s="190"/>
      <c r="Q1395" s="190"/>
      <c r="R1395" s="190"/>
      <c r="S1395" s="190"/>
      <c r="T1395" s="191"/>
      <c r="AT1395" s="186" t="s">
        <v>189</v>
      </c>
      <c r="AU1395" s="186" t="s">
        <v>85</v>
      </c>
      <c r="AV1395" s="14" t="s">
        <v>80</v>
      </c>
      <c r="AW1395" s="14" t="s">
        <v>31</v>
      </c>
      <c r="AX1395" s="14" t="s">
        <v>75</v>
      </c>
      <c r="AY1395" s="186" t="s">
        <v>181</v>
      </c>
    </row>
    <row r="1396" spans="1:65" s="13" customFormat="1">
      <c r="B1396" s="176"/>
      <c r="D1396" s="177" t="s">
        <v>189</v>
      </c>
      <c r="E1396" s="178" t="s">
        <v>1</v>
      </c>
      <c r="F1396" s="179" t="s">
        <v>2093</v>
      </c>
      <c r="H1396" s="180">
        <v>4.8</v>
      </c>
      <c r="I1396" s="181"/>
      <c r="L1396" s="176"/>
      <c r="M1396" s="182"/>
      <c r="N1396" s="183"/>
      <c r="O1396" s="183"/>
      <c r="P1396" s="183"/>
      <c r="Q1396" s="183"/>
      <c r="R1396" s="183"/>
      <c r="S1396" s="183"/>
      <c r="T1396" s="184"/>
      <c r="AT1396" s="178" t="s">
        <v>189</v>
      </c>
      <c r="AU1396" s="178" t="s">
        <v>85</v>
      </c>
      <c r="AV1396" s="13" t="s">
        <v>85</v>
      </c>
      <c r="AW1396" s="13" t="s">
        <v>31</v>
      </c>
      <c r="AX1396" s="13" t="s">
        <v>75</v>
      </c>
      <c r="AY1396" s="178" t="s">
        <v>181</v>
      </c>
    </row>
    <row r="1397" spans="1:65" s="14" customFormat="1">
      <c r="B1397" s="185"/>
      <c r="D1397" s="177" t="s">
        <v>189</v>
      </c>
      <c r="E1397" s="186" t="s">
        <v>1</v>
      </c>
      <c r="F1397" s="187" t="s">
        <v>2094</v>
      </c>
      <c r="H1397" s="186" t="s">
        <v>1</v>
      </c>
      <c r="I1397" s="188"/>
      <c r="L1397" s="185"/>
      <c r="M1397" s="189"/>
      <c r="N1397" s="190"/>
      <c r="O1397" s="190"/>
      <c r="P1397" s="190"/>
      <c r="Q1397" s="190"/>
      <c r="R1397" s="190"/>
      <c r="S1397" s="190"/>
      <c r="T1397" s="191"/>
      <c r="AT1397" s="186" t="s">
        <v>189</v>
      </c>
      <c r="AU1397" s="186" t="s">
        <v>85</v>
      </c>
      <c r="AV1397" s="14" t="s">
        <v>80</v>
      </c>
      <c r="AW1397" s="14" t="s">
        <v>31</v>
      </c>
      <c r="AX1397" s="14" t="s">
        <v>75</v>
      </c>
      <c r="AY1397" s="186" t="s">
        <v>181</v>
      </c>
    </row>
    <row r="1398" spans="1:65" s="13" customFormat="1">
      <c r="B1398" s="176"/>
      <c r="D1398" s="177" t="s">
        <v>189</v>
      </c>
      <c r="E1398" s="178" t="s">
        <v>1</v>
      </c>
      <c r="F1398" s="179" t="s">
        <v>2095</v>
      </c>
      <c r="H1398" s="180">
        <v>139.4</v>
      </c>
      <c r="I1398" s="181"/>
      <c r="L1398" s="176"/>
      <c r="M1398" s="182"/>
      <c r="N1398" s="183"/>
      <c r="O1398" s="183"/>
      <c r="P1398" s="183"/>
      <c r="Q1398" s="183"/>
      <c r="R1398" s="183"/>
      <c r="S1398" s="183"/>
      <c r="T1398" s="184"/>
      <c r="AT1398" s="178" t="s">
        <v>189</v>
      </c>
      <c r="AU1398" s="178" t="s">
        <v>85</v>
      </c>
      <c r="AV1398" s="13" t="s">
        <v>85</v>
      </c>
      <c r="AW1398" s="13" t="s">
        <v>31</v>
      </c>
      <c r="AX1398" s="13" t="s">
        <v>75</v>
      </c>
      <c r="AY1398" s="178" t="s">
        <v>181</v>
      </c>
    </row>
    <row r="1399" spans="1:65" s="14" customFormat="1">
      <c r="B1399" s="185"/>
      <c r="D1399" s="177" t="s">
        <v>189</v>
      </c>
      <c r="E1399" s="186" t="s">
        <v>1</v>
      </c>
      <c r="F1399" s="187" t="s">
        <v>2096</v>
      </c>
      <c r="H1399" s="186" t="s">
        <v>1</v>
      </c>
      <c r="I1399" s="188"/>
      <c r="L1399" s="185"/>
      <c r="M1399" s="189"/>
      <c r="N1399" s="190"/>
      <c r="O1399" s="190"/>
      <c r="P1399" s="190"/>
      <c r="Q1399" s="190"/>
      <c r="R1399" s="190"/>
      <c r="S1399" s="190"/>
      <c r="T1399" s="191"/>
      <c r="AT1399" s="186" t="s">
        <v>189</v>
      </c>
      <c r="AU1399" s="186" t="s">
        <v>85</v>
      </c>
      <c r="AV1399" s="14" t="s">
        <v>80</v>
      </c>
      <c r="AW1399" s="14" t="s">
        <v>31</v>
      </c>
      <c r="AX1399" s="14" t="s">
        <v>75</v>
      </c>
      <c r="AY1399" s="186" t="s">
        <v>181</v>
      </c>
    </row>
    <row r="1400" spans="1:65" s="13" customFormat="1">
      <c r="B1400" s="176"/>
      <c r="D1400" s="177" t="s">
        <v>189</v>
      </c>
      <c r="E1400" s="178" t="s">
        <v>1</v>
      </c>
      <c r="F1400" s="179" t="s">
        <v>2097</v>
      </c>
      <c r="H1400" s="180">
        <v>6.45</v>
      </c>
      <c r="I1400" s="181"/>
      <c r="L1400" s="176"/>
      <c r="M1400" s="182"/>
      <c r="N1400" s="183"/>
      <c r="O1400" s="183"/>
      <c r="P1400" s="183"/>
      <c r="Q1400" s="183"/>
      <c r="R1400" s="183"/>
      <c r="S1400" s="183"/>
      <c r="T1400" s="184"/>
      <c r="AT1400" s="178" t="s">
        <v>189</v>
      </c>
      <c r="AU1400" s="178" t="s">
        <v>85</v>
      </c>
      <c r="AV1400" s="13" t="s">
        <v>85</v>
      </c>
      <c r="AW1400" s="13" t="s">
        <v>31</v>
      </c>
      <c r="AX1400" s="13" t="s">
        <v>75</v>
      </c>
      <c r="AY1400" s="178" t="s">
        <v>181</v>
      </c>
    </row>
    <row r="1401" spans="1:65" s="15" customFormat="1">
      <c r="B1401" s="192"/>
      <c r="D1401" s="177" t="s">
        <v>189</v>
      </c>
      <c r="E1401" s="193" t="s">
        <v>1</v>
      </c>
      <c r="F1401" s="194" t="s">
        <v>204</v>
      </c>
      <c r="H1401" s="195">
        <v>321.2</v>
      </c>
      <c r="I1401" s="196"/>
      <c r="L1401" s="192"/>
      <c r="M1401" s="197"/>
      <c r="N1401" s="198"/>
      <c r="O1401" s="198"/>
      <c r="P1401" s="198"/>
      <c r="Q1401" s="198"/>
      <c r="R1401" s="198"/>
      <c r="S1401" s="198"/>
      <c r="T1401" s="199"/>
      <c r="AT1401" s="193" t="s">
        <v>189</v>
      </c>
      <c r="AU1401" s="193" t="s">
        <v>85</v>
      </c>
      <c r="AV1401" s="15" t="s">
        <v>187</v>
      </c>
      <c r="AW1401" s="15" t="s">
        <v>31</v>
      </c>
      <c r="AX1401" s="15" t="s">
        <v>80</v>
      </c>
      <c r="AY1401" s="193" t="s">
        <v>181</v>
      </c>
    </row>
    <row r="1402" spans="1:65" s="2" customFormat="1" ht="16.5" customHeight="1">
      <c r="A1402" s="32"/>
      <c r="B1402" s="161"/>
      <c r="C1402" s="200" t="s">
        <v>2098</v>
      </c>
      <c r="D1402" s="200" t="s">
        <v>513</v>
      </c>
      <c r="E1402" s="201" t="s">
        <v>2099</v>
      </c>
      <c r="F1402" s="202" t="s">
        <v>2100</v>
      </c>
      <c r="G1402" s="203" t="s">
        <v>214</v>
      </c>
      <c r="H1402" s="204">
        <v>8.6340000000000003</v>
      </c>
      <c r="I1402" s="205"/>
      <c r="J1402" s="206">
        <f>ROUND(I1402*H1402,2)</f>
        <v>0</v>
      </c>
      <c r="K1402" s="207"/>
      <c r="L1402" s="208"/>
      <c r="M1402" s="209" t="s">
        <v>1</v>
      </c>
      <c r="N1402" s="210" t="s">
        <v>40</v>
      </c>
      <c r="O1402" s="58"/>
      <c r="P1402" s="172">
        <f>O1402*H1402</f>
        <v>0</v>
      </c>
      <c r="Q1402" s="172">
        <v>0.55000000000000004</v>
      </c>
      <c r="R1402" s="172">
        <f>Q1402*H1402</f>
        <v>4.7487000000000004</v>
      </c>
      <c r="S1402" s="172">
        <v>0</v>
      </c>
      <c r="T1402" s="173">
        <f>S1402*H1402</f>
        <v>0</v>
      </c>
      <c r="U1402" s="32"/>
      <c r="V1402" s="32"/>
      <c r="W1402" s="32"/>
      <c r="X1402" s="32"/>
      <c r="Y1402" s="32"/>
      <c r="Z1402" s="32"/>
      <c r="AA1402" s="32"/>
      <c r="AB1402" s="32"/>
      <c r="AC1402" s="32"/>
      <c r="AD1402" s="32"/>
      <c r="AE1402" s="32"/>
      <c r="AR1402" s="174" t="s">
        <v>445</v>
      </c>
      <c r="AT1402" s="174" t="s">
        <v>513</v>
      </c>
      <c r="AU1402" s="174" t="s">
        <v>85</v>
      </c>
      <c r="AY1402" s="17" t="s">
        <v>181</v>
      </c>
      <c r="BE1402" s="175">
        <f>IF(N1402="základní",J1402,0)</f>
        <v>0</v>
      </c>
      <c r="BF1402" s="175">
        <f>IF(N1402="snížená",J1402,0)</f>
        <v>0</v>
      </c>
      <c r="BG1402" s="175">
        <f>IF(N1402="zákl. přenesená",J1402,0)</f>
        <v>0</v>
      </c>
      <c r="BH1402" s="175">
        <f>IF(N1402="sníž. přenesená",J1402,0)</f>
        <v>0</v>
      </c>
      <c r="BI1402" s="175">
        <f>IF(N1402="nulová",J1402,0)</f>
        <v>0</v>
      </c>
      <c r="BJ1402" s="17" t="s">
        <v>80</v>
      </c>
      <c r="BK1402" s="175">
        <f>ROUND(I1402*H1402,2)</f>
        <v>0</v>
      </c>
      <c r="BL1402" s="17" t="s">
        <v>300</v>
      </c>
      <c r="BM1402" s="174" t="s">
        <v>2101</v>
      </c>
    </row>
    <row r="1403" spans="1:65" s="14" customFormat="1">
      <c r="B1403" s="185"/>
      <c r="D1403" s="177" t="s">
        <v>189</v>
      </c>
      <c r="E1403" s="186" t="s">
        <v>1</v>
      </c>
      <c r="F1403" s="187" t="s">
        <v>2081</v>
      </c>
      <c r="H1403" s="186" t="s">
        <v>1</v>
      </c>
      <c r="I1403" s="188"/>
      <c r="L1403" s="185"/>
      <c r="M1403" s="189"/>
      <c r="N1403" s="190"/>
      <c r="O1403" s="190"/>
      <c r="P1403" s="190"/>
      <c r="Q1403" s="190"/>
      <c r="R1403" s="190"/>
      <c r="S1403" s="190"/>
      <c r="T1403" s="191"/>
      <c r="AT1403" s="186" t="s">
        <v>189</v>
      </c>
      <c r="AU1403" s="186" t="s">
        <v>85</v>
      </c>
      <c r="AV1403" s="14" t="s">
        <v>80</v>
      </c>
      <c r="AW1403" s="14" t="s">
        <v>31</v>
      </c>
      <c r="AX1403" s="14" t="s">
        <v>75</v>
      </c>
      <c r="AY1403" s="186" t="s">
        <v>181</v>
      </c>
    </row>
    <row r="1404" spans="1:65" s="13" customFormat="1">
      <c r="B1404" s="176"/>
      <c r="D1404" s="177" t="s">
        <v>189</v>
      </c>
      <c r="E1404" s="178" t="s">
        <v>1</v>
      </c>
      <c r="F1404" s="179" t="s">
        <v>2102</v>
      </c>
      <c r="H1404" s="180">
        <v>1.53</v>
      </c>
      <c r="I1404" s="181"/>
      <c r="L1404" s="176"/>
      <c r="M1404" s="182"/>
      <c r="N1404" s="183"/>
      <c r="O1404" s="183"/>
      <c r="P1404" s="183"/>
      <c r="Q1404" s="183"/>
      <c r="R1404" s="183"/>
      <c r="S1404" s="183"/>
      <c r="T1404" s="184"/>
      <c r="AT1404" s="178" t="s">
        <v>189</v>
      </c>
      <c r="AU1404" s="178" t="s">
        <v>85</v>
      </c>
      <c r="AV1404" s="13" t="s">
        <v>85</v>
      </c>
      <c r="AW1404" s="13" t="s">
        <v>31</v>
      </c>
      <c r="AX1404" s="13" t="s">
        <v>75</v>
      </c>
      <c r="AY1404" s="178" t="s">
        <v>181</v>
      </c>
    </row>
    <row r="1405" spans="1:65" s="14" customFormat="1">
      <c r="B1405" s="185"/>
      <c r="D1405" s="177" t="s">
        <v>189</v>
      </c>
      <c r="E1405" s="186" t="s">
        <v>1</v>
      </c>
      <c r="F1405" s="187" t="s">
        <v>2083</v>
      </c>
      <c r="H1405" s="186" t="s">
        <v>1</v>
      </c>
      <c r="I1405" s="188"/>
      <c r="L1405" s="185"/>
      <c r="M1405" s="189"/>
      <c r="N1405" s="190"/>
      <c r="O1405" s="190"/>
      <c r="P1405" s="190"/>
      <c r="Q1405" s="190"/>
      <c r="R1405" s="190"/>
      <c r="S1405" s="190"/>
      <c r="T1405" s="191"/>
      <c r="AT1405" s="186" t="s">
        <v>189</v>
      </c>
      <c r="AU1405" s="186" t="s">
        <v>85</v>
      </c>
      <c r="AV1405" s="14" t="s">
        <v>80</v>
      </c>
      <c r="AW1405" s="14" t="s">
        <v>31</v>
      </c>
      <c r="AX1405" s="14" t="s">
        <v>75</v>
      </c>
      <c r="AY1405" s="186" t="s">
        <v>181</v>
      </c>
    </row>
    <row r="1406" spans="1:65" s="13" customFormat="1">
      <c r="B1406" s="176"/>
      <c r="D1406" s="177" t="s">
        <v>189</v>
      </c>
      <c r="E1406" s="178" t="s">
        <v>1</v>
      </c>
      <c r="F1406" s="179" t="s">
        <v>2103</v>
      </c>
      <c r="H1406" s="180">
        <v>0.82899999999999996</v>
      </c>
      <c r="I1406" s="181"/>
      <c r="L1406" s="176"/>
      <c r="M1406" s="182"/>
      <c r="N1406" s="183"/>
      <c r="O1406" s="183"/>
      <c r="P1406" s="183"/>
      <c r="Q1406" s="183"/>
      <c r="R1406" s="183"/>
      <c r="S1406" s="183"/>
      <c r="T1406" s="184"/>
      <c r="AT1406" s="178" t="s">
        <v>189</v>
      </c>
      <c r="AU1406" s="178" t="s">
        <v>85</v>
      </c>
      <c r="AV1406" s="13" t="s">
        <v>85</v>
      </c>
      <c r="AW1406" s="13" t="s">
        <v>31</v>
      </c>
      <c r="AX1406" s="13" t="s">
        <v>75</v>
      </c>
      <c r="AY1406" s="178" t="s">
        <v>181</v>
      </c>
    </row>
    <row r="1407" spans="1:65" s="14" customFormat="1">
      <c r="B1407" s="185"/>
      <c r="D1407" s="177" t="s">
        <v>189</v>
      </c>
      <c r="E1407" s="186" t="s">
        <v>1</v>
      </c>
      <c r="F1407" s="187" t="s">
        <v>2085</v>
      </c>
      <c r="H1407" s="186" t="s">
        <v>1</v>
      </c>
      <c r="I1407" s="188"/>
      <c r="L1407" s="185"/>
      <c r="M1407" s="189"/>
      <c r="N1407" s="190"/>
      <c r="O1407" s="190"/>
      <c r="P1407" s="190"/>
      <c r="Q1407" s="190"/>
      <c r="R1407" s="190"/>
      <c r="S1407" s="190"/>
      <c r="T1407" s="191"/>
      <c r="AT1407" s="186" t="s">
        <v>189</v>
      </c>
      <c r="AU1407" s="186" t="s">
        <v>85</v>
      </c>
      <c r="AV1407" s="14" t="s">
        <v>80</v>
      </c>
      <c r="AW1407" s="14" t="s">
        <v>31</v>
      </c>
      <c r="AX1407" s="14" t="s">
        <v>75</v>
      </c>
      <c r="AY1407" s="186" t="s">
        <v>181</v>
      </c>
    </row>
    <row r="1408" spans="1:65" s="13" customFormat="1">
      <c r="B1408" s="176"/>
      <c r="D1408" s="177" t="s">
        <v>189</v>
      </c>
      <c r="E1408" s="178" t="s">
        <v>1</v>
      </c>
      <c r="F1408" s="179" t="s">
        <v>2104</v>
      </c>
      <c r="H1408" s="180">
        <v>0.6</v>
      </c>
      <c r="I1408" s="181"/>
      <c r="L1408" s="176"/>
      <c r="M1408" s="182"/>
      <c r="N1408" s="183"/>
      <c r="O1408" s="183"/>
      <c r="P1408" s="183"/>
      <c r="Q1408" s="183"/>
      <c r="R1408" s="183"/>
      <c r="S1408" s="183"/>
      <c r="T1408" s="184"/>
      <c r="AT1408" s="178" t="s">
        <v>189</v>
      </c>
      <c r="AU1408" s="178" t="s">
        <v>85</v>
      </c>
      <c r="AV1408" s="13" t="s">
        <v>85</v>
      </c>
      <c r="AW1408" s="13" t="s">
        <v>31</v>
      </c>
      <c r="AX1408" s="13" t="s">
        <v>75</v>
      </c>
      <c r="AY1408" s="178" t="s">
        <v>181</v>
      </c>
    </row>
    <row r="1409" spans="1:65" s="14" customFormat="1">
      <c r="B1409" s="185"/>
      <c r="D1409" s="177" t="s">
        <v>189</v>
      </c>
      <c r="E1409" s="186" t="s">
        <v>1</v>
      </c>
      <c r="F1409" s="187" t="s">
        <v>2087</v>
      </c>
      <c r="H1409" s="186" t="s">
        <v>1</v>
      </c>
      <c r="I1409" s="188"/>
      <c r="L1409" s="185"/>
      <c r="M1409" s="189"/>
      <c r="N1409" s="190"/>
      <c r="O1409" s="190"/>
      <c r="P1409" s="190"/>
      <c r="Q1409" s="190"/>
      <c r="R1409" s="190"/>
      <c r="S1409" s="190"/>
      <c r="T1409" s="191"/>
      <c r="AT1409" s="186" t="s">
        <v>189</v>
      </c>
      <c r="AU1409" s="186" t="s">
        <v>85</v>
      </c>
      <c r="AV1409" s="14" t="s">
        <v>80</v>
      </c>
      <c r="AW1409" s="14" t="s">
        <v>31</v>
      </c>
      <c r="AX1409" s="14" t="s">
        <v>75</v>
      </c>
      <c r="AY1409" s="186" t="s">
        <v>181</v>
      </c>
    </row>
    <row r="1410" spans="1:65" s="13" customFormat="1">
      <c r="B1410" s="176"/>
      <c r="D1410" s="177" t="s">
        <v>189</v>
      </c>
      <c r="E1410" s="178" t="s">
        <v>1</v>
      </c>
      <c r="F1410" s="179" t="s">
        <v>2105</v>
      </c>
      <c r="H1410" s="180">
        <v>1.091</v>
      </c>
      <c r="I1410" s="181"/>
      <c r="L1410" s="176"/>
      <c r="M1410" s="182"/>
      <c r="N1410" s="183"/>
      <c r="O1410" s="183"/>
      <c r="P1410" s="183"/>
      <c r="Q1410" s="183"/>
      <c r="R1410" s="183"/>
      <c r="S1410" s="183"/>
      <c r="T1410" s="184"/>
      <c r="AT1410" s="178" t="s">
        <v>189</v>
      </c>
      <c r="AU1410" s="178" t="s">
        <v>85</v>
      </c>
      <c r="AV1410" s="13" t="s">
        <v>85</v>
      </c>
      <c r="AW1410" s="13" t="s">
        <v>31</v>
      </c>
      <c r="AX1410" s="13" t="s">
        <v>75</v>
      </c>
      <c r="AY1410" s="178" t="s">
        <v>181</v>
      </c>
    </row>
    <row r="1411" spans="1:65" s="14" customFormat="1">
      <c r="B1411" s="185"/>
      <c r="D1411" s="177" t="s">
        <v>189</v>
      </c>
      <c r="E1411" s="186" t="s">
        <v>1</v>
      </c>
      <c r="F1411" s="187" t="s">
        <v>2089</v>
      </c>
      <c r="H1411" s="186" t="s">
        <v>1</v>
      </c>
      <c r="I1411" s="188"/>
      <c r="L1411" s="185"/>
      <c r="M1411" s="189"/>
      <c r="N1411" s="190"/>
      <c r="O1411" s="190"/>
      <c r="P1411" s="190"/>
      <c r="Q1411" s="190"/>
      <c r="R1411" s="190"/>
      <c r="S1411" s="190"/>
      <c r="T1411" s="191"/>
      <c r="AT1411" s="186" t="s">
        <v>189</v>
      </c>
      <c r="AU1411" s="186" t="s">
        <v>85</v>
      </c>
      <c r="AV1411" s="14" t="s">
        <v>80</v>
      </c>
      <c r="AW1411" s="14" t="s">
        <v>31</v>
      </c>
      <c r="AX1411" s="14" t="s">
        <v>75</v>
      </c>
      <c r="AY1411" s="186" t="s">
        <v>181</v>
      </c>
    </row>
    <row r="1412" spans="1:65" s="13" customFormat="1">
      <c r="B1412" s="176"/>
      <c r="D1412" s="177" t="s">
        <v>189</v>
      </c>
      <c r="E1412" s="178" t="s">
        <v>1</v>
      </c>
      <c r="F1412" s="179" t="s">
        <v>2106</v>
      </c>
      <c r="H1412" s="180">
        <v>0.192</v>
      </c>
      <c r="I1412" s="181"/>
      <c r="L1412" s="176"/>
      <c r="M1412" s="182"/>
      <c r="N1412" s="183"/>
      <c r="O1412" s="183"/>
      <c r="P1412" s="183"/>
      <c r="Q1412" s="183"/>
      <c r="R1412" s="183"/>
      <c r="S1412" s="183"/>
      <c r="T1412" s="184"/>
      <c r="AT1412" s="178" t="s">
        <v>189</v>
      </c>
      <c r="AU1412" s="178" t="s">
        <v>85</v>
      </c>
      <c r="AV1412" s="13" t="s">
        <v>85</v>
      </c>
      <c r="AW1412" s="13" t="s">
        <v>31</v>
      </c>
      <c r="AX1412" s="13" t="s">
        <v>75</v>
      </c>
      <c r="AY1412" s="178" t="s">
        <v>181</v>
      </c>
    </row>
    <row r="1413" spans="1:65" s="14" customFormat="1">
      <c r="B1413" s="185"/>
      <c r="D1413" s="177" t="s">
        <v>189</v>
      </c>
      <c r="E1413" s="186" t="s">
        <v>1</v>
      </c>
      <c r="F1413" s="187" t="s">
        <v>2091</v>
      </c>
      <c r="H1413" s="186" t="s">
        <v>1</v>
      </c>
      <c r="I1413" s="188"/>
      <c r="L1413" s="185"/>
      <c r="M1413" s="189"/>
      <c r="N1413" s="190"/>
      <c r="O1413" s="190"/>
      <c r="P1413" s="190"/>
      <c r="Q1413" s="190"/>
      <c r="R1413" s="190"/>
      <c r="S1413" s="190"/>
      <c r="T1413" s="191"/>
      <c r="AT1413" s="186" t="s">
        <v>189</v>
      </c>
      <c r="AU1413" s="186" t="s">
        <v>85</v>
      </c>
      <c r="AV1413" s="14" t="s">
        <v>80</v>
      </c>
      <c r="AW1413" s="14" t="s">
        <v>31</v>
      </c>
      <c r="AX1413" s="14" t="s">
        <v>75</v>
      </c>
      <c r="AY1413" s="186" t="s">
        <v>181</v>
      </c>
    </row>
    <row r="1414" spans="1:65" s="13" customFormat="1">
      <c r="B1414" s="176"/>
      <c r="D1414" s="177" t="s">
        <v>189</v>
      </c>
      <c r="E1414" s="178" t="s">
        <v>1</v>
      </c>
      <c r="F1414" s="179" t="s">
        <v>2107</v>
      </c>
      <c r="H1414" s="180">
        <v>0.124</v>
      </c>
      <c r="I1414" s="181"/>
      <c r="L1414" s="176"/>
      <c r="M1414" s="182"/>
      <c r="N1414" s="183"/>
      <c r="O1414" s="183"/>
      <c r="P1414" s="183"/>
      <c r="Q1414" s="183"/>
      <c r="R1414" s="183"/>
      <c r="S1414" s="183"/>
      <c r="T1414" s="184"/>
      <c r="AT1414" s="178" t="s">
        <v>189</v>
      </c>
      <c r="AU1414" s="178" t="s">
        <v>85</v>
      </c>
      <c r="AV1414" s="13" t="s">
        <v>85</v>
      </c>
      <c r="AW1414" s="13" t="s">
        <v>31</v>
      </c>
      <c r="AX1414" s="13" t="s">
        <v>75</v>
      </c>
      <c r="AY1414" s="178" t="s">
        <v>181</v>
      </c>
    </row>
    <row r="1415" spans="1:65" s="14" customFormat="1">
      <c r="B1415" s="185"/>
      <c r="D1415" s="177" t="s">
        <v>189</v>
      </c>
      <c r="E1415" s="186" t="s">
        <v>1</v>
      </c>
      <c r="F1415" s="187" t="s">
        <v>2089</v>
      </c>
      <c r="H1415" s="186" t="s">
        <v>1</v>
      </c>
      <c r="I1415" s="188"/>
      <c r="L1415" s="185"/>
      <c r="M1415" s="189"/>
      <c r="N1415" s="190"/>
      <c r="O1415" s="190"/>
      <c r="P1415" s="190"/>
      <c r="Q1415" s="190"/>
      <c r="R1415" s="190"/>
      <c r="S1415" s="190"/>
      <c r="T1415" s="191"/>
      <c r="AT1415" s="186" t="s">
        <v>189</v>
      </c>
      <c r="AU1415" s="186" t="s">
        <v>85</v>
      </c>
      <c r="AV1415" s="14" t="s">
        <v>80</v>
      </c>
      <c r="AW1415" s="14" t="s">
        <v>31</v>
      </c>
      <c r="AX1415" s="14" t="s">
        <v>75</v>
      </c>
      <c r="AY1415" s="186" t="s">
        <v>181</v>
      </c>
    </row>
    <row r="1416" spans="1:65" s="13" customFormat="1">
      <c r="B1416" s="176"/>
      <c r="D1416" s="177" t="s">
        <v>189</v>
      </c>
      <c r="E1416" s="178" t="s">
        <v>1</v>
      </c>
      <c r="F1416" s="179" t="s">
        <v>2108</v>
      </c>
      <c r="H1416" s="180">
        <v>0.123</v>
      </c>
      <c r="I1416" s="181"/>
      <c r="L1416" s="176"/>
      <c r="M1416" s="182"/>
      <c r="N1416" s="183"/>
      <c r="O1416" s="183"/>
      <c r="P1416" s="183"/>
      <c r="Q1416" s="183"/>
      <c r="R1416" s="183"/>
      <c r="S1416" s="183"/>
      <c r="T1416" s="184"/>
      <c r="AT1416" s="178" t="s">
        <v>189</v>
      </c>
      <c r="AU1416" s="178" t="s">
        <v>85</v>
      </c>
      <c r="AV1416" s="13" t="s">
        <v>85</v>
      </c>
      <c r="AW1416" s="13" t="s">
        <v>31</v>
      </c>
      <c r="AX1416" s="13" t="s">
        <v>75</v>
      </c>
      <c r="AY1416" s="178" t="s">
        <v>181</v>
      </c>
    </row>
    <row r="1417" spans="1:65" s="14" customFormat="1">
      <c r="B1417" s="185"/>
      <c r="D1417" s="177" t="s">
        <v>189</v>
      </c>
      <c r="E1417" s="186" t="s">
        <v>1</v>
      </c>
      <c r="F1417" s="187" t="s">
        <v>2094</v>
      </c>
      <c r="H1417" s="186" t="s">
        <v>1</v>
      </c>
      <c r="I1417" s="188"/>
      <c r="L1417" s="185"/>
      <c r="M1417" s="189"/>
      <c r="N1417" s="190"/>
      <c r="O1417" s="190"/>
      <c r="P1417" s="190"/>
      <c r="Q1417" s="190"/>
      <c r="R1417" s="190"/>
      <c r="S1417" s="190"/>
      <c r="T1417" s="191"/>
      <c r="AT1417" s="186" t="s">
        <v>189</v>
      </c>
      <c r="AU1417" s="186" t="s">
        <v>85</v>
      </c>
      <c r="AV1417" s="14" t="s">
        <v>80</v>
      </c>
      <c r="AW1417" s="14" t="s">
        <v>31</v>
      </c>
      <c r="AX1417" s="14" t="s">
        <v>75</v>
      </c>
      <c r="AY1417" s="186" t="s">
        <v>181</v>
      </c>
    </row>
    <row r="1418" spans="1:65" s="13" customFormat="1">
      <c r="B1418" s="176"/>
      <c r="D1418" s="177" t="s">
        <v>189</v>
      </c>
      <c r="E1418" s="178" t="s">
        <v>1</v>
      </c>
      <c r="F1418" s="179" t="s">
        <v>2109</v>
      </c>
      <c r="H1418" s="180">
        <v>3.569</v>
      </c>
      <c r="I1418" s="181"/>
      <c r="L1418" s="176"/>
      <c r="M1418" s="182"/>
      <c r="N1418" s="183"/>
      <c r="O1418" s="183"/>
      <c r="P1418" s="183"/>
      <c r="Q1418" s="183"/>
      <c r="R1418" s="183"/>
      <c r="S1418" s="183"/>
      <c r="T1418" s="184"/>
      <c r="AT1418" s="178" t="s">
        <v>189</v>
      </c>
      <c r="AU1418" s="178" t="s">
        <v>85</v>
      </c>
      <c r="AV1418" s="13" t="s">
        <v>85</v>
      </c>
      <c r="AW1418" s="13" t="s">
        <v>31</v>
      </c>
      <c r="AX1418" s="13" t="s">
        <v>75</v>
      </c>
      <c r="AY1418" s="178" t="s">
        <v>181</v>
      </c>
    </row>
    <row r="1419" spans="1:65" s="14" customFormat="1">
      <c r="B1419" s="185"/>
      <c r="D1419" s="177" t="s">
        <v>189</v>
      </c>
      <c r="E1419" s="186" t="s">
        <v>1</v>
      </c>
      <c r="F1419" s="187" t="s">
        <v>2096</v>
      </c>
      <c r="H1419" s="186" t="s">
        <v>1</v>
      </c>
      <c r="I1419" s="188"/>
      <c r="L1419" s="185"/>
      <c r="M1419" s="189"/>
      <c r="N1419" s="190"/>
      <c r="O1419" s="190"/>
      <c r="P1419" s="190"/>
      <c r="Q1419" s="190"/>
      <c r="R1419" s="190"/>
      <c r="S1419" s="190"/>
      <c r="T1419" s="191"/>
      <c r="AT1419" s="186" t="s">
        <v>189</v>
      </c>
      <c r="AU1419" s="186" t="s">
        <v>85</v>
      </c>
      <c r="AV1419" s="14" t="s">
        <v>80</v>
      </c>
      <c r="AW1419" s="14" t="s">
        <v>31</v>
      </c>
      <c r="AX1419" s="14" t="s">
        <v>75</v>
      </c>
      <c r="AY1419" s="186" t="s">
        <v>181</v>
      </c>
    </row>
    <row r="1420" spans="1:65" s="13" customFormat="1">
      <c r="B1420" s="176"/>
      <c r="D1420" s="177" t="s">
        <v>189</v>
      </c>
      <c r="E1420" s="178" t="s">
        <v>1</v>
      </c>
      <c r="F1420" s="179" t="s">
        <v>2110</v>
      </c>
      <c r="H1420" s="180">
        <v>0.16500000000000001</v>
      </c>
      <c r="I1420" s="181"/>
      <c r="L1420" s="176"/>
      <c r="M1420" s="182"/>
      <c r="N1420" s="183"/>
      <c r="O1420" s="183"/>
      <c r="P1420" s="183"/>
      <c r="Q1420" s="183"/>
      <c r="R1420" s="183"/>
      <c r="S1420" s="183"/>
      <c r="T1420" s="184"/>
      <c r="AT1420" s="178" t="s">
        <v>189</v>
      </c>
      <c r="AU1420" s="178" t="s">
        <v>85</v>
      </c>
      <c r="AV1420" s="13" t="s">
        <v>85</v>
      </c>
      <c r="AW1420" s="13" t="s">
        <v>31</v>
      </c>
      <c r="AX1420" s="13" t="s">
        <v>75</v>
      </c>
      <c r="AY1420" s="178" t="s">
        <v>181</v>
      </c>
    </row>
    <row r="1421" spans="1:65" s="15" customFormat="1">
      <c r="B1421" s="192"/>
      <c r="D1421" s="177" t="s">
        <v>189</v>
      </c>
      <c r="E1421" s="193" t="s">
        <v>1</v>
      </c>
      <c r="F1421" s="194" t="s">
        <v>204</v>
      </c>
      <c r="H1421" s="195">
        <v>8.2230000000000008</v>
      </c>
      <c r="I1421" s="196"/>
      <c r="L1421" s="192"/>
      <c r="M1421" s="197"/>
      <c r="N1421" s="198"/>
      <c r="O1421" s="198"/>
      <c r="P1421" s="198"/>
      <c r="Q1421" s="198"/>
      <c r="R1421" s="198"/>
      <c r="S1421" s="198"/>
      <c r="T1421" s="199"/>
      <c r="AT1421" s="193" t="s">
        <v>189</v>
      </c>
      <c r="AU1421" s="193" t="s">
        <v>85</v>
      </c>
      <c r="AV1421" s="15" t="s">
        <v>187</v>
      </c>
      <c r="AW1421" s="15" t="s">
        <v>31</v>
      </c>
      <c r="AX1421" s="15" t="s">
        <v>80</v>
      </c>
      <c r="AY1421" s="193" t="s">
        <v>181</v>
      </c>
    </row>
    <row r="1422" spans="1:65" s="13" customFormat="1">
      <c r="B1422" s="176"/>
      <c r="D1422" s="177" t="s">
        <v>189</v>
      </c>
      <c r="F1422" s="179" t="s">
        <v>2111</v>
      </c>
      <c r="H1422" s="180">
        <v>8.6340000000000003</v>
      </c>
      <c r="I1422" s="181"/>
      <c r="L1422" s="176"/>
      <c r="M1422" s="182"/>
      <c r="N1422" s="183"/>
      <c r="O1422" s="183"/>
      <c r="P1422" s="183"/>
      <c r="Q1422" s="183"/>
      <c r="R1422" s="183"/>
      <c r="S1422" s="183"/>
      <c r="T1422" s="184"/>
      <c r="AT1422" s="178" t="s">
        <v>189</v>
      </c>
      <c r="AU1422" s="178" t="s">
        <v>85</v>
      </c>
      <c r="AV1422" s="13" t="s">
        <v>85</v>
      </c>
      <c r="AW1422" s="13" t="s">
        <v>3</v>
      </c>
      <c r="AX1422" s="13" t="s">
        <v>80</v>
      </c>
      <c r="AY1422" s="178" t="s">
        <v>181</v>
      </c>
    </row>
    <row r="1423" spans="1:65" s="2" customFormat="1" ht="21.75" customHeight="1">
      <c r="A1423" s="32"/>
      <c r="B1423" s="161"/>
      <c r="C1423" s="162" t="s">
        <v>2112</v>
      </c>
      <c r="D1423" s="162" t="s">
        <v>183</v>
      </c>
      <c r="E1423" s="163" t="s">
        <v>2113</v>
      </c>
      <c r="F1423" s="164" t="s">
        <v>2114</v>
      </c>
      <c r="G1423" s="165" t="s">
        <v>228</v>
      </c>
      <c r="H1423" s="166">
        <v>61.3</v>
      </c>
      <c r="I1423" s="167"/>
      <c r="J1423" s="168">
        <f>ROUND(I1423*H1423,2)</f>
        <v>0</v>
      </c>
      <c r="K1423" s="169"/>
      <c r="L1423" s="33"/>
      <c r="M1423" s="170" t="s">
        <v>1</v>
      </c>
      <c r="N1423" s="171" t="s">
        <v>40</v>
      </c>
      <c r="O1423" s="58"/>
      <c r="P1423" s="172">
        <f>O1423*H1423</f>
        <v>0</v>
      </c>
      <c r="Q1423" s="172">
        <v>0</v>
      </c>
      <c r="R1423" s="172">
        <f>Q1423*H1423</f>
        <v>0</v>
      </c>
      <c r="S1423" s="172">
        <v>0</v>
      </c>
      <c r="T1423" s="173">
        <f>S1423*H1423</f>
        <v>0</v>
      </c>
      <c r="U1423" s="32"/>
      <c r="V1423" s="32"/>
      <c r="W1423" s="32"/>
      <c r="X1423" s="32"/>
      <c r="Y1423" s="32"/>
      <c r="Z1423" s="32"/>
      <c r="AA1423" s="32"/>
      <c r="AB1423" s="32"/>
      <c r="AC1423" s="32"/>
      <c r="AD1423" s="32"/>
      <c r="AE1423" s="32"/>
      <c r="AR1423" s="174" t="s">
        <v>300</v>
      </c>
      <c r="AT1423" s="174" t="s">
        <v>183</v>
      </c>
      <c r="AU1423" s="174" t="s">
        <v>85</v>
      </c>
      <c r="AY1423" s="17" t="s">
        <v>181</v>
      </c>
      <c r="BE1423" s="175">
        <f>IF(N1423="základní",J1423,0)</f>
        <v>0</v>
      </c>
      <c r="BF1423" s="175">
        <f>IF(N1423="snížená",J1423,0)</f>
        <v>0</v>
      </c>
      <c r="BG1423" s="175">
        <f>IF(N1423="zákl. přenesená",J1423,0)</f>
        <v>0</v>
      </c>
      <c r="BH1423" s="175">
        <f>IF(N1423="sníž. přenesená",J1423,0)</f>
        <v>0</v>
      </c>
      <c r="BI1423" s="175">
        <f>IF(N1423="nulová",J1423,0)</f>
        <v>0</v>
      </c>
      <c r="BJ1423" s="17" t="s">
        <v>80</v>
      </c>
      <c r="BK1423" s="175">
        <f>ROUND(I1423*H1423,2)</f>
        <v>0</v>
      </c>
      <c r="BL1423" s="17" t="s">
        <v>300</v>
      </c>
      <c r="BM1423" s="174" t="s">
        <v>2115</v>
      </c>
    </row>
    <row r="1424" spans="1:65" s="14" customFormat="1">
      <c r="B1424" s="185"/>
      <c r="D1424" s="177" t="s">
        <v>189</v>
      </c>
      <c r="E1424" s="186" t="s">
        <v>1</v>
      </c>
      <c r="F1424" s="187" t="s">
        <v>2116</v>
      </c>
      <c r="H1424" s="186" t="s">
        <v>1</v>
      </c>
      <c r="I1424" s="188"/>
      <c r="L1424" s="185"/>
      <c r="M1424" s="189"/>
      <c r="N1424" s="190"/>
      <c r="O1424" s="190"/>
      <c r="P1424" s="190"/>
      <c r="Q1424" s="190"/>
      <c r="R1424" s="190"/>
      <c r="S1424" s="190"/>
      <c r="T1424" s="191"/>
      <c r="AT1424" s="186" t="s">
        <v>189</v>
      </c>
      <c r="AU1424" s="186" t="s">
        <v>85</v>
      </c>
      <c r="AV1424" s="14" t="s">
        <v>80</v>
      </c>
      <c r="AW1424" s="14" t="s">
        <v>31</v>
      </c>
      <c r="AX1424" s="14" t="s">
        <v>75</v>
      </c>
      <c r="AY1424" s="186" t="s">
        <v>181</v>
      </c>
    </row>
    <row r="1425" spans="1:65" s="13" customFormat="1">
      <c r="B1425" s="176"/>
      <c r="D1425" s="177" t="s">
        <v>189</v>
      </c>
      <c r="E1425" s="178" t="s">
        <v>1</v>
      </c>
      <c r="F1425" s="179" t="s">
        <v>2117</v>
      </c>
      <c r="H1425" s="180">
        <v>20.8</v>
      </c>
      <c r="I1425" s="181"/>
      <c r="L1425" s="176"/>
      <c r="M1425" s="182"/>
      <c r="N1425" s="183"/>
      <c r="O1425" s="183"/>
      <c r="P1425" s="183"/>
      <c r="Q1425" s="183"/>
      <c r="R1425" s="183"/>
      <c r="S1425" s="183"/>
      <c r="T1425" s="184"/>
      <c r="AT1425" s="178" t="s">
        <v>189</v>
      </c>
      <c r="AU1425" s="178" t="s">
        <v>85</v>
      </c>
      <c r="AV1425" s="13" t="s">
        <v>85</v>
      </c>
      <c r="AW1425" s="13" t="s">
        <v>31</v>
      </c>
      <c r="AX1425" s="13" t="s">
        <v>75</v>
      </c>
      <c r="AY1425" s="178" t="s">
        <v>181</v>
      </c>
    </row>
    <row r="1426" spans="1:65" s="14" customFormat="1">
      <c r="B1426" s="185"/>
      <c r="D1426" s="177" t="s">
        <v>189</v>
      </c>
      <c r="E1426" s="186" t="s">
        <v>1</v>
      </c>
      <c r="F1426" s="187" t="s">
        <v>2118</v>
      </c>
      <c r="H1426" s="186" t="s">
        <v>1</v>
      </c>
      <c r="I1426" s="188"/>
      <c r="L1426" s="185"/>
      <c r="M1426" s="189"/>
      <c r="N1426" s="190"/>
      <c r="O1426" s="190"/>
      <c r="P1426" s="190"/>
      <c r="Q1426" s="190"/>
      <c r="R1426" s="190"/>
      <c r="S1426" s="190"/>
      <c r="T1426" s="191"/>
      <c r="AT1426" s="186" t="s">
        <v>189</v>
      </c>
      <c r="AU1426" s="186" t="s">
        <v>85</v>
      </c>
      <c r="AV1426" s="14" t="s">
        <v>80</v>
      </c>
      <c r="AW1426" s="14" t="s">
        <v>31</v>
      </c>
      <c r="AX1426" s="14" t="s">
        <v>75</v>
      </c>
      <c r="AY1426" s="186" t="s">
        <v>181</v>
      </c>
    </row>
    <row r="1427" spans="1:65" s="13" customFormat="1">
      <c r="B1427" s="176"/>
      <c r="D1427" s="177" t="s">
        <v>189</v>
      </c>
      <c r="E1427" s="178" t="s">
        <v>1</v>
      </c>
      <c r="F1427" s="179" t="s">
        <v>2119</v>
      </c>
      <c r="H1427" s="180">
        <v>18.2</v>
      </c>
      <c r="I1427" s="181"/>
      <c r="L1427" s="176"/>
      <c r="M1427" s="182"/>
      <c r="N1427" s="183"/>
      <c r="O1427" s="183"/>
      <c r="P1427" s="183"/>
      <c r="Q1427" s="183"/>
      <c r="R1427" s="183"/>
      <c r="S1427" s="183"/>
      <c r="T1427" s="184"/>
      <c r="AT1427" s="178" t="s">
        <v>189</v>
      </c>
      <c r="AU1427" s="178" t="s">
        <v>85</v>
      </c>
      <c r="AV1427" s="13" t="s">
        <v>85</v>
      </c>
      <c r="AW1427" s="13" t="s">
        <v>31</v>
      </c>
      <c r="AX1427" s="13" t="s">
        <v>75</v>
      </c>
      <c r="AY1427" s="178" t="s">
        <v>181</v>
      </c>
    </row>
    <row r="1428" spans="1:65" s="14" customFormat="1">
      <c r="B1428" s="185"/>
      <c r="D1428" s="177" t="s">
        <v>189</v>
      </c>
      <c r="E1428" s="186" t="s">
        <v>1</v>
      </c>
      <c r="F1428" s="187" t="s">
        <v>2120</v>
      </c>
      <c r="H1428" s="186" t="s">
        <v>1</v>
      </c>
      <c r="I1428" s="188"/>
      <c r="L1428" s="185"/>
      <c r="M1428" s="189"/>
      <c r="N1428" s="190"/>
      <c r="O1428" s="190"/>
      <c r="P1428" s="190"/>
      <c r="Q1428" s="190"/>
      <c r="R1428" s="190"/>
      <c r="S1428" s="190"/>
      <c r="T1428" s="191"/>
      <c r="AT1428" s="186" t="s">
        <v>189</v>
      </c>
      <c r="AU1428" s="186" t="s">
        <v>85</v>
      </c>
      <c r="AV1428" s="14" t="s">
        <v>80</v>
      </c>
      <c r="AW1428" s="14" t="s">
        <v>31</v>
      </c>
      <c r="AX1428" s="14" t="s">
        <v>75</v>
      </c>
      <c r="AY1428" s="186" t="s">
        <v>181</v>
      </c>
    </row>
    <row r="1429" spans="1:65" s="13" customFormat="1">
      <c r="B1429" s="176"/>
      <c r="D1429" s="177" t="s">
        <v>189</v>
      </c>
      <c r="E1429" s="178" t="s">
        <v>1</v>
      </c>
      <c r="F1429" s="179" t="s">
        <v>2121</v>
      </c>
      <c r="H1429" s="180">
        <v>16.7</v>
      </c>
      <c r="I1429" s="181"/>
      <c r="L1429" s="176"/>
      <c r="M1429" s="182"/>
      <c r="N1429" s="183"/>
      <c r="O1429" s="183"/>
      <c r="P1429" s="183"/>
      <c r="Q1429" s="183"/>
      <c r="R1429" s="183"/>
      <c r="S1429" s="183"/>
      <c r="T1429" s="184"/>
      <c r="AT1429" s="178" t="s">
        <v>189</v>
      </c>
      <c r="AU1429" s="178" t="s">
        <v>85</v>
      </c>
      <c r="AV1429" s="13" t="s">
        <v>85</v>
      </c>
      <c r="AW1429" s="13" t="s">
        <v>31</v>
      </c>
      <c r="AX1429" s="13" t="s">
        <v>75</v>
      </c>
      <c r="AY1429" s="178" t="s">
        <v>181</v>
      </c>
    </row>
    <row r="1430" spans="1:65" s="14" customFormat="1">
      <c r="B1430" s="185"/>
      <c r="D1430" s="177" t="s">
        <v>189</v>
      </c>
      <c r="E1430" s="186" t="s">
        <v>1</v>
      </c>
      <c r="F1430" s="187" t="s">
        <v>2122</v>
      </c>
      <c r="H1430" s="186" t="s">
        <v>1</v>
      </c>
      <c r="I1430" s="188"/>
      <c r="L1430" s="185"/>
      <c r="M1430" s="189"/>
      <c r="N1430" s="190"/>
      <c r="O1430" s="190"/>
      <c r="P1430" s="190"/>
      <c r="Q1430" s="190"/>
      <c r="R1430" s="190"/>
      <c r="S1430" s="190"/>
      <c r="T1430" s="191"/>
      <c r="AT1430" s="186" t="s">
        <v>189</v>
      </c>
      <c r="AU1430" s="186" t="s">
        <v>85</v>
      </c>
      <c r="AV1430" s="14" t="s">
        <v>80</v>
      </c>
      <c r="AW1430" s="14" t="s">
        <v>31</v>
      </c>
      <c r="AX1430" s="14" t="s">
        <v>75</v>
      </c>
      <c r="AY1430" s="186" t="s">
        <v>181</v>
      </c>
    </row>
    <row r="1431" spans="1:65" s="13" customFormat="1">
      <c r="B1431" s="176"/>
      <c r="D1431" s="177" t="s">
        <v>189</v>
      </c>
      <c r="E1431" s="178" t="s">
        <v>1</v>
      </c>
      <c r="F1431" s="179" t="s">
        <v>2123</v>
      </c>
      <c r="H1431" s="180">
        <v>5.6</v>
      </c>
      <c r="I1431" s="181"/>
      <c r="L1431" s="176"/>
      <c r="M1431" s="182"/>
      <c r="N1431" s="183"/>
      <c r="O1431" s="183"/>
      <c r="P1431" s="183"/>
      <c r="Q1431" s="183"/>
      <c r="R1431" s="183"/>
      <c r="S1431" s="183"/>
      <c r="T1431" s="184"/>
      <c r="AT1431" s="178" t="s">
        <v>189</v>
      </c>
      <c r="AU1431" s="178" t="s">
        <v>85</v>
      </c>
      <c r="AV1431" s="13" t="s">
        <v>85</v>
      </c>
      <c r="AW1431" s="13" t="s">
        <v>31</v>
      </c>
      <c r="AX1431" s="13" t="s">
        <v>75</v>
      </c>
      <c r="AY1431" s="178" t="s">
        <v>181</v>
      </c>
    </row>
    <row r="1432" spans="1:65" s="15" customFormat="1">
      <c r="B1432" s="192"/>
      <c r="D1432" s="177" t="s">
        <v>189</v>
      </c>
      <c r="E1432" s="193" t="s">
        <v>1</v>
      </c>
      <c r="F1432" s="194" t="s">
        <v>204</v>
      </c>
      <c r="H1432" s="195">
        <v>61.3</v>
      </c>
      <c r="I1432" s="196"/>
      <c r="L1432" s="192"/>
      <c r="M1432" s="197"/>
      <c r="N1432" s="198"/>
      <c r="O1432" s="198"/>
      <c r="P1432" s="198"/>
      <c r="Q1432" s="198"/>
      <c r="R1432" s="198"/>
      <c r="S1432" s="198"/>
      <c r="T1432" s="199"/>
      <c r="AT1432" s="193" t="s">
        <v>189</v>
      </c>
      <c r="AU1432" s="193" t="s">
        <v>85</v>
      </c>
      <c r="AV1432" s="15" t="s">
        <v>187</v>
      </c>
      <c r="AW1432" s="15" t="s">
        <v>31</v>
      </c>
      <c r="AX1432" s="15" t="s">
        <v>80</v>
      </c>
      <c r="AY1432" s="193" t="s">
        <v>181</v>
      </c>
    </row>
    <row r="1433" spans="1:65" s="2" customFormat="1" ht="16.5" customHeight="1">
      <c r="A1433" s="32"/>
      <c r="B1433" s="161"/>
      <c r="C1433" s="200" t="s">
        <v>2124</v>
      </c>
      <c r="D1433" s="200" t="s">
        <v>513</v>
      </c>
      <c r="E1433" s="201" t="s">
        <v>2125</v>
      </c>
      <c r="F1433" s="202" t="s">
        <v>2126</v>
      </c>
      <c r="G1433" s="203" t="s">
        <v>214</v>
      </c>
      <c r="H1433" s="204">
        <v>2.4340000000000002</v>
      </c>
      <c r="I1433" s="205"/>
      <c r="J1433" s="206">
        <f>ROUND(I1433*H1433,2)</f>
        <v>0</v>
      </c>
      <c r="K1433" s="207"/>
      <c r="L1433" s="208"/>
      <c r="M1433" s="209" t="s">
        <v>1</v>
      </c>
      <c r="N1433" s="210" t="s">
        <v>40</v>
      </c>
      <c r="O1433" s="58"/>
      <c r="P1433" s="172">
        <f>O1433*H1433</f>
        <v>0</v>
      </c>
      <c r="Q1433" s="172">
        <v>0.55000000000000004</v>
      </c>
      <c r="R1433" s="172">
        <f>Q1433*H1433</f>
        <v>1.3387000000000002</v>
      </c>
      <c r="S1433" s="172">
        <v>0</v>
      </c>
      <c r="T1433" s="173">
        <f>S1433*H1433</f>
        <v>0</v>
      </c>
      <c r="U1433" s="32"/>
      <c r="V1433" s="32"/>
      <c r="W1433" s="32"/>
      <c r="X1433" s="32"/>
      <c r="Y1433" s="32"/>
      <c r="Z1433" s="32"/>
      <c r="AA1433" s="32"/>
      <c r="AB1433" s="32"/>
      <c r="AC1433" s="32"/>
      <c r="AD1433" s="32"/>
      <c r="AE1433" s="32"/>
      <c r="AR1433" s="174" t="s">
        <v>445</v>
      </c>
      <c r="AT1433" s="174" t="s">
        <v>513</v>
      </c>
      <c r="AU1433" s="174" t="s">
        <v>85</v>
      </c>
      <c r="AY1433" s="17" t="s">
        <v>181</v>
      </c>
      <c r="BE1433" s="175">
        <f>IF(N1433="základní",J1433,0)</f>
        <v>0</v>
      </c>
      <c r="BF1433" s="175">
        <f>IF(N1433="snížená",J1433,0)</f>
        <v>0</v>
      </c>
      <c r="BG1433" s="175">
        <f>IF(N1433="zákl. přenesená",J1433,0)</f>
        <v>0</v>
      </c>
      <c r="BH1433" s="175">
        <f>IF(N1433="sníž. přenesená",J1433,0)</f>
        <v>0</v>
      </c>
      <c r="BI1433" s="175">
        <f>IF(N1433="nulová",J1433,0)</f>
        <v>0</v>
      </c>
      <c r="BJ1433" s="17" t="s">
        <v>80</v>
      </c>
      <c r="BK1433" s="175">
        <f>ROUND(I1433*H1433,2)</f>
        <v>0</v>
      </c>
      <c r="BL1433" s="17" t="s">
        <v>300</v>
      </c>
      <c r="BM1433" s="174" t="s">
        <v>2127</v>
      </c>
    </row>
    <row r="1434" spans="1:65" s="14" customFormat="1">
      <c r="B1434" s="185"/>
      <c r="D1434" s="177" t="s">
        <v>189</v>
      </c>
      <c r="E1434" s="186" t="s">
        <v>1</v>
      </c>
      <c r="F1434" s="187" t="s">
        <v>2116</v>
      </c>
      <c r="H1434" s="186" t="s">
        <v>1</v>
      </c>
      <c r="I1434" s="188"/>
      <c r="L1434" s="185"/>
      <c r="M1434" s="189"/>
      <c r="N1434" s="190"/>
      <c r="O1434" s="190"/>
      <c r="P1434" s="190"/>
      <c r="Q1434" s="190"/>
      <c r="R1434" s="190"/>
      <c r="S1434" s="190"/>
      <c r="T1434" s="191"/>
      <c r="AT1434" s="186" t="s">
        <v>189</v>
      </c>
      <c r="AU1434" s="186" t="s">
        <v>85</v>
      </c>
      <c r="AV1434" s="14" t="s">
        <v>80</v>
      </c>
      <c r="AW1434" s="14" t="s">
        <v>31</v>
      </c>
      <c r="AX1434" s="14" t="s">
        <v>75</v>
      </c>
      <c r="AY1434" s="186" t="s">
        <v>181</v>
      </c>
    </row>
    <row r="1435" spans="1:65" s="13" customFormat="1">
      <c r="B1435" s="176"/>
      <c r="D1435" s="177" t="s">
        <v>189</v>
      </c>
      <c r="E1435" s="178" t="s">
        <v>1</v>
      </c>
      <c r="F1435" s="179" t="s">
        <v>2128</v>
      </c>
      <c r="H1435" s="180">
        <v>0.79900000000000004</v>
      </c>
      <c r="I1435" s="181"/>
      <c r="L1435" s="176"/>
      <c r="M1435" s="182"/>
      <c r="N1435" s="183"/>
      <c r="O1435" s="183"/>
      <c r="P1435" s="183"/>
      <c r="Q1435" s="183"/>
      <c r="R1435" s="183"/>
      <c r="S1435" s="183"/>
      <c r="T1435" s="184"/>
      <c r="AT1435" s="178" t="s">
        <v>189</v>
      </c>
      <c r="AU1435" s="178" t="s">
        <v>85</v>
      </c>
      <c r="AV1435" s="13" t="s">
        <v>85</v>
      </c>
      <c r="AW1435" s="13" t="s">
        <v>31</v>
      </c>
      <c r="AX1435" s="13" t="s">
        <v>75</v>
      </c>
      <c r="AY1435" s="178" t="s">
        <v>181</v>
      </c>
    </row>
    <row r="1436" spans="1:65" s="14" customFormat="1">
      <c r="B1436" s="185"/>
      <c r="D1436" s="177" t="s">
        <v>189</v>
      </c>
      <c r="E1436" s="186" t="s">
        <v>1</v>
      </c>
      <c r="F1436" s="187" t="s">
        <v>2118</v>
      </c>
      <c r="H1436" s="186" t="s">
        <v>1</v>
      </c>
      <c r="I1436" s="188"/>
      <c r="L1436" s="185"/>
      <c r="M1436" s="189"/>
      <c r="N1436" s="190"/>
      <c r="O1436" s="190"/>
      <c r="P1436" s="190"/>
      <c r="Q1436" s="190"/>
      <c r="R1436" s="190"/>
      <c r="S1436" s="190"/>
      <c r="T1436" s="191"/>
      <c r="AT1436" s="186" t="s">
        <v>189</v>
      </c>
      <c r="AU1436" s="186" t="s">
        <v>85</v>
      </c>
      <c r="AV1436" s="14" t="s">
        <v>80</v>
      </c>
      <c r="AW1436" s="14" t="s">
        <v>31</v>
      </c>
      <c r="AX1436" s="14" t="s">
        <v>75</v>
      </c>
      <c r="AY1436" s="186" t="s">
        <v>181</v>
      </c>
    </row>
    <row r="1437" spans="1:65" s="13" customFormat="1">
      <c r="B1437" s="176"/>
      <c r="D1437" s="177" t="s">
        <v>189</v>
      </c>
      <c r="E1437" s="178" t="s">
        <v>1</v>
      </c>
      <c r="F1437" s="179" t="s">
        <v>2129</v>
      </c>
      <c r="H1437" s="180">
        <v>0.69899999999999995</v>
      </c>
      <c r="I1437" s="181"/>
      <c r="L1437" s="176"/>
      <c r="M1437" s="182"/>
      <c r="N1437" s="183"/>
      <c r="O1437" s="183"/>
      <c r="P1437" s="183"/>
      <c r="Q1437" s="183"/>
      <c r="R1437" s="183"/>
      <c r="S1437" s="183"/>
      <c r="T1437" s="184"/>
      <c r="AT1437" s="178" t="s">
        <v>189</v>
      </c>
      <c r="AU1437" s="178" t="s">
        <v>85</v>
      </c>
      <c r="AV1437" s="13" t="s">
        <v>85</v>
      </c>
      <c r="AW1437" s="13" t="s">
        <v>31</v>
      </c>
      <c r="AX1437" s="13" t="s">
        <v>75</v>
      </c>
      <c r="AY1437" s="178" t="s">
        <v>181</v>
      </c>
    </row>
    <row r="1438" spans="1:65" s="14" customFormat="1">
      <c r="B1438" s="185"/>
      <c r="D1438" s="177" t="s">
        <v>189</v>
      </c>
      <c r="E1438" s="186" t="s">
        <v>1</v>
      </c>
      <c r="F1438" s="187" t="s">
        <v>2120</v>
      </c>
      <c r="H1438" s="186" t="s">
        <v>1</v>
      </c>
      <c r="I1438" s="188"/>
      <c r="L1438" s="185"/>
      <c r="M1438" s="189"/>
      <c r="N1438" s="190"/>
      <c r="O1438" s="190"/>
      <c r="P1438" s="190"/>
      <c r="Q1438" s="190"/>
      <c r="R1438" s="190"/>
      <c r="S1438" s="190"/>
      <c r="T1438" s="191"/>
      <c r="AT1438" s="186" t="s">
        <v>189</v>
      </c>
      <c r="AU1438" s="186" t="s">
        <v>85</v>
      </c>
      <c r="AV1438" s="14" t="s">
        <v>80</v>
      </c>
      <c r="AW1438" s="14" t="s">
        <v>31</v>
      </c>
      <c r="AX1438" s="14" t="s">
        <v>75</v>
      </c>
      <c r="AY1438" s="186" t="s">
        <v>181</v>
      </c>
    </row>
    <row r="1439" spans="1:65" s="13" customFormat="1">
      <c r="B1439" s="176"/>
      <c r="D1439" s="177" t="s">
        <v>189</v>
      </c>
      <c r="E1439" s="178" t="s">
        <v>1</v>
      </c>
      <c r="F1439" s="179" t="s">
        <v>2130</v>
      </c>
      <c r="H1439" s="180">
        <v>0.64100000000000001</v>
      </c>
      <c r="I1439" s="181"/>
      <c r="L1439" s="176"/>
      <c r="M1439" s="182"/>
      <c r="N1439" s="183"/>
      <c r="O1439" s="183"/>
      <c r="P1439" s="183"/>
      <c r="Q1439" s="183"/>
      <c r="R1439" s="183"/>
      <c r="S1439" s="183"/>
      <c r="T1439" s="184"/>
      <c r="AT1439" s="178" t="s">
        <v>189</v>
      </c>
      <c r="AU1439" s="178" t="s">
        <v>85</v>
      </c>
      <c r="AV1439" s="13" t="s">
        <v>85</v>
      </c>
      <c r="AW1439" s="13" t="s">
        <v>31</v>
      </c>
      <c r="AX1439" s="13" t="s">
        <v>75</v>
      </c>
      <c r="AY1439" s="178" t="s">
        <v>181</v>
      </c>
    </row>
    <row r="1440" spans="1:65" s="14" customFormat="1">
      <c r="B1440" s="185"/>
      <c r="D1440" s="177" t="s">
        <v>189</v>
      </c>
      <c r="E1440" s="186" t="s">
        <v>1</v>
      </c>
      <c r="F1440" s="187" t="s">
        <v>2122</v>
      </c>
      <c r="H1440" s="186" t="s">
        <v>1</v>
      </c>
      <c r="I1440" s="188"/>
      <c r="L1440" s="185"/>
      <c r="M1440" s="189"/>
      <c r="N1440" s="190"/>
      <c r="O1440" s="190"/>
      <c r="P1440" s="190"/>
      <c r="Q1440" s="190"/>
      <c r="R1440" s="190"/>
      <c r="S1440" s="190"/>
      <c r="T1440" s="191"/>
      <c r="AT1440" s="186" t="s">
        <v>189</v>
      </c>
      <c r="AU1440" s="186" t="s">
        <v>85</v>
      </c>
      <c r="AV1440" s="14" t="s">
        <v>80</v>
      </c>
      <c r="AW1440" s="14" t="s">
        <v>31</v>
      </c>
      <c r="AX1440" s="14" t="s">
        <v>75</v>
      </c>
      <c r="AY1440" s="186" t="s">
        <v>181</v>
      </c>
    </row>
    <row r="1441" spans="1:65" s="13" customFormat="1">
      <c r="B1441" s="176"/>
      <c r="D1441" s="177" t="s">
        <v>189</v>
      </c>
      <c r="E1441" s="178" t="s">
        <v>1</v>
      </c>
      <c r="F1441" s="179" t="s">
        <v>2131</v>
      </c>
      <c r="H1441" s="180">
        <v>0.17899999999999999</v>
      </c>
      <c r="I1441" s="181"/>
      <c r="L1441" s="176"/>
      <c r="M1441" s="182"/>
      <c r="N1441" s="183"/>
      <c r="O1441" s="183"/>
      <c r="P1441" s="183"/>
      <c r="Q1441" s="183"/>
      <c r="R1441" s="183"/>
      <c r="S1441" s="183"/>
      <c r="T1441" s="184"/>
      <c r="AT1441" s="178" t="s">
        <v>189</v>
      </c>
      <c r="AU1441" s="178" t="s">
        <v>85</v>
      </c>
      <c r="AV1441" s="13" t="s">
        <v>85</v>
      </c>
      <c r="AW1441" s="13" t="s">
        <v>31</v>
      </c>
      <c r="AX1441" s="13" t="s">
        <v>75</v>
      </c>
      <c r="AY1441" s="178" t="s">
        <v>181</v>
      </c>
    </row>
    <row r="1442" spans="1:65" s="15" customFormat="1">
      <c r="B1442" s="192"/>
      <c r="D1442" s="177" t="s">
        <v>189</v>
      </c>
      <c r="E1442" s="193" t="s">
        <v>1</v>
      </c>
      <c r="F1442" s="194" t="s">
        <v>204</v>
      </c>
      <c r="H1442" s="195">
        <v>2.3180000000000001</v>
      </c>
      <c r="I1442" s="196"/>
      <c r="L1442" s="192"/>
      <c r="M1442" s="197"/>
      <c r="N1442" s="198"/>
      <c r="O1442" s="198"/>
      <c r="P1442" s="198"/>
      <c r="Q1442" s="198"/>
      <c r="R1442" s="198"/>
      <c r="S1442" s="198"/>
      <c r="T1442" s="199"/>
      <c r="AT1442" s="193" t="s">
        <v>189</v>
      </c>
      <c r="AU1442" s="193" t="s">
        <v>85</v>
      </c>
      <c r="AV1442" s="15" t="s">
        <v>187</v>
      </c>
      <c r="AW1442" s="15" t="s">
        <v>31</v>
      </c>
      <c r="AX1442" s="15" t="s">
        <v>80</v>
      </c>
      <c r="AY1442" s="193" t="s">
        <v>181</v>
      </c>
    </row>
    <row r="1443" spans="1:65" s="13" customFormat="1">
      <c r="B1443" s="176"/>
      <c r="D1443" s="177" t="s">
        <v>189</v>
      </c>
      <c r="F1443" s="179" t="s">
        <v>2132</v>
      </c>
      <c r="H1443" s="180">
        <v>2.4340000000000002</v>
      </c>
      <c r="I1443" s="181"/>
      <c r="L1443" s="176"/>
      <c r="M1443" s="182"/>
      <c r="N1443" s="183"/>
      <c r="O1443" s="183"/>
      <c r="P1443" s="183"/>
      <c r="Q1443" s="183"/>
      <c r="R1443" s="183"/>
      <c r="S1443" s="183"/>
      <c r="T1443" s="184"/>
      <c r="AT1443" s="178" t="s">
        <v>189</v>
      </c>
      <c r="AU1443" s="178" t="s">
        <v>85</v>
      </c>
      <c r="AV1443" s="13" t="s">
        <v>85</v>
      </c>
      <c r="AW1443" s="13" t="s">
        <v>3</v>
      </c>
      <c r="AX1443" s="13" t="s">
        <v>80</v>
      </c>
      <c r="AY1443" s="178" t="s">
        <v>181</v>
      </c>
    </row>
    <row r="1444" spans="1:65" s="2" customFormat="1" ht="21.75" customHeight="1">
      <c r="A1444" s="32"/>
      <c r="B1444" s="161"/>
      <c r="C1444" s="162" t="s">
        <v>2133</v>
      </c>
      <c r="D1444" s="162" t="s">
        <v>183</v>
      </c>
      <c r="E1444" s="163" t="s">
        <v>2134</v>
      </c>
      <c r="F1444" s="164" t="s">
        <v>2135</v>
      </c>
      <c r="G1444" s="165" t="s">
        <v>228</v>
      </c>
      <c r="H1444" s="166">
        <v>167</v>
      </c>
      <c r="I1444" s="167"/>
      <c r="J1444" s="168">
        <f>ROUND(I1444*H1444,2)</f>
        <v>0</v>
      </c>
      <c r="K1444" s="169"/>
      <c r="L1444" s="33"/>
      <c r="M1444" s="170" t="s">
        <v>1</v>
      </c>
      <c r="N1444" s="171" t="s">
        <v>40</v>
      </c>
      <c r="O1444" s="58"/>
      <c r="P1444" s="172">
        <f>O1444*H1444</f>
        <v>0</v>
      </c>
      <c r="Q1444" s="172">
        <v>0</v>
      </c>
      <c r="R1444" s="172">
        <f>Q1444*H1444</f>
        <v>0</v>
      </c>
      <c r="S1444" s="172">
        <v>0</v>
      </c>
      <c r="T1444" s="173">
        <f>S1444*H1444</f>
        <v>0</v>
      </c>
      <c r="U1444" s="32"/>
      <c r="V1444" s="32"/>
      <c r="W1444" s="32"/>
      <c r="X1444" s="32"/>
      <c r="Y1444" s="32"/>
      <c r="Z1444" s="32"/>
      <c r="AA1444" s="32"/>
      <c r="AB1444" s="32"/>
      <c r="AC1444" s="32"/>
      <c r="AD1444" s="32"/>
      <c r="AE1444" s="32"/>
      <c r="AR1444" s="174" t="s">
        <v>300</v>
      </c>
      <c r="AT1444" s="174" t="s">
        <v>183</v>
      </c>
      <c r="AU1444" s="174" t="s">
        <v>85</v>
      </c>
      <c r="AY1444" s="17" t="s">
        <v>181</v>
      </c>
      <c r="BE1444" s="175">
        <f>IF(N1444="základní",J1444,0)</f>
        <v>0</v>
      </c>
      <c r="BF1444" s="175">
        <f>IF(N1444="snížená",J1444,0)</f>
        <v>0</v>
      </c>
      <c r="BG1444" s="175">
        <f>IF(N1444="zákl. přenesená",J1444,0)</f>
        <v>0</v>
      </c>
      <c r="BH1444" s="175">
        <f>IF(N1444="sníž. přenesená",J1444,0)</f>
        <v>0</v>
      </c>
      <c r="BI1444" s="175">
        <f>IF(N1444="nulová",J1444,0)</f>
        <v>0</v>
      </c>
      <c r="BJ1444" s="17" t="s">
        <v>80</v>
      </c>
      <c r="BK1444" s="175">
        <f>ROUND(I1444*H1444,2)</f>
        <v>0</v>
      </c>
      <c r="BL1444" s="17" t="s">
        <v>300</v>
      </c>
      <c r="BM1444" s="174" t="s">
        <v>2136</v>
      </c>
    </row>
    <row r="1445" spans="1:65" s="14" customFormat="1">
      <c r="B1445" s="185"/>
      <c r="D1445" s="177" t="s">
        <v>189</v>
      </c>
      <c r="E1445" s="186" t="s">
        <v>1</v>
      </c>
      <c r="F1445" s="187" t="s">
        <v>2137</v>
      </c>
      <c r="H1445" s="186" t="s">
        <v>1</v>
      </c>
      <c r="I1445" s="188"/>
      <c r="L1445" s="185"/>
      <c r="M1445" s="189"/>
      <c r="N1445" s="190"/>
      <c r="O1445" s="190"/>
      <c r="P1445" s="190"/>
      <c r="Q1445" s="190"/>
      <c r="R1445" s="190"/>
      <c r="S1445" s="190"/>
      <c r="T1445" s="191"/>
      <c r="AT1445" s="186" t="s">
        <v>189</v>
      </c>
      <c r="AU1445" s="186" t="s">
        <v>85</v>
      </c>
      <c r="AV1445" s="14" t="s">
        <v>80</v>
      </c>
      <c r="AW1445" s="14" t="s">
        <v>31</v>
      </c>
      <c r="AX1445" s="14" t="s">
        <v>75</v>
      </c>
      <c r="AY1445" s="186" t="s">
        <v>181</v>
      </c>
    </row>
    <row r="1446" spans="1:65" s="13" customFormat="1">
      <c r="B1446" s="176"/>
      <c r="D1446" s="177" t="s">
        <v>189</v>
      </c>
      <c r="E1446" s="178" t="s">
        <v>1</v>
      </c>
      <c r="F1446" s="179" t="s">
        <v>2138</v>
      </c>
      <c r="H1446" s="180">
        <v>57.6</v>
      </c>
      <c r="I1446" s="181"/>
      <c r="L1446" s="176"/>
      <c r="M1446" s="182"/>
      <c r="N1446" s="183"/>
      <c r="O1446" s="183"/>
      <c r="P1446" s="183"/>
      <c r="Q1446" s="183"/>
      <c r="R1446" s="183"/>
      <c r="S1446" s="183"/>
      <c r="T1446" s="184"/>
      <c r="AT1446" s="178" t="s">
        <v>189</v>
      </c>
      <c r="AU1446" s="178" t="s">
        <v>85</v>
      </c>
      <c r="AV1446" s="13" t="s">
        <v>85</v>
      </c>
      <c r="AW1446" s="13" t="s">
        <v>31</v>
      </c>
      <c r="AX1446" s="13" t="s">
        <v>75</v>
      </c>
      <c r="AY1446" s="178" t="s">
        <v>181</v>
      </c>
    </row>
    <row r="1447" spans="1:65" s="14" customFormat="1">
      <c r="B1447" s="185"/>
      <c r="D1447" s="177" t="s">
        <v>189</v>
      </c>
      <c r="E1447" s="186" t="s">
        <v>1</v>
      </c>
      <c r="F1447" s="187" t="s">
        <v>2139</v>
      </c>
      <c r="H1447" s="186" t="s">
        <v>1</v>
      </c>
      <c r="I1447" s="188"/>
      <c r="L1447" s="185"/>
      <c r="M1447" s="189"/>
      <c r="N1447" s="190"/>
      <c r="O1447" s="190"/>
      <c r="P1447" s="190"/>
      <c r="Q1447" s="190"/>
      <c r="R1447" s="190"/>
      <c r="S1447" s="190"/>
      <c r="T1447" s="191"/>
      <c r="AT1447" s="186" t="s">
        <v>189</v>
      </c>
      <c r="AU1447" s="186" t="s">
        <v>85</v>
      </c>
      <c r="AV1447" s="14" t="s">
        <v>80</v>
      </c>
      <c r="AW1447" s="14" t="s">
        <v>31</v>
      </c>
      <c r="AX1447" s="14" t="s">
        <v>75</v>
      </c>
      <c r="AY1447" s="186" t="s">
        <v>181</v>
      </c>
    </row>
    <row r="1448" spans="1:65" s="13" customFormat="1">
      <c r="B1448" s="176"/>
      <c r="D1448" s="177" t="s">
        <v>189</v>
      </c>
      <c r="E1448" s="178" t="s">
        <v>1</v>
      </c>
      <c r="F1448" s="179" t="s">
        <v>1732</v>
      </c>
      <c r="H1448" s="180">
        <v>53.2</v>
      </c>
      <c r="I1448" s="181"/>
      <c r="L1448" s="176"/>
      <c r="M1448" s="182"/>
      <c r="N1448" s="183"/>
      <c r="O1448" s="183"/>
      <c r="P1448" s="183"/>
      <c r="Q1448" s="183"/>
      <c r="R1448" s="183"/>
      <c r="S1448" s="183"/>
      <c r="T1448" s="184"/>
      <c r="AT1448" s="178" t="s">
        <v>189</v>
      </c>
      <c r="AU1448" s="178" t="s">
        <v>85</v>
      </c>
      <c r="AV1448" s="13" t="s">
        <v>85</v>
      </c>
      <c r="AW1448" s="13" t="s">
        <v>31</v>
      </c>
      <c r="AX1448" s="13" t="s">
        <v>75</v>
      </c>
      <c r="AY1448" s="178" t="s">
        <v>181</v>
      </c>
    </row>
    <row r="1449" spans="1:65" s="14" customFormat="1">
      <c r="B1449" s="185"/>
      <c r="D1449" s="177" t="s">
        <v>189</v>
      </c>
      <c r="E1449" s="186" t="s">
        <v>1</v>
      </c>
      <c r="F1449" s="187" t="s">
        <v>2140</v>
      </c>
      <c r="H1449" s="186" t="s">
        <v>1</v>
      </c>
      <c r="I1449" s="188"/>
      <c r="L1449" s="185"/>
      <c r="M1449" s="189"/>
      <c r="N1449" s="190"/>
      <c r="O1449" s="190"/>
      <c r="P1449" s="190"/>
      <c r="Q1449" s="190"/>
      <c r="R1449" s="190"/>
      <c r="S1449" s="190"/>
      <c r="T1449" s="191"/>
      <c r="AT1449" s="186" t="s">
        <v>189</v>
      </c>
      <c r="AU1449" s="186" t="s">
        <v>85</v>
      </c>
      <c r="AV1449" s="14" t="s">
        <v>80</v>
      </c>
      <c r="AW1449" s="14" t="s">
        <v>31</v>
      </c>
      <c r="AX1449" s="14" t="s">
        <v>75</v>
      </c>
      <c r="AY1449" s="186" t="s">
        <v>181</v>
      </c>
    </row>
    <row r="1450" spans="1:65" s="13" customFormat="1">
      <c r="B1450" s="176"/>
      <c r="D1450" s="177" t="s">
        <v>189</v>
      </c>
      <c r="E1450" s="178" t="s">
        <v>1</v>
      </c>
      <c r="F1450" s="179" t="s">
        <v>2141</v>
      </c>
      <c r="H1450" s="180">
        <v>30.25</v>
      </c>
      <c r="I1450" s="181"/>
      <c r="L1450" s="176"/>
      <c r="M1450" s="182"/>
      <c r="N1450" s="183"/>
      <c r="O1450" s="183"/>
      <c r="P1450" s="183"/>
      <c r="Q1450" s="183"/>
      <c r="R1450" s="183"/>
      <c r="S1450" s="183"/>
      <c r="T1450" s="184"/>
      <c r="AT1450" s="178" t="s">
        <v>189</v>
      </c>
      <c r="AU1450" s="178" t="s">
        <v>85</v>
      </c>
      <c r="AV1450" s="13" t="s">
        <v>85</v>
      </c>
      <c r="AW1450" s="13" t="s">
        <v>31</v>
      </c>
      <c r="AX1450" s="13" t="s">
        <v>75</v>
      </c>
      <c r="AY1450" s="178" t="s">
        <v>181</v>
      </c>
    </row>
    <row r="1451" spans="1:65" s="14" customFormat="1">
      <c r="B1451" s="185"/>
      <c r="D1451" s="177" t="s">
        <v>189</v>
      </c>
      <c r="E1451" s="186" t="s">
        <v>1</v>
      </c>
      <c r="F1451" s="187" t="s">
        <v>2142</v>
      </c>
      <c r="H1451" s="186" t="s">
        <v>1</v>
      </c>
      <c r="I1451" s="188"/>
      <c r="L1451" s="185"/>
      <c r="M1451" s="189"/>
      <c r="N1451" s="190"/>
      <c r="O1451" s="190"/>
      <c r="P1451" s="190"/>
      <c r="Q1451" s="190"/>
      <c r="R1451" s="190"/>
      <c r="S1451" s="190"/>
      <c r="T1451" s="191"/>
      <c r="AT1451" s="186" t="s">
        <v>189</v>
      </c>
      <c r="AU1451" s="186" t="s">
        <v>85</v>
      </c>
      <c r="AV1451" s="14" t="s">
        <v>80</v>
      </c>
      <c r="AW1451" s="14" t="s">
        <v>31</v>
      </c>
      <c r="AX1451" s="14" t="s">
        <v>75</v>
      </c>
      <c r="AY1451" s="186" t="s">
        <v>181</v>
      </c>
    </row>
    <row r="1452" spans="1:65" s="13" customFormat="1">
      <c r="B1452" s="176"/>
      <c r="D1452" s="177" t="s">
        <v>189</v>
      </c>
      <c r="E1452" s="178" t="s">
        <v>1</v>
      </c>
      <c r="F1452" s="179" t="s">
        <v>2143</v>
      </c>
      <c r="H1452" s="180">
        <v>25.95</v>
      </c>
      <c r="I1452" s="181"/>
      <c r="L1452" s="176"/>
      <c r="M1452" s="182"/>
      <c r="N1452" s="183"/>
      <c r="O1452" s="183"/>
      <c r="P1452" s="183"/>
      <c r="Q1452" s="183"/>
      <c r="R1452" s="183"/>
      <c r="S1452" s="183"/>
      <c r="T1452" s="184"/>
      <c r="AT1452" s="178" t="s">
        <v>189</v>
      </c>
      <c r="AU1452" s="178" t="s">
        <v>85</v>
      </c>
      <c r="AV1452" s="13" t="s">
        <v>85</v>
      </c>
      <c r="AW1452" s="13" t="s">
        <v>31</v>
      </c>
      <c r="AX1452" s="13" t="s">
        <v>75</v>
      </c>
      <c r="AY1452" s="178" t="s">
        <v>181</v>
      </c>
    </row>
    <row r="1453" spans="1:65" s="15" customFormat="1">
      <c r="B1453" s="192"/>
      <c r="D1453" s="177" t="s">
        <v>189</v>
      </c>
      <c r="E1453" s="193" t="s">
        <v>1</v>
      </c>
      <c r="F1453" s="194" t="s">
        <v>204</v>
      </c>
      <c r="H1453" s="195">
        <v>167</v>
      </c>
      <c r="I1453" s="196"/>
      <c r="L1453" s="192"/>
      <c r="M1453" s="197"/>
      <c r="N1453" s="198"/>
      <c r="O1453" s="198"/>
      <c r="P1453" s="198"/>
      <c r="Q1453" s="198"/>
      <c r="R1453" s="198"/>
      <c r="S1453" s="198"/>
      <c r="T1453" s="199"/>
      <c r="AT1453" s="193" t="s">
        <v>189</v>
      </c>
      <c r="AU1453" s="193" t="s">
        <v>85</v>
      </c>
      <c r="AV1453" s="15" t="s">
        <v>187</v>
      </c>
      <c r="AW1453" s="15" t="s">
        <v>31</v>
      </c>
      <c r="AX1453" s="15" t="s">
        <v>80</v>
      </c>
      <c r="AY1453" s="193" t="s">
        <v>181</v>
      </c>
    </row>
    <row r="1454" spans="1:65" s="2" customFormat="1" ht="16.5" customHeight="1">
      <c r="A1454" s="32"/>
      <c r="B1454" s="161"/>
      <c r="C1454" s="200" t="s">
        <v>2144</v>
      </c>
      <c r="D1454" s="200" t="s">
        <v>513</v>
      </c>
      <c r="E1454" s="201" t="s">
        <v>2145</v>
      </c>
      <c r="F1454" s="202" t="s">
        <v>2146</v>
      </c>
      <c r="G1454" s="203" t="s">
        <v>214</v>
      </c>
      <c r="H1454" s="204">
        <v>8.2070000000000007</v>
      </c>
      <c r="I1454" s="205"/>
      <c r="J1454" s="206">
        <f>ROUND(I1454*H1454,2)</f>
        <v>0</v>
      </c>
      <c r="K1454" s="207"/>
      <c r="L1454" s="208"/>
      <c r="M1454" s="209" t="s">
        <v>1</v>
      </c>
      <c r="N1454" s="210" t="s">
        <v>40</v>
      </c>
      <c r="O1454" s="58"/>
      <c r="P1454" s="172">
        <f>O1454*H1454</f>
        <v>0</v>
      </c>
      <c r="Q1454" s="172">
        <v>0.55000000000000004</v>
      </c>
      <c r="R1454" s="172">
        <f>Q1454*H1454</f>
        <v>4.5138500000000006</v>
      </c>
      <c r="S1454" s="172">
        <v>0</v>
      </c>
      <c r="T1454" s="173">
        <f>S1454*H1454</f>
        <v>0</v>
      </c>
      <c r="U1454" s="32"/>
      <c r="V1454" s="32"/>
      <c r="W1454" s="32"/>
      <c r="X1454" s="32"/>
      <c r="Y1454" s="32"/>
      <c r="Z1454" s="32"/>
      <c r="AA1454" s="32"/>
      <c r="AB1454" s="32"/>
      <c r="AC1454" s="32"/>
      <c r="AD1454" s="32"/>
      <c r="AE1454" s="32"/>
      <c r="AR1454" s="174" t="s">
        <v>445</v>
      </c>
      <c r="AT1454" s="174" t="s">
        <v>513</v>
      </c>
      <c r="AU1454" s="174" t="s">
        <v>85</v>
      </c>
      <c r="AY1454" s="17" t="s">
        <v>181</v>
      </c>
      <c r="BE1454" s="175">
        <f>IF(N1454="základní",J1454,0)</f>
        <v>0</v>
      </c>
      <c r="BF1454" s="175">
        <f>IF(N1454="snížená",J1454,0)</f>
        <v>0</v>
      </c>
      <c r="BG1454" s="175">
        <f>IF(N1454="zákl. přenesená",J1454,0)</f>
        <v>0</v>
      </c>
      <c r="BH1454" s="175">
        <f>IF(N1454="sníž. přenesená",J1454,0)</f>
        <v>0</v>
      </c>
      <c r="BI1454" s="175">
        <f>IF(N1454="nulová",J1454,0)</f>
        <v>0</v>
      </c>
      <c r="BJ1454" s="17" t="s">
        <v>80</v>
      </c>
      <c r="BK1454" s="175">
        <f>ROUND(I1454*H1454,2)</f>
        <v>0</v>
      </c>
      <c r="BL1454" s="17" t="s">
        <v>300</v>
      </c>
      <c r="BM1454" s="174" t="s">
        <v>2147</v>
      </c>
    </row>
    <row r="1455" spans="1:65" s="14" customFormat="1">
      <c r="B1455" s="185"/>
      <c r="D1455" s="177" t="s">
        <v>189</v>
      </c>
      <c r="E1455" s="186" t="s">
        <v>1</v>
      </c>
      <c r="F1455" s="187" t="s">
        <v>2137</v>
      </c>
      <c r="H1455" s="186" t="s">
        <v>1</v>
      </c>
      <c r="I1455" s="188"/>
      <c r="L1455" s="185"/>
      <c r="M1455" s="189"/>
      <c r="N1455" s="190"/>
      <c r="O1455" s="190"/>
      <c r="P1455" s="190"/>
      <c r="Q1455" s="190"/>
      <c r="R1455" s="190"/>
      <c r="S1455" s="190"/>
      <c r="T1455" s="191"/>
      <c r="AT1455" s="186" t="s">
        <v>189</v>
      </c>
      <c r="AU1455" s="186" t="s">
        <v>85</v>
      </c>
      <c r="AV1455" s="14" t="s">
        <v>80</v>
      </c>
      <c r="AW1455" s="14" t="s">
        <v>31</v>
      </c>
      <c r="AX1455" s="14" t="s">
        <v>75</v>
      </c>
      <c r="AY1455" s="186" t="s">
        <v>181</v>
      </c>
    </row>
    <row r="1456" spans="1:65" s="13" customFormat="1">
      <c r="B1456" s="176"/>
      <c r="D1456" s="177" t="s">
        <v>189</v>
      </c>
      <c r="E1456" s="178" t="s">
        <v>1</v>
      </c>
      <c r="F1456" s="179" t="s">
        <v>2148</v>
      </c>
      <c r="H1456" s="180">
        <v>2.6960000000000002</v>
      </c>
      <c r="I1456" s="181"/>
      <c r="L1456" s="176"/>
      <c r="M1456" s="182"/>
      <c r="N1456" s="183"/>
      <c r="O1456" s="183"/>
      <c r="P1456" s="183"/>
      <c r="Q1456" s="183"/>
      <c r="R1456" s="183"/>
      <c r="S1456" s="183"/>
      <c r="T1456" s="184"/>
      <c r="AT1456" s="178" t="s">
        <v>189</v>
      </c>
      <c r="AU1456" s="178" t="s">
        <v>85</v>
      </c>
      <c r="AV1456" s="13" t="s">
        <v>85</v>
      </c>
      <c r="AW1456" s="13" t="s">
        <v>31</v>
      </c>
      <c r="AX1456" s="13" t="s">
        <v>75</v>
      </c>
      <c r="AY1456" s="178" t="s">
        <v>181</v>
      </c>
    </row>
    <row r="1457" spans="1:65" s="14" customFormat="1">
      <c r="B1457" s="185"/>
      <c r="D1457" s="177" t="s">
        <v>189</v>
      </c>
      <c r="E1457" s="186" t="s">
        <v>1</v>
      </c>
      <c r="F1457" s="187" t="s">
        <v>2139</v>
      </c>
      <c r="H1457" s="186" t="s">
        <v>1</v>
      </c>
      <c r="I1457" s="188"/>
      <c r="L1457" s="185"/>
      <c r="M1457" s="189"/>
      <c r="N1457" s="190"/>
      <c r="O1457" s="190"/>
      <c r="P1457" s="190"/>
      <c r="Q1457" s="190"/>
      <c r="R1457" s="190"/>
      <c r="S1457" s="190"/>
      <c r="T1457" s="191"/>
      <c r="AT1457" s="186" t="s">
        <v>189</v>
      </c>
      <c r="AU1457" s="186" t="s">
        <v>85</v>
      </c>
      <c r="AV1457" s="14" t="s">
        <v>80</v>
      </c>
      <c r="AW1457" s="14" t="s">
        <v>31</v>
      </c>
      <c r="AX1457" s="14" t="s">
        <v>75</v>
      </c>
      <c r="AY1457" s="186" t="s">
        <v>181</v>
      </c>
    </row>
    <row r="1458" spans="1:65" s="13" customFormat="1">
      <c r="B1458" s="176"/>
      <c r="D1458" s="177" t="s">
        <v>189</v>
      </c>
      <c r="E1458" s="178" t="s">
        <v>1</v>
      </c>
      <c r="F1458" s="179" t="s">
        <v>2149</v>
      </c>
      <c r="H1458" s="180">
        <v>2.4900000000000002</v>
      </c>
      <c r="I1458" s="181"/>
      <c r="L1458" s="176"/>
      <c r="M1458" s="182"/>
      <c r="N1458" s="183"/>
      <c r="O1458" s="183"/>
      <c r="P1458" s="183"/>
      <c r="Q1458" s="183"/>
      <c r="R1458" s="183"/>
      <c r="S1458" s="183"/>
      <c r="T1458" s="184"/>
      <c r="AT1458" s="178" t="s">
        <v>189</v>
      </c>
      <c r="AU1458" s="178" t="s">
        <v>85</v>
      </c>
      <c r="AV1458" s="13" t="s">
        <v>85</v>
      </c>
      <c r="AW1458" s="13" t="s">
        <v>31</v>
      </c>
      <c r="AX1458" s="13" t="s">
        <v>75</v>
      </c>
      <c r="AY1458" s="178" t="s">
        <v>181</v>
      </c>
    </row>
    <row r="1459" spans="1:65" s="14" customFormat="1">
      <c r="B1459" s="185"/>
      <c r="D1459" s="177" t="s">
        <v>189</v>
      </c>
      <c r="E1459" s="186" t="s">
        <v>1</v>
      </c>
      <c r="F1459" s="187" t="s">
        <v>2140</v>
      </c>
      <c r="H1459" s="186" t="s">
        <v>1</v>
      </c>
      <c r="I1459" s="188"/>
      <c r="L1459" s="185"/>
      <c r="M1459" s="189"/>
      <c r="N1459" s="190"/>
      <c r="O1459" s="190"/>
      <c r="P1459" s="190"/>
      <c r="Q1459" s="190"/>
      <c r="R1459" s="190"/>
      <c r="S1459" s="190"/>
      <c r="T1459" s="191"/>
      <c r="AT1459" s="186" t="s">
        <v>189</v>
      </c>
      <c r="AU1459" s="186" t="s">
        <v>85</v>
      </c>
      <c r="AV1459" s="14" t="s">
        <v>80</v>
      </c>
      <c r="AW1459" s="14" t="s">
        <v>31</v>
      </c>
      <c r="AX1459" s="14" t="s">
        <v>75</v>
      </c>
      <c r="AY1459" s="186" t="s">
        <v>181</v>
      </c>
    </row>
    <row r="1460" spans="1:65" s="13" customFormat="1">
      <c r="B1460" s="176"/>
      <c r="D1460" s="177" t="s">
        <v>189</v>
      </c>
      <c r="E1460" s="178" t="s">
        <v>1</v>
      </c>
      <c r="F1460" s="179" t="s">
        <v>2150</v>
      </c>
      <c r="H1460" s="180">
        <v>1.4159999999999999</v>
      </c>
      <c r="I1460" s="181"/>
      <c r="L1460" s="176"/>
      <c r="M1460" s="182"/>
      <c r="N1460" s="183"/>
      <c r="O1460" s="183"/>
      <c r="P1460" s="183"/>
      <c r="Q1460" s="183"/>
      <c r="R1460" s="183"/>
      <c r="S1460" s="183"/>
      <c r="T1460" s="184"/>
      <c r="AT1460" s="178" t="s">
        <v>189</v>
      </c>
      <c r="AU1460" s="178" t="s">
        <v>85</v>
      </c>
      <c r="AV1460" s="13" t="s">
        <v>85</v>
      </c>
      <c r="AW1460" s="13" t="s">
        <v>31</v>
      </c>
      <c r="AX1460" s="13" t="s">
        <v>75</v>
      </c>
      <c r="AY1460" s="178" t="s">
        <v>181</v>
      </c>
    </row>
    <row r="1461" spans="1:65" s="14" customFormat="1">
      <c r="B1461" s="185"/>
      <c r="D1461" s="177" t="s">
        <v>189</v>
      </c>
      <c r="E1461" s="186" t="s">
        <v>1</v>
      </c>
      <c r="F1461" s="187" t="s">
        <v>2142</v>
      </c>
      <c r="H1461" s="186" t="s">
        <v>1</v>
      </c>
      <c r="I1461" s="188"/>
      <c r="L1461" s="185"/>
      <c r="M1461" s="189"/>
      <c r="N1461" s="190"/>
      <c r="O1461" s="190"/>
      <c r="P1461" s="190"/>
      <c r="Q1461" s="190"/>
      <c r="R1461" s="190"/>
      <c r="S1461" s="190"/>
      <c r="T1461" s="191"/>
      <c r="AT1461" s="186" t="s">
        <v>189</v>
      </c>
      <c r="AU1461" s="186" t="s">
        <v>85</v>
      </c>
      <c r="AV1461" s="14" t="s">
        <v>80</v>
      </c>
      <c r="AW1461" s="14" t="s">
        <v>31</v>
      </c>
      <c r="AX1461" s="14" t="s">
        <v>75</v>
      </c>
      <c r="AY1461" s="186" t="s">
        <v>181</v>
      </c>
    </row>
    <row r="1462" spans="1:65" s="13" customFormat="1">
      <c r="B1462" s="176"/>
      <c r="D1462" s="177" t="s">
        <v>189</v>
      </c>
      <c r="E1462" s="178" t="s">
        <v>1</v>
      </c>
      <c r="F1462" s="179" t="s">
        <v>2151</v>
      </c>
      <c r="H1462" s="180">
        <v>1.214</v>
      </c>
      <c r="I1462" s="181"/>
      <c r="L1462" s="176"/>
      <c r="M1462" s="182"/>
      <c r="N1462" s="183"/>
      <c r="O1462" s="183"/>
      <c r="P1462" s="183"/>
      <c r="Q1462" s="183"/>
      <c r="R1462" s="183"/>
      <c r="S1462" s="183"/>
      <c r="T1462" s="184"/>
      <c r="AT1462" s="178" t="s">
        <v>189</v>
      </c>
      <c r="AU1462" s="178" t="s">
        <v>85</v>
      </c>
      <c r="AV1462" s="13" t="s">
        <v>85</v>
      </c>
      <c r="AW1462" s="13" t="s">
        <v>31</v>
      </c>
      <c r="AX1462" s="13" t="s">
        <v>75</v>
      </c>
      <c r="AY1462" s="178" t="s">
        <v>181</v>
      </c>
    </row>
    <row r="1463" spans="1:65" s="15" customFormat="1">
      <c r="B1463" s="192"/>
      <c r="D1463" s="177" t="s">
        <v>189</v>
      </c>
      <c r="E1463" s="193" t="s">
        <v>1</v>
      </c>
      <c r="F1463" s="194" t="s">
        <v>204</v>
      </c>
      <c r="H1463" s="195">
        <v>7.8159999999999998</v>
      </c>
      <c r="I1463" s="196"/>
      <c r="L1463" s="192"/>
      <c r="M1463" s="197"/>
      <c r="N1463" s="198"/>
      <c r="O1463" s="198"/>
      <c r="P1463" s="198"/>
      <c r="Q1463" s="198"/>
      <c r="R1463" s="198"/>
      <c r="S1463" s="198"/>
      <c r="T1463" s="199"/>
      <c r="AT1463" s="193" t="s">
        <v>189</v>
      </c>
      <c r="AU1463" s="193" t="s">
        <v>85</v>
      </c>
      <c r="AV1463" s="15" t="s">
        <v>187</v>
      </c>
      <c r="AW1463" s="15" t="s">
        <v>31</v>
      </c>
      <c r="AX1463" s="15" t="s">
        <v>80</v>
      </c>
      <c r="AY1463" s="193" t="s">
        <v>181</v>
      </c>
    </row>
    <row r="1464" spans="1:65" s="13" customFormat="1">
      <c r="B1464" s="176"/>
      <c r="D1464" s="177" t="s">
        <v>189</v>
      </c>
      <c r="F1464" s="179" t="s">
        <v>2152</v>
      </c>
      <c r="H1464" s="180">
        <v>8.2070000000000007</v>
      </c>
      <c r="I1464" s="181"/>
      <c r="L1464" s="176"/>
      <c r="M1464" s="182"/>
      <c r="N1464" s="183"/>
      <c r="O1464" s="183"/>
      <c r="P1464" s="183"/>
      <c r="Q1464" s="183"/>
      <c r="R1464" s="183"/>
      <c r="S1464" s="183"/>
      <c r="T1464" s="184"/>
      <c r="AT1464" s="178" t="s">
        <v>189</v>
      </c>
      <c r="AU1464" s="178" t="s">
        <v>85</v>
      </c>
      <c r="AV1464" s="13" t="s">
        <v>85</v>
      </c>
      <c r="AW1464" s="13" t="s">
        <v>3</v>
      </c>
      <c r="AX1464" s="13" t="s">
        <v>80</v>
      </c>
      <c r="AY1464" s="178" t="s">
        <v>181</v>
      </c>
    </row>
    <row r="1465" spans="1:65" s="2" customFormat="1" ht="21.75" customHeight="1">
      <c r="A1465" s="32"/>
      <c r="B1465" s="161"/>
      <c r="C1465" s="162" t="s">
        <v>2153</v>
      </c>
      <c r="D1465" s="162" t="s">
        <v>183</v>
      </c>
      <c r="E1465" s="163" t="s">
        <v>2154</v>
      </c>
      <c r="F1465" s="164" t="s">
        <v>2155</v>
      </c>
      <c r="G1465" s="165" t="s">
        <v>200</v>
      </c>
      <c r="H1465" s="166">
        <v>1576.53</v>
      </c>
      <c r="I1465" s="167"/>
      <c r="J1465" s="168">
        <f>ROUND(I1465*H1465,2)</f>
        <v>0</v>
      </c>
      <c r="K1465" s="169"/>
      <c r="L1465" s="33"/>
      <c r="M1465" s="170" t="s">
        <v>1</v>
      </c>
      <c r="N1465" s="171" t="s">
        <v>40</v>
      </c>
      <c r="O1465" s="58"/>
      <c r="P1465" s="172">
        <f>O1465*H1465</f>
        <v>0</v>
      </c>
      <c r="Q1465" s="172">
        <v>0</v>
      </c>
      <c r="R1465" s="172">
        <f>Q1465*H1465</f>
        <v>0</v>
      </c>
      <c r="S1465" s="172">
        <v>0</v>
      </c>
      <c r="T1465" s="173">
        <f>S1465*H1465</f>
        <v>0</v>
      </c>
      <c r="U1465" s="32"/>
      <c r="V1465" s="32"/>
      <c r="W1465" s="32"/>
      <c r="X1465" s="32"/>
      <c r="Y1465" s="32"/>
      <c r="Z1465" s="32"/>
      <c r="AA1465" s="32"/>
      <c r="AB1465" s="32"/>
      <c r="AC1465" s="32"/>
      <c r="AD1465" s="32"/>
      <c r="AE1465" s="32"/>
      <c r="AR1465" s="174" t="s">
        <v>300</v>
      </c>
      <c r="AT1465" s="174" t="s">
        <v>183</v>
      </c>
      <c r="AU1465" s="174" t="s">
        <v>85</v>
      </c>
      <c r="AY1465" s="17" t="s">
        <v>181</v>
      </c>
      <c r="BE1465" s="175">
        <f>IF(N1465="základní",J1465,0)</f>
        <v>0</v>
      </c>
      <c r="BF1465" s="175">
        <f>IF(N1465="snížená",J1465,0)</f>
        <v>0</v>
      </c>
      <c r="BG1465" s="175">
        <f>IF(N1465="zákl. přenesená",J1465,0)</f>
        <v>0</v>
      </c>
      <c r="BH1465" s="175">
        <f>IF(N1465="sníž. přenesená",J1465,0)</f>
        <v>0</v>
      </c>
      <c r="BI1465" s="175">
        <f>IF(N1465="nulová",J1465,0)</f>
        <v>0</v>
      </c>
      <c r="BJ1465" s="17" t="s">
        <v>80</v>
      </c>
      <c r="BK1465" s="175">
        <f>ROUND(I1465*H1465,2)</f>
        <v>0</v>
      </c>
      <c r="BL1465" s="17" t="s">
        <v>300</v>
      </c>
      <c r="BM1465" s="174" t="s">
        <v>2156</v>
      </c>
    </row>
    <row r="1466" spans="1:65" s="13" customFormat="1">
      <c r="B1466" s="176"/>
      <c r="D1466" s="177" t="s">
        <v>189</v>
      </c>
      <c r="E1466" s="178" t="s">
        <v>1</v>
      </c>
      <c r="F1466" s="179" t="s">
        <v>2157</v>
      </c>
      <c r="H1466" s="180">
        <v>1570.7339999999999</v>
      </c>
      <c r="I1466" s="181"/>
      <c r="L1466" s="176"/>
      <c r="M1466" s="182"/>
      <c r="N1466" s="183"/>
      <c r="O1466" s="183"/>
      <c r="P1466" s="183"/>
      <c r="Q1466" s="183"/>
      <c r="R1466" s="183"/>
      <c r="S1466" s="183"/>
      <c r="T1466" s="184"/>
      <c r="AT1466" s="178" t="s">
        <v>189</v>
      </c>
      <c r="AU1466" s="178" t="s">
        <v>85</v>
      </c>
      <c r="AV1466" s="13" t="s">
        <v>85</v>
      </c>
      <c r="AW1466" s="13" t="s">
        <v>31</v>
      </c>
      <c r="AX1466" s="13" t="s">
        <v>75</v>
      </c>
      <c r="AY1466" s="178" t="s">
        <v>181</v>
      </c>
    </row>
    <row r="1467" spans="1:65" s="14" customFormat="1">
      <c r="B1467" s="185"/>
      <c r="D1467" s="177" t="s">
        <v>189</v>
      </c>
      <c r="E1467" s="186" t="s">
        <v>1</v>
      </c>
      <c r="F1467" s="187" t="s">
        <v>2005</v>
      </c>
      <c r="H1467" s="186" t="s">
        <v>1</v>
      </c>
      <c r="I1467" s="188"/>
      <c r="L1467" s="185"/>
      <c r="M1467" s="189"/>
      <c r="N1467" s="190"/>
      <c r="O1467" s="190"/>
      <c r="P1467" s="190"/>
      <c r="Q1467" s="190"/>
      <c r="R1467" s="190"/>
      <c r="S1467" s="190"/>
      <c r="T1467" s="191"/>
      <c r="AT1467" s="186" t="s">
        <v>189</v>
      </c>
      <c r="AU1467" s="186" t="s">
        <v>85</v>
      </c>
      <c r="AV1467" s="14" t="s">
        <v>80</v>
      </c>
      <c r="AW1467" s="14" t="s">
        <v>31</v>
      </c>
      <c r="AX1467" s="14" t="s">
        <v>75</v>
      </c>
      <c r="AY1467" s="186" t="s">
        <v>181</v>
      </c>
    </row>
    <row r="1468" spans="1:65" s="13" customFormat="1">
      <c r="B1468" s="176"/>
      <c r="D1468" s="177" t="s">
        <v>189</v>
      </c>
      <c r="E1468" s="178" t="s">
        <v>1</v>
      </c>
      <c r="F1468" s="179" t="s">
        <v>2158</v>
      </c>
      <c r="H1468" s="180">
        <v>5.7960000000000003</v>
      </c>
      <c r="I1468" s="181"/>
      <c r="L1468" s="176"/>
      <c r="M1468" s="182"/>
      <c r="N1468" s="183"/>
      <c r="O1468" s="183"/>
      <c r="P1468" s="183"/>
      <c r="Q1468" s="183"/>
      <c r="R1468" s="183"/>
      <c r="S1468" s="183"/>
      <c r="T1468" s="184"/>
      <c r="AT1468" s="178" t="s">
        <v>189</v>
      </c>
      <c r="AU1468" s="178" t="s">
        <v>85</v>
      </c>
      <c r="AV1468" s="13" t="s">
        <v>85</v>
      </c>
      <c r="AW1468" s="13" t="s">
        <v>31</v>
      </c>
      <c r="AX1468" s="13" t="s">
        <v>75</v>
      </c>
      <c r="AY1468" s="178" t="s">
        <v>181</v>
      </c>
    </row>
    <row r="1469" spans="1:65" s="15" customFormat="1">
      <c r="B1469" s="192"/>
      <c r="D1469" s="177" t="s">
        <v>189</v>
      </c>
      <c r="E1469" s="193" t="s">
        <v>1</v>
      </c>
      <c r="F1469" s="194" t="s">
        <v>204</v>
      </c>
      <c r="H1469" s="195">
        <v>1576.53</v>
      </c>
      <c r="I1469" s="196"/>
      <c r="L1469" s="192"/>
      <c r="M1469" s="197"/>
      <c r="N1469" s="198"/>
      <c r="O1469" s="198"/>
      <c r="P1469" s="198"/>
      <c r="Q1469" s="198"/>
      <c r="R1469" s="198"/>
      <c r="S1469" s="198"/>
      <c r="T1469" s="199"/>
      <c r="AT1469" s="193" t="s">
        <v>189</v>
      </c>
      <c r="AU1469" s="193" t="s">
        <v>85</v>
      </c>
      <c r="AV1469" s="15" t="s">
        <v>187</v>
      </c>
      <c r="AW1469" s="15" t="s">
        <v>31</v>
      </c>
      <c r="AX1469" s="15" t="s">
        <v>80</v>
      </c>
      <c r="AY1469" s="193" t="s">
        <v>181</v>
      </c>
    </row>
    <row r="1470" spans="1:65" s="2" customFormat="1" ht="16.5" customHeight="1">
      <c r="A1470" s="32"/>
      <c r="B1470" s="161"/>
      <c r="C1470" s="200" t="s">
        <v>2159</v>
      </c>
      <c r="D1470" s="200" t="s">
        <v>513</v>
      </c>
      <c r="E1470" s="201" t="s">
        <v>2160</v>
      </c>
      <c r="F1470" s="202" t="s">
        <v>2161</v>
      </c>
      <c r="G1470" s="203" t="s">
        <v>214</v>
      </c>
      <c r="H1470" s="204">
        <v>19.018999999999998</v>
      </c>
      <c r="I1470" s="205"/>
      <c r="J1470" s="206">
        <f>ROUND(I1470*H1470,2)</f>
        <v>0</v>
      </c>
      <c r="K1470" s="207"/>
      <c r="L1470" s="208"/>
      <c r="M1470" s="209" t="s">
        <v>1</v>
      </c>
      <c r="N1470" s="210" t="s">
        <v>40</v>
      </c>
      <c r="O1470" s="58"/>
      <c r="P1470" s="172">
        <f>O1470*H1470</f>
        <v>0</v>
      </c>
      <c r="Q1470" s="172">
        <v>0.55000000000000004</v>
      </c>
      <c r="R1470" s="172">
        <f>Q1470*H1470</f>
        <v>10.46045</v>
      </c>
      <c r="S1470" s="172">
        <v>0</v>
      </c>
      <c r="T1470" s="173">
        <f>S1470*H1470</f>
        <v>0</v>
      </c>
      <c r="U1470" s="32"/>
      <c r="V1470" s="32"/>
      <c r="W1470" s="32"/>
      <c r="X1470" s="32"/>
      <c r="Y1470" s="32"/>
      <c r="Z1470" s="32"/>
      <c r="AA1470" s="32"/>
      <c r="AB1470" s="32"/>
      <c r="AC1470" s="32"/>
      <c r="AD1470" s="32"/>
      <c r="AE1470" s="32"/>
      <c r="AR1470" s="174" t="s">
        <v>445</v>
      </c>
      <c r="AT1470" s="174" t="s">
        <v>513</v>
      </c>
      <c r="AU1470" s="174" t="s">
        <v>85</v>
      </c>
      <c r="AY1470" s="17" t="s">
        <v>181</v>
      </c>
      <c r="BE1470" s="175">
        <f>IF(N1470="základní",J1470,0)</f>
        <v>0</v>
      </c>
      <c r="BF1470" s="175">
        <f>IF(N1470="snížená",J1470,0)</f>
        <v>0</v>
      </c>
      <c r="BG1470" s="175">
        <f>IF(N1470="zákl. přenesená",J1470,0)</f>
        <v>0</v>
      </c>
      <c r="BH1470" s="175">
        <f>IF(N1470="sníž. přenesená",J1470,0)</f>
        <v>0</v>
      </c>
      <c r="BI1470" s="175">
        <f>IF(N1470="nulová",J1470,0)</f>
        <v>0</v>
      </c>
      <c r="BJ1470" s="17" t="s">
        <v>80</v>
      </c>
      <c r="BK1470" s="175">
        <f>ROUND(I1470*H1470,2)</f>
        <v>0</v>
      </c>
      <c r="BL1470" s="17" t="s">
        <v>300</v>
      </c>
      <c r="BM1470" s="174" t="s">
        <v>2162</v>
      </c>
    </row>
    <row r="1471" spans="1:65" s="13" customFormat="1">
      <c r="B1471" s="176"/>
      <c r="D1471" s="177" t="s">
        <v>189</v>
      </c>
      <c r="E1471" s="178" t="s">
        <v>1</v>
      </c>
      <c r="F1471" s="179" t="s">
        <v>2163</v>
      </c>
      <c r="H1471" s="180">
        <v>13.808999999999999</v>
      </c>
      <c r="I1471" s="181"/>
      <c r="L1471" s="176"/>
      <c r="M1471" s="182"/>
      <c r="N1471" s="183"/>
      <c r="O1471" s="183"/>
      <c r="P1471" s="183"/>
      <c r="Q1471" s="183"/>
      <c r="R1471" s="183"/>
      <c r="S1471" s="183"/>
      <c r="T1471" s="184"/>
      <c r="AT1471" s="178" t="s">
        <v>189</v>
      </c>
      <c r="AU1471" s="178" t="s">
        <v>85</v>
      </c>
      <c r="AV1471" s="13" t="s">
        <v>85</v>
      </c>
      <c r="AW1471" s="13" t="s">
        <v>31</v>
      </c>
      <c r="AX1471" s="13" t="s">
        <v>75</v>
      </c>
      <c r="AY1471" s="178" t="s">
        <v>181</v>
      </c>
    </row>
    <row r="1472" spans="1:65" s="13" customFormat="1">
      <c r="B1472" s="176"/>
      <c r="D1472" s="177" t="s">
        <v>189</v>
      </c>
      <c r="E1472" s="178" t="s">
        <v>1</v>
      </c>
      <c r="F1472" s="179" t="s">
        <v>2164</v>
      </c>
      <c r="H1472" s="180">
        <v>4.1470000000000002</v>
      </c>
      <c r="I1472" s="181"/>
      <c r="L1472" s="176"/>
      <c r="M1472" s="182"/>
      <c r="N1472" s="183"/>
      <c r="O1472" s="183"/>
      <c r="P1472" s="183"/>
      <c r="Q1472" s="183"/>
      <c r="R1472" s="183"/>
      <c r="S1472" s="183"/>
      <c r="T1472" s="184"/>
      <c r="AT1472" s="178" t="s">
        <v>189</v>
      </c>
      <c r="AU1472" s="178" t="s">
        <v>85</v>
      </c>
      <c r="AV1472" s="13" t="s">
        <v>85</v>
      </c>
      <c r="AW1472" s="13" t="s">
        <v>31</v>
      </c>
      <c r="AX1472" s="13" t="s">
        <v>75</v>
      </c>
      <c r="AY1472" s="178" t="s">
        <v>181</v>
      </c>
    </row>
    <row r="1473" spans="1:65" s="14" customFormat="1">
      <c r="B1473" s="185"/>
      <c r="D1473" s="177" t="s">
        <v>189</v>
      </c>
      <c r="E1473" s="186" t="s">
        <v>1</v>
      </c>
      <c r="F1473" s="187" t="s">
        <v>2005</v>
      </c>
      <c r="H1473" s="186" t="s">
        <v>1</v>
      </c>
      <c r="I1473" s="188"/>
      <c r="L1473" s="185"/>
      <c r="M1473" s="189"/>
      <c r="N1473" s="190"/>
      <c r="O1473" s="190"/>
      <c r="P1473" s="190"/>
      <c r="Q1473" s="190"/>
      <c r="R1473" s="190"/>
      <c r="S1473" s="190"/>
      <c r="T1473" s="191"/>
      <c r="AT1473" s="186" t="s">
        <v>189</v>
      </c>
      <c r="AU1473" s="186" t="s">
        <v>85</v>
      </c>
      <c r="AV1473" s="14" t="s">
        <v>80</v>
      </c>
      <c r="AW1473" s="14" t="s">
        <v>31</v>
      </c>
      <c r="AX1473" s="14" t="s">
        <v>75</v>
      </c>
      <c r="AY1473" s="186" t="s">
        <v>181</v>
      </c>
    </row>
    <row r="1474" spans="1:65" s="13" customFormat="1">
      <c r="B1474" s="176"/>
      <c r="D1474" s="177" t="s">
        <v>189</v>
      </c>
      <c r="E1474" s="178" t="s">
        <v>1</v>
      </c>
      <c r="F1474" s="179" t="s">
        <v>2165</v>
      </c>
      <c r="H1474" s="180">
        <v>0.157</v>
      </c>
      <c r="I1474" s="181"/>
      <c r="L1474" s="176"/>
      <c r="M1474" s="182"/>
      <c r="N1474" s="183"/>
      <c r="O1474" s="183"/>
      <c r="P1474" s="183"/>
      <c r="Q1474" s="183"/>
      <c r="R1474" s="183"/>
      <c r="S1474" s="183"/>
      <c r="T1474" s="184"/>
      <c r="AT1474" s="178" t="s">
        <v>189</v>
      </c>
      <c r="AU1474" s="178" t="s">
        <v>85</v>
      </c>
      <c r="AV1474" s="13" t="s">
        <v>85</v>
      </c>
      <c r="AW1474" s="13" t="s">
        <v>31</v>
      </c>
      <c r="AX1474" s="13" t="s">
        <v>75</v>
      </c>
      <c r="AY1474" s="178" t="s">
        <v>181</v>
      </c>
    </row>
    <row r="1475" spans="1:65" s="15" customFormat="1">
      <c r="B1475" s="192"/>
      <c r="D1475" s="177" t="s">
        <v>189</v>
      </c>
      <c r="E1475" s="193" t="s">
        <v>1</v>
      </c>
      <c r="F1475" s="194" t="s">
        <v>204</v>
      </c>
      <c r="H1475" s="195">
        <v>18.113</v>
      </c>
      <c r="I1475" s="196"/>
      <c r="L1475" s="192"/>
      <c r="M1475" s="197"/>
      <c r="N1475" s="198"/>
      <c r="O1475" s="198"/>
      <c r="P1475" s="198"/>
      <c r="Q1475" s="198"/>
      <c r="R1475" s="198"/>
      <c r="S1475" s="198"/>
      <c r="T1475" s="199"/>
      <c r="AT1475" s="193" t="s">
        <v>189</v>
      </c>
      <c r="AU1475" s="193" t="s">
        <v>85</v>
      </c>
      <c r="AV1475" s="15" t="s">
        <v>187</v>
      </c>
      <c r="AW1475" s="15" t="s">
        <v>31</v>
      </c>
      <c r="AX1475" s="15" t="s">
        <v>80</v>
      </c>
      <c r="AY1475" s="193" t="s">
        <v>181</v>
      </c>
    </row>
    <row r="1476" spans="1:65" s="13" customFormat="1">
      <c r="B1476" s="176"/>
      <c r="D1476" s="177" t="s">
        <v>189</v>
      </c>
      <c r="F1476" s="179" t="s">
        <v>2166</v>
      </c>
      <c r="H1476" s="180">
        <v>19.018999999999998</v>
      </c>
      <c r="I1476" s="181"/>
      <c r="L1476" s="176"/>
      <c r="M1476" s="182"/>
      <c r="N1476" s="183"/>
      <c r="O1476" s="183"/>
      <c r="P1476" s="183"/>
      <c r="Q1476" s="183"/>
      <c r="R1476" s="183"/>
      <c r="S1476" s="183"/>
      <c r="T1476" s="184"/>
      <c r="AT1476" s="178" t="s">
        <v>189</v>
      </c>
      <c r="AU1476" s="178" t="s">
        <v>85</v>
      </c>
      <c r="AV1476" s="13" t="s">
        <v>85</v>
      </c>
      <c r="AW1476" s="13" t="s">
        <v>3</v>
      </c>
      <c r="AX1476" s="13" t="s">
        <v>80</v>
      </c>
      <c r="AY1476" s="178" t="s">
        <v>181</v>
      </c>
    </row>
    <row r="1477" spans="1:65" s="2" customFormat="1" ht="21.75" customHeight="1">
      <c r="A1477" s="32"/>
      <c r="B1477" s="161"/>
      <c r="C1477" s="162" t="s">
        <v>2167</v>
      </c>
      <c r="D1477" s="162" t="s">
        <v>183</v>
      </c>
      <c r="E1477" s="163" t="s">
        <v>2168</v>
      </c>
      <c r="F1477" s="164" t="s">
        <v>2169</v>
      </c>
      <c r="G1477" s="165" t="s">
        <v>200</v>
      </c>
      <c r="H1477" s="166">
        <v>1576.53</v>
      </c>
      <c r="I1477" s="167"/>
      <c r="J1477" s="168">
        <f>ROUND(I1477*H1477,2)</f>
        <v>0</v>
      </c>
      <c r="K1477" s="169"/>
      <c r="L1477" s="33"/>
      <c r="M1477" s="170" t="s">
        <v>1</v>
      </c>
      <c r="N1477" s="171" t="s">
        <v>40</v>
      </c>
      <c r="O1477" s="58"/>
      <c r="P1477" s="172">
        <f>O1477*H1477</f>
        <v>0</v>
      </c>
      <c r="Q1477" s="172">
        <v>0</v>
      </c>
      <c r="R1477" s="172">
        <f>Q1477*H1477</f>
        <v>0</v>
      </c>
      <c r="S1477" s="172">
        <v>0</v>
      </c>
      <c r="T1477" s="173">
        <f>S1477*H1477</f>
        <v>0</v>
      </c>
      <c r="U1477" s="32"/>
      <c r="V1477" s="32"/>
      <c r="W1477" s="32"/>
      <c r="X1477" s="32"/>
      <c r="Y1477" s="32"/>
      <c r="Z1477" s="32"/>
      <c r="AA1477" s="32"/>
      <c r="AB1477" s="32"/>
      <c r="AC1477" s="32"/>
      <c r="AD1477" s="32"/>
      <c r="AE1477" s="32"/>
      <c r="AR1477" s="174" t="s">
        <v>300</v>
      </c>
      <c r="AT1477" s="174" t="s">
        <v>183</v>
      </c>
      <c r="AU1477" s="174" t="s">
        <v>85</v>
      </c>
      <c r="AY1477" s="17" t="s">
        <v>181</v>
      </c>
      <c r="BE1477" s="175">
        <f>IF(N1477="základní",J1477,0)</f>
        <v>0</v>
      </c>
      <c r="BF1477" s="175">
        <f>IF(N1477="snížená",J1477,0)</f>
        <v>0</v>
      </c>
      <c r="BG1477" s="175">
        <f>IF(N1477="zákl. přenesená",J1477,0)</f>
        <v>0</v>
      </c>
      <c r="BH1477" s="175">
        <f>IF(N1477="sníž. přenesená",J1477,0)</f>
        <v>0</v>
      </c>
      <c r="BI1477" s="175">
        <f>IF(N1477="nulová",J1477,0)</f>
        <v>0</v>
      </c>
      <c r="BJ1477" s="17" t="s">
        <v>80</v>
      </c>
      <c r="BK1477" s="175">
        <f>ROUND(I1477*H1477,2)</f>
        <v>0</v>
      </c>
      <c r="BL1477" s="17" t="s">
        <v>300</v>
      </c>
      <c r="BM1477" s="174" t="s">
        <v>2170</v>
      </c>
    </row>
    <row r="1478" spans="1:65" s="13" customFormat="1">
      <c r="B1478" s="176"/>
      <c r="D1478" s="177" t="s">
        <v>189</v>
      </c>
      <c r="E1478" s="178" t="s">
        <v>1</v>
      </c>
      <c r="F1478" s="179" t="s">
        <v>2157</v>
      </c>
      <c r="H1478" s="180">
        <v>1570.7339999999999</v>
      </c>
      <c r="I1478" s="181"/>
      <c r="L1478" s="176"/>
      <c r="M1478" s="182"/>
      <c r="N1478" s="183"/>
      <c r="O1478" s="183"/>
      <c r="P1478" s="183"/>
      <c r="Q1478" s="183"/>
      <c r="R1478" s="183"/>
      <c r="S1478" s="183"/>
      <c r="T1478" s="184"/>
      <c r="AT1478" s="178" t="s">
        <v>189</v>
      </c>
      <c r="AU1478" s="178" t="s">
        <v>85</v>
      </c>
      <c r="AV1478" s="13" t="s">
        <v>85</v>
      </c>
      <c r="AW1478" s="13" t="s">
        <v>31</v>
      </c>
      <c r="AX1478" s="13" t="s">
        <v>75</v>
      </c>
      <c r="AY1478" s="178" t="s">
        <v>181</v>
      </c>
    </row>
    <row r="1479" spans="1:65" s="14" customFormat="1">
      <c r="B1479" s="185"/>
      <c r="D1479" s="177" t="s">
        <v>189</v>
      </c>
      <c r="E1479" s="186" t="s">
        <v>1</v>
      </c>
      <c r="F1479" s="187" t="s">
        <v>2005</v>
      </c>
      <c r="H1479" s="186" t="s">
        <v>1</v>
      </c>
      <c r="I1479" s="188"/>
      <c r="L1479" s="185"/>
      <c r="M1479" s="189"/>
      <c r="N1479" s="190"/>
      <c r="O1479" s="190"/>
      <c r="P1479" s="190"/>
      <c r="Q1479" s="190"/>
      <c r="R1479" s="190"/>
      <c r="S1479" s="190"/>
      <c r="T1479" s="191"/>
      <c r="AT1479" s="186" t="s">
        <v>189</v>
      </c>
      <c r="AU1479" s="186" t="s">
        <v>85</v>
      </c>
      <c r="AV1479" s="14" t="s">
        <v>80</v>
      </c>
      <c r="AW1479" s="14" t="s">
        <v>31</v>
      </c>
      <c r="AX1479" s="14" t="s">
        <v>75</v>
      </c>
      <c r="AY1479" s="186" t="s">
        <v>181</v>
      </c>
    </row>
    <row r="1480" spans="1:65" s="13" customFormat="1">
      <c r="B1480" s="176"/>
      <c r="D1480" s="177" t="s">
        <v>189</v>
      </c>
      <c r="E1480" s="178" t="s">
        <v>1</v>
      </c>
      <c r="F1480" s="179" t="s">
        <v>2158</v>
      </c>
      <c r="H1480" s="180">
        <v>5.7960000000000003</v>
      </c>
      <c r="I1480" s="181"/>
      <c r="L1480" s="176"/>
      <c r="M1480" s="182"/>
      <c r="N1480" s="183"/>
      <c r="O1480" s="183"/>
      <c r="P1480" s="183"/>
      <c r="Q1480" s="183"/>
      <c r="R1480" s="183"/>
      <c r="S1480" s="183"/>
      <c r="T1480" s="184"/>
      <c r="AT1480" s="178" t="s">
        <v>189</v>
      </c>
      <c r="AU1480" s="178" t="s">
        <v>85</v>
      </c>
      <c r="AV1480" s="13" t="s">
        <v>85</v>
      </c>
      <c r="AW1480" s="13" t="s">
        <v>31</v>
      </c>
      <c r="AX1480" s="13" t="s">
        <v>75</v>
      </c>
      <c r="AY1480" s="178" t="s">
        <v>181</v>
      </c>
    </row>
    <row r="1481" spans="1:65" s="15" customFormat="1">
      <c r="B1481" s="192"/>
      <c r="D1481" s="177" t="s">
        <v>189</v>
      </c>
      <c r="E1481" s="193" t="s">
        <v>1</v>
      </c>
      <c r="F1481" s="194" t="s">
        <v>204</v>
      </c>
      <c r="H1481" s="195">
        <v>1576.53</v>
      </c>
      <c r="I1481" s="196"/>
      <c r="L1481" s="192"/>
      <c r="M1481" s="197"/>
      <c r="N1481" s="198"/>
      <c r="O1481" s="198"/>
      <c r="P1481" s="198"/>
      <c r="Q1481" s="198"/>
      <c r="R1481" s="198"/>
      <c r="S1481" s="198"/>
      <c r="T1481" s="199"/>
      <c r="AT1481" s="193" t="s">
        <v>189</v>
      </c>
      <c r="AU1481" s="193" t="s">
        <v>85</v>
      </c>
      <c r="AV1481" s="15" t="s">
        <v>187</v>
      </c>
      <c r="AW1481" s="15" t="s">
        <v>31</v>
      </c>
      <c r="AX1481" s="15" t="s">
        <v>80</v>
      </c>
      <c r="AY1481" s="193" t="s">
        <v>181</v>
      </c>
    </row>
    <row r="1482" spans="1:65" s="2" customFormat="1" ht="21.75" customHeight="1">
      <c r="A1482" s="32"/>
      <c r="B1482" s="161"/>
      <c r="C1482" s="162" t="s">
        <v>2171</v>
      </c>
      <c r="D1482" s="162" t="s">
        <v>183</v>
      </c>
      <c r="E1482" s="163" t="s">
        <v>2172</v>
      </c>
      <c r="F1482" s="164" t="s">
        <v>2173</v>
      </c>
      <c r="G1482" s="165" t="s">
        <v>214</v>
      </c>
      <c r="H1482" s="166">
        <v>97.147999999999996</v>
      </c>
      <c r="I1482" s="167"/>
      <c r="J1482" s="168">
        <f>ROUND(I1482*H1482,2)</f>
        <v>0</v>
      </c>
      <c r="K1482" s="169"/>
      <c r="L1482" s="33"/>
      <c r="M1482" s="170" t="s">
        <v>1</v>
      </c>
      <c r="N1482" s="171" t="s">
        <v>40</v>
      </c>
      <c r="O1482" s="58"/>
      <c r="P1482" s="172">
        <f>O1482*H1482</f>
        <v>0</v>
      </c>
      <c r="Q1482" s="172">
        <v>2.3369999999999998E-2</v>
      </c>
      <c r="R1482" s="172">
        <f>Q1482*H1482</f>
        <v>2.2703487599999996</v>
      </c>
      <c r="S1482" s="172">
        <v>0</v>
      </c>
      <c r="T1482" s="173">
        <f>S1482*H1482</f>
        <v>0</v>
      </c>
      <c r="U1482" s="32"/>
      <c r="V1482" s="32"/>
      <c r="W1482" s="32"/>
      <c r="X1482" s="32"/>
      <c r="Y1482" s="32"/>
      <c r="Z1482" s="32"/>
      <c r="AA1482" s="32"/>
      <c r="AB1482" s="32"/>
      <c r="AC1482" s="32"/>
      <c r="AD1482" s="32"/>
      <c r="AE1482" s="32"/>
      <c r="AR1482" s="174" t="s">
        <v>300</v>
      </c>
      <c r="AT1482" s="174" t="s">
        <v>183</v>
      </c>
      <c r="AU1482" s="174" t="s">
        <v>85</v>
      </c>
      <c r="AY1482" s="17" t="s">
        <v>181</v>
      </c>
      <c r="BE1482" s="175">
        <f>IF(N1482="základní",J1482,0)</f>
        <v>0</v>
      </c>
      <c r="BF1482" s="175">
        <f>IF(N1482="snížená",J1482,0)</f>
        <v>0</v>
      </c>
      <c r="BG1482" s="175">
        <f>IF(N1482="zákl. přenesená",J1482,0)</f>
        <v>0</v>
      </c>
      <c r="BH1482" s="175">
        <f>IF(N1482="sníž. přenesená",J1482,0)</f>
        <v>0</v>
      </c>
      <c r="BI1482" s="175">
        <f>IF(N1482="nulová",J1482,0)</f>
        <v>0</v>
      </c>
      <c r="BJ1482" s="17" t="s">
        <v>80</v>
      </c>
      <c r="BK1482" s="175">
        <f>ROUND(I1482*H1482,2)</f>
        <v>0</v>
      </c>
      <c r="BL1482" s="17" t="s">
        <v>300</v>
      </c>
      <c r="BM1482" s="174" t="s">
        <v>2174</v>
      </c>
    </row>
    <row r="1483" spans="1:65" s="13" customFormat="1">
      <c r="B1483" s="176"/>
      <c r="D1483" s="177" t="s">
        <v>189</v>
      </c>
      <c r="E1483" s="178" t="s">
        <v>1</v>
      </c>
      <c r="F1483" s="179" t="s">
        <v>2175</v>
      </c>
      <c r="H1483" s="180">
        <v>97.147999999999996</v>
      </c>
      <c r="I1483" s="181"/>
      <c r="L1483" s="176"/>
      <c r="M1483" s="182"/>
      <c r="N1483" s="183"/>
      <c r="O1483" s="183"/>
      <c r="P1483" s="183"/>
      <c r="Q1483" s="183"/>
      <c r="R1483" s="183"/>
      <c r="S1483" s="183"/>
      <c r="T1483" s="184"/>
      <c r="AT1483" s="178" t="s">
        <v>189</v>
      </c>
      <c r="AU1483" s="178" t="s">
        <v>85</v>
      </c>
      <c r="AV1483" s="13" t="s">
        <v>85</v>
      </c>
      <c r="AW1483" s="13" t="s">
        <v>31</v>
      </c>
      <c r="AX1483" s="13" t="s">
        <v>80</v>
      </c>
      <c r="AY1483" s="178" t="s">
        <v>181</v>
      </c>
    </row>
    <row r="1484" spans="1:65" s="2" customFormat="1" ht="21.75" customHeight="1">
      <c r="A1484" s="32"/>
      <c r="B1484" s="161"/>
      <c r="C1484" s="162" t="s">
        <v>951</v>
      </c>
      <c r="D1484" s="162" t="s">
        <v>183</v>
      </c>
      <c r="E1484" s="163" t="s">
        <v>2176</v>
      </c>
      <c r="F1484" s="164" t="s">
        <v>2177</v>
      </c>
      <c r="G1484" s="165" t="s">
        <v>200</v>
      </c>
      <c r="H1484" s="166">
        <v>76.424999999999997</v>
      </c>
      <c r="I1484" s="167"/>
      <c r="J1484" s="168">
        <f>ROUND(I1484*H1484,2)</f>
        <v>0</v>
      </c>
      <c r="K1484" s="169"/>
      <c r="L1484" s="33"/>
      <c r="M1484" s="170" t="s">
        <v>1</v>
      </c>
      <c r="N1484" s="171" t="s">
        <v>40</v>
      </c>
      <c r="O1484" s="58"/>
      <c r="P1484" s="172">
        <f>O1484*H1484</f>
        <v>0</v>
      </c>
      <c r="Q1484" s="172">
        <v>7.5300000000000002E-3</v>
      </c>
      <c r="R1484" s="172">
        <f>Q1484*H1484</f>
        <v>0.57548025000000003</v>
      </c>
      <c r="S1484" s="172">
        <v>0</v>
      </c>
      <c r="T1484" s="173">
        <f>S1484*H1484</f>
        <v>0</v>
      </c>
      <c r="U1484" s="32"/>
      <c r="V1484" s="32"/>
      <c r="W1484" s="32"/>
      <c r="X1484" s="32"/>
      <c r="Y1484" s="32"/>
      <c r="Z1484" s="32"/>
      <c r="AA1484" s="32"/>
      <c r="AB1484" s="32"/>
      <c r="AC1484" s="32"/>
      <c r="AD1484" s="32"/>
      <c r="AE1484" s="32"/>
      <c r="AR1484" s="174" t="s">
        <v>300</v>
      </c>
      <c r="AT1484" s="174" t="s">
        <v>183</v>
      </c>
      <c r="AU1484" s="174" t="s">
        <v>85</v>
      </c>
      <c r="AY1484" s="17" t="s">
        <v>181</v>
      </c>
      <c r="BE1484" s="175">
        <f>IF(N1484="základní",J1484,0)</f>
        <v>0</v>
      </c>
      <c r="BF1484" s="175">
        <f>IF(N1484="snížená",J1484,0)</f>
        <v>0</v>
      </c>
      <c r="BG1484" s="175">
        <f>IF(N1484="zákl. přenesená",J1484,0)</f>
        <v>0</v>
      </c>
      <c r="BH1484" s="175">
        <f>IF(N1484="sníž. přenesená",J1484,0)</f>
        <v>0</v>
      </c>
      <c r="BI1484" s="175">
        <f>IF(N1484="nulová",J1484,0)</f>
        <v>0</v>
      </c>
      <c r="BJ1484" s="17" t="s">
        <v>80</v>
      </c>
      <c r="BK1484" s="175">
        <f>ROUND(I1484*H1484,2)</f>
        <v>0</v>
      </c>
      <c r="BL1484" s="17" t="s">
        <v>300</v>
      </c>
      <c r="BM1484" s="174" t="s">
        <v>2178</v>
      </c>
    </row>
    <row r="1485" spans="1:65" s="13" customFormat="1">
      <c r="B1485" s="176"/>
      <c r="D1485" s="177" t="s">
        <v>189</v>
      </c>
      <c r="E1485" s="178" t="s">
        <v>1</v>
      </c>
      <c r="F1485" s="179" t="s">
        <v>897</v>
      </c>
      <c r="H1485" s="180">
        <v>76.424999999999997</v>
      </c>
      <c r="I1485" s="181"/>
      <c r="L1485" s="176"/>
      <c r="M1485" s="182"/>
      <c r="N1485" s="183"/>
      <c r="O1485" s="183"/>
      <c r="P1485" s="183"/>
      <c r="Q1485" s="183"/>
      <c r="R1485" s="183"/>
      <c r="S1485" s="183"/>
      <c r="T1485" s="184"/>
      <c r="AT1485" s="178" t="s">
        <v>189</v>
      </c>
      <c r="AU1485" s="178" t="s">
        <v>85</v>
      </c>
      <c r="AV1485" s="13" t="s">
        <v>85</v>
      </c>
      <c r="AW1485" s="13" t="s">
        <v>31</v>
      </c>
      <c r="AX1485" s="13" t="s">
        <v>80</v>
      </c>
      <c r="AY1485" s="178" t="s">
        <v>181</v>
      </c>
    </row>
    <row r="1486" spans="1:65" s="2" customFormat="1" ht="16.5" customHeight="1">
      <c r="A1486" s="32"/>
      <c r="B1486" s="161"/>
      <c r="C1486" s="162" t="s">
        <v>2179</v>
      </c>
      <c r="D1486" s="162" t="s">
        <v>183</v>
      </c>
      <c r="E1486" s="163" t="s">
        <v>2180</v>
      </c>
      <c r="F1486" s="164" t="s">
        <v>2181</v>
      </c>
      <c r="G1486" s="165" t="s">
        <v>200</v>
      </c>
      <c r="H1486" s="166">
        <v>76.424999999999997</v>
      </c>
      <c r="I1486" s="167"/>
      <c r="J1486" s="168">
        <f>ROUND(I1486*H1486,2)</f>
        <v>0</v>
      </c>
      <c r="K1486" s="169"/>
      <c r="L1486" s="33"/>
      <c r="M1486" s="170" t="s">
        <v>1</v>
      </c>
      <c r="N1486" s="171" t="s">
        <v>40</v>
      </c>
      <c r="O1486" s="58"/>
      <c r="P1486" s="172">
        <f>O1486*H1486</f>
        <v>0</v>
      </c>
      <c r="Q1486" s="172">
        <v>7.5300000000000002E-3</v>
      </c>
      <c r="R1486" s="172">
        <f>Q1486*H1486</f>
        <v>0.57548025000000003</v>
      </c>
      <c r="S1486" s="172">
        <v>0</v>
      </c>
      <c r="T1486" s="173">
        <f>S1486*H1486</f>
        <v>0</v>
      </c>
      <c r="U1486" s="32"/>
      <c r="V1486" s="32"/>
      <c r="W1486" s="32"/>
      <c r="X1486" s="32"/>
      <c r="Y1486" s="32"/>
      <c r="Z1486" s="32"/>
      <c r="AA1486" s="32"/>
      <c r="AB1486" s="32"/>
      <c r="AC1486" s="32"/>
      <c r="AD1486" s="32"/>
      <c r="AE1486" s="32"/>
      <c r="AR1486" s="174" t="s">
        <v>300</v>
      </c>
      <c r="AT1486" s="174" t="s">
        <v>183</v>
      </c>
      <c r="AU1486" s="174" t="s">
        <v>85</v>
      </c>
      <c r="AY1486" s="17" t="s">
        <v>181</v>
      </c>
      <c r="BE1486" s="175">
        <f>IF(N1486="základní",J1486,0)</f>
        <v>0</v>
      </c>
      <c r="BF1486" s="175">
        <f>IF(N1486="snížená",J1486,0)</f>
        <v>0</v>
      </c>
      <c r="BG1486" s="175">
        <f>IF(N1486="zákl. přenesená",J1486,0)</f>
        <v>0</v>
      </c>
      <c r="BH1486" s="175">
        <f>IF(N1486="sníž. přenesená",J1486,0)</f>
        <v>0</v>
      </c>
      <c r="BI1486" s="175">
        <f>IF(N1486="nulová",J1486,0)</f>
        <v>0</v>
      </c>
      <c r="BJ1486" s="17" t="s">
        <v>80</v>
      </c>
      <c r="BK1486" s="175">
        <f>ROUND(I1486*H1486,2)</f>
        <v>0</v>
      </c>
      <c r="BL1486" s="17" t="s">
        <v>300</v>
      </c>
      <c r="BM1486" s="174" t="s">
        <v>2182</v>
      </c>
    </row>
    <row r="1487" spans="1:65" s="13" customFormat="1">
      <c r="B1487" s="176"/>
      <c r="D1487" s="177" t="s">
        <v>189</v>
      </c>
      <c r="E1487" s="178" t="s">
        <v>1</v>
      </c>
      <c r="F1487" s="179" t="s">
        <v>897</v>
      </c>
      <c r="H1487" s="180">
        <v>76.424999999999997</v>
      </c>
      <c r="I1487" s="181"/>
      <c r="L1487" s="176"/>
      <c r="M1487" s="182"/>
      <c r="N1487" s="183"/>
      <c r="O1487" s="183"/>
      <c r="P1487" s="183"/>
      <c r="Q1487" s="183"/>
      <c r="R1487" s="183"/>
      <c r="S1487" s="183"/>
      <c r="T1487" s="184"/>
      <c r="AT1487" s="178" t="s">
        <v>189</v>
      </c>
      <c r="AU1487" s="178" t="s">
        <v>85</v>
      </c>
      <c r="AV1487" s="13" t="s">
        <v>85</v>
      </c>
      <c r="AW1487" s="13" t="s">
        <v>31</v>
      </c>
      <c r="AX1487" s="13" t="s">
        <v>80</v>
      </c>
      <c r="AY1487" s="178" t="s">
        <v>181</v>
      </c>
    </row>
    <row r="1488" spans="1:65" s="2" customFormat="1" ht="21.75" customHeight="1">
      <c r="A1488" s="32"/>
      <c r="B1488" s="161"/>
      <c r="C1488" s="162" t="s">
        <v>2183</v>
      </c>
      <c r="D1488" s="162" t="s">
        <v>183</v>
      </c>
      <c r="E1488" s="163" t="s">
        <v>2184</v>
      </c>
      <c r="F1488" s="164" t="s">
        <v>2185</v>
      </c>
      <c r="G1488" s="165" t="s">
        <v>200</v>
      </c>
      <c r="H1488" s="166">
        <v>2042.404</v>
      </c>
      <c r="I1488" s="167"/>
      <c r="J1488" s="168">
        <f>ROUND(I1488*H1488,2)</f>
        <v>0</v>
      </c>
      <c r="K1488" s="169"/>
      <c r="L1488" s="33"/>
      <c r="M1488" s="170" t="s">
        <v>1</v>
      </c>
      <c r="N1488" s="171" t="s">
        <v>40</v>
      </c>
      <c r="O1488" s="58"/>
      <c r="P1488" s="172">
        <f>O1488*H1488</f>
        <v>0</v>
      </c>
      <c r="Q1488" s="172">
        <v>1.5740000000000001E-2</v>
      </c>
      <c r="R1488" s="172">
        <f>Q1488*H1488</f>
        <v>32.147438960000002</v>
      </c>
      <c r="S1488" s="172">
        <v>0</v>
      </c>
      <c r="T1488" s="173">
        <f>S1488*H1488</f>
        <v>0</v>
      </c>
      <c r="U1488" s="32"/>
      <c r="V1488" s="32"/>
      <c r="W1488" s="32"/>
      <c r="X1488" s="32"/>
      <c r="Y1488" s="32"/>
      <c r="Z1488" s="32"/>
      <c r="AA1488" s="32"/>
      <c r="AB1488" s="32"/>
      <c r="AC1488" s="32"/>
      <c r="AD1488" s="32"/>
      <c r="AE1488" s="32"/>
      <c r="AR1488" s="174" t="s">
        <v>300</v>
      </c>
      <c r="AT1488" s="174" t="s">
        <v>183</v>
      </c>
      <c r="AU1488" s="174" t="s">
        <v>85</v>
      </c>
      <c r="AY1488" s="17" t="s">
        <v>181</v>
      </c>
      <c r="BE1488" s="175">
        <f>IF(N1488="základní",J1488,0)</f>
        <v>0</v>
      </c>
      <c r="BF1488" s="175">
        <f>IF(N1488="snížená",J1488,0)</f>
        <v>0</v>
      </c>
      <c r="BG1488" s="175">
        <f>IF(N1488="zákl. přenesená",J1488,0)</f>
        <v>0</v>
      </c>
      <c r="BH1488" s="175">
        <f>IF(N1488="sníž. přenesená",J1488,0)</f>
        <v>0</v>
      </c>
      <c r="BI1488" s="175">
        <f>IF(N1488="nulová",J1488,0)</f>
        <v>0</v>
      </c>
      <c r="BJ1488" s="17" t="s">
        <v>80</v>
      </c>
      <c r="BK1488" s="175">
        <f>ROUND(I1488*H1488,2)</f>
        <v>0</v>
      </c>
      <c r="BL1488" s="17" t="s">
        <v>300</v>
      </c>
      <c r="BM1488" s="174" t="s">
        <v>2186</v>
      </c>
    </row>
    <row r="1489" spans="1:65" s="14" customFormat="1">
      <c r="B1489" s="185"/>
      <c r="D1489" s="177" t="s">
        <v>189</v>
      </c>
      <c r="E1489" s="186" t="s">
        <v>1</v>
      </c>
      <c r="F1489" s="187" t="s">
        <v>1853</v>
      </c>
      <c r="H1489" s="186" t="s">
        <v>1</v>
      </c>
      <c r="I1489" s="188"/>
      <c r="L1489" s="185"/>
      <c r="M1489" s="189"/>
      <c r="N1489" s="190"/>
      <c r="O1489" s="190"/>
      <c r="P1489" s="190"/>
      <c r="Q1489" s="190"/>
      <c r="R1489" s="190"/>
      <c r="S1489" s="190"/>
      <c r="T1489" s="191"/>
      <c r="AT1489" s="186" t="s">
        <v>189</v>
      </c>
      <c r="AU1489" s="186" t="s">
        <v>85</v>
      </c>
      <c r="AV1489" s="14" t="s">
        <v>80</v>
      </c>
      <c r="AW1489" s="14" t="s">
        <v>31</v>
      </c>
      <c r="AX1489" s="14" t="s">
        <v>75</v>
      </c>
      <c r="AY1489" s="186" t="s">
        <v>181</v>
      </c>
    </row>
    <row r="1490" spans="1:65" s="13" customFormat="1">
      <c r="B1490" s="176"/>
      <c r="D1490" s="177" t="s">
        <v>189</v>
      </c>
      <c r="E1490" s="178" t="s">
        <v>1</v>
      </c>
      <c r="F1490" s="179" t="s">
        <v>2187</v>
      </c>
      <c r="H1490" s="180">
        <v>572.32399999999996</v>
      </c>
      <c r="I1490" s="181"/>
      <c r="L1490" s="176"/>
      <c r="M1490" s="182"/>
      <c r="N1490" s="183"/>
      <c r="O1490" s="183"/>
      <c r="P1490" s="183"/>
      <c r="Q1490" s="183"/>
      <c r="R1490" s="183"/>
      <c r="S1490" s="183"/>
      <c r="T1490" s="184"/>
      <c r="AT1490" s="178" t="s">
        <v>189</v>
      </c>
      <c r="AU1490" s="178" t="s">
        <v>85</v>
      </c>
      <c r="AV1490" s="13" t="s">
        <v>85</v>
      </c>
      <c r="AW1490" s="13" t="s">
        <v>31</v>
      </c>
      <c r="AX1490" s="13" t="s">
        <v>75</v>
      </c>
      <c r="AY1490" s="178" t="s">
        <v>181</v>
      </c>
    </row>
    <row r="1491" spans="1:65" s="13" customFormat="1">
      <c r="B1491" s="176"/>
      <c r="D1491" s="177" t="s">
        <v>189</v>
      </c>
      <c r="E1491" s="178" t="s">
        <v>1</v>
      </c>
      <c r="F1491" s="179" t="s">
        <v>2188</v>
      </c>
      <c r="H1491" s="180">
        <v>1450.08</v>
      </c>
      <c r="I1491" s="181"/>
      <c r="L1491" s="176"/>
      <c r="M1491" s="182"/>
      <c r="N1491" s="183"/>
      <c r="O1491" s="183"/>
      <c r="P1491" s="183"/>
      <c r="Q1491" s="183"/>
      <c r="R1491" s="183"/>
      <c r="S1491" s="183"/>
      <c r="T1491" s="184"/>
      <c r="AT1491" s="178" t="s">
        <v>189</v>
      </c>
      <c r="AU1491" s="178" t="s">
        <v>85</v>
      </c>
      <c r="AV1491" s="13" t="s">
        <v>85</v>
      </c>
      <c r="AW1491" s="13" t="s">
        <v>31</v>
      </c>
      <c r="AX1491" s="13" t="s">
        <v>75</v>
      </c>
      <c r="AY1491" s="178" t="s">
        <v>181</v>
      </c>
    </row>
    <row r="1492" spans="1:65" s="14" customFormat="1">
      <c r="B1492" s="185"/>
      <c r="D1492" s="177" t="s">
        <v>189</v>
      </c>
      <c r="E1492" s="186" t="s">
        <v>1</v>
      </c>
      <c r="F1492" s="187" t="s">
        <v>2189</v>
      </c>
      <c r="H1492" s="186" t="s">
        <v>1</v>
      </c>
      <c r="I1492" s="188"/>
      <c r="L1492" s="185"/>
      <c r="M1492" s="189"/>
      <c r="N1492" s="190"/>
      <c r="O1492" s="190"/>
      <c r="P1492" s="190"/>
      <c r="Q1492" s="190"/>
      <c r="R1492" s="190"/>
      <c r="S1492" s="190"/>
      <c r="T1492" s="191"/>
      <c r="AT1492" s="186" t="s">
        <v>189</v>
      </c>
      <c r="AU1492" s="186" t="s">
        <v>85</v>
      </c>
      <c r="AV1492" s="14" t="s">
        <v>80</v>
      </c>
      <c r="AW1492" s="14" t="s">
        <v>31</v>
      </c>
      <c r="AX1492" s="14" t="s">
        <v>75</v>
      </c>
      <c r="AY1492" s="186" t="s">
        <v>181</v>
      </c>
    </row>
    <row r="1493" spans="1:65" s="13" customFormat="1">
      <c r="B1493" s="176"/>
      <c r="D1493" s="177" t="s">
        <v>189</v>
      </c>
      <c r="E1493" s="178" t="s">
        <v>1</v>
      </c>
      <c r="F1493" s="179" t="s">
        <v>2190</v>
      </c>
      <c r="H1493" s="180">
        <v>5</v>
      </c>
      <c r="I1493" s="181"/>
      <c r="L1493" s="176"/>
      <c r="M1493" s="182"/>
      <c r="N1493" s="183"/>
      <c r="O1493" s="183"/>
      <c r="P1493" s="183"/>
      <c r="Q1493" s="183"/>
      <c r="R1493" s="183"/>
      <c r="S1493" s="183"/>
      <c r="T1493" s="184"/>
      <c r="AT1493" s="178" t="s">
        <v>189</v>
      </c>
      <c r="AU1493" s="178" t="s">
        <v>85</v>
      </c>
      <c r="AV1493" s="13" t="s">
        <v>85</v>
      </c>
      <c r="AW1493" s="13" t="s">
        <v>31</v>
      </c>
      <c r="AX1493" s="13" t="s">
        <v>75</v>
      </c>
      <c r="AY1493" s="178" t="s">
        <v>181</v>
      </c>
    </row>
    <row r="1494" spans="1:65" s="13" customFormat="1">
      <c r="B1494" s="176"/>
      <c r="D1494" s="177" t="s">
        <v>189</v>
      </c>
      <c r="E1494" s="178" t="s">
        <v>1</v>
      </c>
      <c r="F1494" s="179" t="s">
        <v>2191</v>
      </c>
      <c r="H1494" s="180">
        <v>15</v>
      </c>
      <c r="I1494" s="181"/>
      <c r="L1494" s="176"/>
      <c r="M1494" s="182"/>
      <c r="N1494" s="183"/>
      <c r="O1494" s="183"/>
      <c r="P1494" s="183"/>
      <c r="Q1494" s="183"/>
      <c r="R1494" s="183"/>
      <c r="S1494" s="183"/>
      <c r="T1494" s="184"/>
      <c r="AT1494" s="178" t="s">
        <v>189</v>
      </c>
      <c r="AU1494" s="178" t="s">
        <v>85</v>
      </c>
      <c r="AV1494" s="13" t="s">
        <v>85</v>
      </c>
      <c r="AW1494" s="13" t="s">
        <v>31</v>
      </c>
      <c r="AX1494" s="13" t="s">
        <v>75</v>
      </c>
      <c r="AY1494" s="178" t="s">
        <v>181</v>
      </c>
    </row>
    <row r="1495" spans="1:65" s="15" customFormat="1">
      <c r="B1495" s="192"/>
      <c r="D1495" s="177" t="s">
        <v>189</v>
      </c>
      <c r="E1495" s="193" t="s">
        <v>1</v>
      </c>
      <c r="F1495" s="194" t="s">
        <v>204</v>
      </c>
      <c r="H1495" s="195">
        <v>2042.404</v>
      </c>
      <c r="I1495" s="196"/>
      <c r="L1495" s="192"/>
      <c r="M1495" s="197"/>
      <c r="N1495" s="198"/>
      <c r="O1495" s="198"/>
      <c r="P1495" s="198"/>
      <c r="Q1495" s="198"/>
      <c r="R1495" s="198"/>
      <c r="S1495" s="198"/>
      <c r="T1495" s="199"/>
      <c r="AT1495" s="193" t="s">
        <v>189</v>
      </c>
      <c r="AU1495" s="193" t="s">
        <v>85</v>
      </c>
      <c r="AV1495" s="15" t="s">
        <v>187</v>
      </c>
      <c r="AW1495" s="15" t="s">
        <v>31</v>
      </c>
      <c r="AX1495" s="15" t="s">
        <v>80</v>
      </c>
      <c r="AY1495" s="193" t="s">
        <v>181</v>
      </c>
    </row>
    <row r="1496" spans="1:65" s="2" customFormat="1" ht="21.75" customHeight="1">
      <c r="A1496" s="32"/>
      <c r="B1496" s="161"/>
      <c r="C1496" s="162" t="s">
        <v>2192</v>
      </c>
      <c r="D1496" s="162" t="s">
        <v>183</v>
      </c>
      <c r="E1496" s="163" t="s">
        <v>2193</v>
      </c>
      <c r="F1496" s="164" t="s">
        <v>2194</v>
      </c>
      <c r="G1496" s="165" t="s">
        <v>228</v>
      </c>
      <c r="H1496" s="166">
        <v>1497.1</v>
      </c>
      <c r="I1496" s="167"/>
      <c r="J1496" s="168">
        <f>ROUND(I1496*H1496,2)</f>
        <v>0</v>
      </c>
      <c r="K1496" s="169"/>
      <c r="L1496" s="33"/>
      <c r="M1496" s="170" t="s">
        <v>1</v>
      </c>
      <c r="N1496" s="171" t="s">
        <v>40</v>
      </c>
      <c r="O1496" s="58"/>
      <c r="P1496" s="172">
        <f>O1496*H1496</f>
        <v>0</v>
      </c>
      <c r="Q1496" s="172">
        <v>0</v>
      </c>
      <c r="R1496" s="172">
        <f>Q1496*H1496</f>
        <v>0</v>
      </c>
      <c r="S1496" s="172">
        <v>0</v>
      </c>
      <c r="T1496" s="173">
        <f>S1496*H1496</f>
        <v>0</v>
      </c>
      <c r="U1496" s="32"/>
      <c r="V1496" s="32"/>
      <c r="W1496" s="32"/>
      <c r="X1496" s="32"/>
      <c r="Y1496" s="32"/>
      <c r="Z1496" s="32"/>
      <c r="AA1496" s="32"/>
      <c r="AB1496" s="32"/>
      <c r="AC1496" s="32"/>
      <c r="AD1496" s="32"/>
      <c r="AE1496" s="32"/>
      <c r="AR1496" s="174" t="s">
        <v>300</v>
      </c>
      <c r="AT1496" s="174" t="s">
        <v>183</v>
      </c>
      <c r="AU1496" s="174" t="s">
        <v>85</v>
      </c>
      <c r="AY1496" s="17" t="s">
        <v>181</v>
      </c>
      <c r="BE1496" s="175">
        <f>IF(N1496="základní",J1496,0)</f>
        <v>0</v>
      </c>
      <c r="BF1496" s="175">
        <f>IF(N1496="snížená",J1496,0)</f>
        <v>0</v>
      </c>
      <c r="BG1496" s="175">
        <f>IF(N1496="zákl. přenesená",J1496,0)</f>
        <v>0</v>
      </c>
      <c r="BH1496" s="175">
        <f>IF(N1496="sníž. přenesená",J1496,0)</f>
        <v>0</v>
      </c>
      <c r="BI1496" s="175">
        <f>IF(N1496="nulová",J1496,0)</f>
        <v>0</v>
      </c>
      <c r="BJ1496" s="17" t="s">
        <v>80</v>
      </c>
      <c r="BK1496" s="175">
        <f>ROUND(I1496*H1496,2)</f>
        <v>0</v>
      </c>
      <c r="BL1496" s="17" t="s">
        <v>300</v>
      </c>
      <c r="BM1496" s="174" t="s">
        <v>2195</v>
      </c>
    </row>
    <row r="1497" spans="1:65" s="14" customFormat="1">
      <c r="B1497" s="185"/>
      <c r="D1497" s="177" t="s">
        <v>189</v>
      </c>
      <c r="E1497" s="186" t="s">
        <v>1</v>
      </c>
      <c r="F1497" s="187" t="s">
        <v>2196</v>
      </c>
      <c r="H1497" s="186" t="s">
        <v>1</v>
      </c>
      <c r="I1497" s="188"/>
      <c r="L1497" s="185"/>
      <c r="M1497" s="189"/>
      <c r="N1497" s="190"/>
      <c r="O1497" s="190"/>
      <c r="P1497" s="190"/>
      <c r="Q1497" s="190"/>
      <c r="R1497" s="190"/>
      <c r="S1497" s="190"/>
      <c r="T1497" s="191"/>
      <c r="AT1497" s="186" t="s">
        <v>189</v>
      </c>
      <c r="AU1497" s="186" t="s">
        <v>85</v>
      </c>
      <c r="AV1497" s="14" t="s">
        <v>80</v>
      </c>
      <c r="AW1497" s="14" t="s">
        <v>31</v>
      </c>
      <c r="AX1497" s="14" t="s">
        <v>75</v>
      </c>
      <c r="AY1497" s="186" t="s">
        <v>181</v>
      </c>
    </row>
    <row r="1498" spans="1:65" s="13" customFormat="1">
      <c r="B1498" s="176"/>
      <c r="D1498" s="177" t="s">
        <v>189</v>
      </c>
      <c r="E1498" s="178" t="s">
        <v>1</v>
      </c>
      <c r="F1498" s="179" t="s">
        <v>2197</v>
      </c>
      <c r="H1498" s="180">
        <v>766.5</v>
      </c>
      <c r="I1498" s="181"/>
      <c r="L1498" s="176"/>
      <c r="M1498" s="182"/>
      <c r="N1498" s="183"/>
      <c r="O1498" s="183"/>
      <c r="P1498" s="183"/>
      <c r="Q1498" s="183"/>
      <c r="R1498" s="183"/>
      <c r="S1498" s="183"/>
      <c r="T1498" s="184"/>
      <c r="AT1498" s="178" t="s">
        <v>189</v>
      </c>
      <c r="AU1498" s="178" t="s">
        <v>85</v>
      </c>
      <c r="AV1498" s="13" t="s">
        <v>85</v>
      </c>
      <c r="AW1498" s="13" t="s">
        <v>31</v>
      </c>
      <c r="AX1498" s="13" t="s">
        <v>75</v>
      </c>
      <c r="AY1498" s="178" t="s">
        <v>181</v>
      </c>
    </row>
    <row r="1499" spans="1:65" s="14" customFormat="1">
      <c r="B1499" s="185"/>
      <c r="D1499" s="177" t="s">
        <v>189</v>
      </c>
      <c r="E1499" s="186" t="s">
        <v>1</v>
      </c>
      <c r="F1499" s="187" t="s">
        <v>2198</v>
      </c>
      <c r="H1499" s="186" t="s">
        <v>1</v>
      </c>
      <c r="I1499" s="188"/>
      <c r="L1499" s="185"/>
      <c r="M1499" s="189"/>
      <c r="N1499" s="190"/>
      <c r="O1499" s="190"/>
      <c r="P1499" s="190"/>
      <c r="Q1499" s="190"/>
      <c r="R1499" s="190"/>
      <c r="S1499" s="190"/>
      <c r="T1499" s="191"/>
      <c r="AT1499" s="186" t="s">
        <v>189</v>
      </c>
      <c r="AU1499" s="186" t="s">
        <v>85</v>
      </c>
      <c r="AV1499" s="14" t="s">
        <v>80</v>
      </c>
      <c r="AW1499" s="14" t="s">
        <v>31</v>
      </c>
      <c r="AX1499" s="14" t="s">
        <v>75</v>
      </c>
      <c r="AY1499" s="186" t="s">
        <v>181</v>
      </c>
    </row>
    <row r="1500" spans="1:65" s="13" customFormat="1">
      <c r="B1500" s="176"/>
      <c r="D1500" s="177" t="s">
        <v>189</v>
      </c>
      <c r="E1500" s="178" t="s">
        <v>1</v>
      </c>
      <c r="F1500" s="179" t="s">
        <v>2199</v>
      </c>
      <c r="H1500" s="180">
        <v>51.8</v>
      </c>
      <c r="I1500" s="181"/>
      <c r="L1500" s="176"/>
      <c r="M1500" s="182"/>
      <c r="N1500" s="183"/>
      <c r="O1500" s="183"/>
      <c r="P1500" s="183"/>
      <c r="Q1500" s="183"/>
      <c r="R1500" s="183"/>
      <c r="S1500" s="183"/>
      <c r="T1500" s="184"/>
      <c r="AT1500" s="178" t="s">
        <v>189</v>
      </c>
      <c r="AU1500" s="178" t="s">
        <v>85</v>
      </c>
      <c r="AV1500" s="13" t="s">
        <v>85</v>
      </c>
      <c r="AW1500" s="13" t="s">
        <v>31</v>
      </c>
      <c r="AX1500" s="13" t="s">
        <v>75</v>
      </c>
      <c r="AY1500" s="178" t="s">
        <v>181</v>
      </c>
    </row>
    <row r="1501" spans="1:65" s="14" customFormat="1">
      <c r="B1501" s="185"/>
      <c r="D1501" s="177" t="s">
        <v>189</v>
      </c>
      <c r="E1501" s="186" t="s">
        <v>1</v>
      </c>
      <c r="F1501" s="187" t="s">
        <v>2200</v>
      </c>
      <c r="H1501" s="186" t="s">
        <v>1</v>
      </c>
      <c r="I1501" s="188"/>
      <c r="L1501" s="185"/>
      <c r="M1501" s="189"/>
      <c r="N1501" s="190"/>
      <c r="O1501" s="190"/>
      <c r="P1501" s="190"/>
      <c r="Q1501" s="190"/>
      <c r="R1501" s="190"/>
      <c r="S1501" s="190"/>
      <c r="T1501" s="191"/>
      <c r="AT1501" s="186" t="s">
        <v>189</v>
      </c>
      <c r="AU1501" s="186" t="s">
        <v>85</v>
      </c>
      <c r="AV1501" s="14" t="s">
        <v>80</v>
      </c>
      <c r="AW1501" s="14" t="s">
        <v>31</v>
      </c>
      <c r="AX1501" s="14" t="s">
        <v>75</v>
      </c>
      <c r="AY1501" s="186" t="s">
        <v>181</v>
      </c>
    </row>
    <row r="1502" spans="1:65" s="13" customFormat="1">
      <c r="B1502" s="176"/>
      <c r="D1502" s="177" t="s">
        <v>189</v>
      </c>
      <c r="E1502" s="178" t="s">
        <v>1</v>
      </c>
      <c r="F1502" s="179" t="s">
        <v>2201</v>
      </c>
      <c r="H1502" s="180">
        <v>132.30000000000001</v>
      </c>
      <c r="I1502" s="181"/>
      <c r="L1502" s="176"/>
      <c r="M1502" s="182"/>
      <c r="N1502" s="183"/>
      <c r="O1502" s="183"/>
      <c r="P1502" s="183"/>
      <c r="Q1502" s="183"/>
      <c r="R1502" s="183"/>
      <c r="S1502" s="183"/>
      <c r="T1502" s="184"/>
      <c r="AT1502" s="178" t="s">
        <v>189</v>
      </c>
      <c r="AU1502" s="178" t="s">
        <v>85</v>
      </c>
      <c r="AV1502" s="13" t="s">
        <v>85</v>
      </c>
      <c r="AW1502" s="13" t="s">
        <v>31</v>
      </c>
      <c r="AX1502" s="13" t="s">
        <v>75</v>
      </c>
      <c r="AY1502" s="178" t="s">
        <v>181</v>
      </c>
    </row>
    <row r="1503" spans="1:65" s="14" customFormat="1">
      <c r="B1503" s="185"/>
      <c r="D1503" s="177" t="s">
        <v>189</v>
      </c>
      <c r="E1503" s="186" t="s">
        <v>1</v>
      </c>
      <c r="F1503" s="187" t="s">
        <v>2202</v>
      </c>
      <c r="H1503" s="186" t="s">
        <v>1</v>
      </c>
      <c r="I1503" s="188"/>
      <c r="L1503" s="185"/>
      <c r="M1503" s="189"/>
      <c r="N1503" s="190"/>
      <c r="O1503" s="190"/>
      <c r="P1503" s="190"/>
      <c r="Q1503" s="190"/>
      <c r="R1503" s="190"/>
      <c r="S1503" s="190"/>
      <c r="T1503" s="191"/>
      <c r="AT1503" s="186" t="s">
        <v>189</v>
      </c>
      <c r="AU1503" s="186" t="s">
        <v>85</v>
      </c>
      <c r="AV1503" s="14" t="s">
        <v>80</v>
      </c>
      <c r="AW1503" s="14" t="s">
        <v>31</v>
      </c>
      <c r="AX1503" s="14" t="s">
        <v>75</v>
      </c>
      <c r="AY1503" s="186" t="s">
        <v>181</v>
      </c>
    </row>
    <row r="1504" spans="1:65" s="13" customFormat="1">
      <c r="B1504" s="176"/>
      <c r="D1504" s="177" t="s">
        <v>189</v>
      </c>
      <c r="E1504" s="178" t="s">
        <v>1</v>
      </c>
      <c r="F1504" s="179" t="s">
        <v>2203</v>
      </c>
      <c r="H1504" s="180">
        <v>6.85</v>
      </c>
      <c r="I1504" s="181"/>
      <c r="L1504" s="176"/>
      <c r="M1504" s="182"/>
      <c r="N1504" s="183"/>
      <c r="O1504" s="183"/>
      <c r="P1504" s="183"/>
      <c r="Q1504" s="183"/>
      <c r="R1504" s="183"/>
      <c r="S1504" s="183"/>
      <c r="T1504" s="184"/>
      <c r="AT1504" s="178" t="s">
        <v>189</v>
      </c>
      <c r="AU1504" s="178" t="s">
        <v>85</v>
      </c>
      <c r="AV1504" s="13" t="s">
        <v>85</v>
      </c>
      <c r="AW1504" s="13" t="s">
        <v>31</v>
      </c>
      <c r="AX1504" s="13" t="s">
        <v>75</v>
      </c>
      <c r="AY1504" s="178" t="s">
        <v>181</v>
      </c>
    </row>
    <row r="1505" spans="2:51" s="14" customFormat="1">
      <c r="B1505" s="185"/>
      <c r="D1505" s="177" t="s">
        <v>189</v>
      </c>
      <c r="E1505" s="186" t="s">
        <v>1</v>
      </c>
      <c r="F1505" s="187" t="s">
        <v>2204</v>
      </c>
      <c r="H1505" s="186" t="s">
        <v>1</v>
      </c>
      <c r="I1505" s="188"/>
      <c r="L1505" s="185"/>
      <c r="M1505" s="189"/>
      <c r="N1505" s="190"/>
      <c r="O1505" s="190"/>
      <c r="P1505" s="190"/>
      <c r="Q1505" s="190"/>
      <c r="R1505" s="190"/>
      <c r="S1505" s="190"/>
      <c r="T1505" s="191"/>
      <c r="AT1505" s="186" t="s">
        <v>189</v>
      </c>
      <c r="AU1505" s="186" t="s">
        <v>85</v>
      </c>
      <c r="AV1505" s="14" t="s">
        <v>80</v>
      </c>
      <c r="AW1505" s="14" t="s">
        <v>31</v>
      </c>
      <c r="AX1505" s="14" t="s">
        <v>75</v>
      </c>
      <c r="AY1505" s="186" t="s">
        <v>181</v>
      </c>
    </row>
    <row r="1506" spans="2:51" s="13" customFormat="1">
      <c r="B1506" s="176"/>
      <c r="D1506" s="177" t="s">
        <v>189</v>
      </c>
      <c r="E1506" s="178" t="s">
        <v>1</v>
      </c>
      <c r="F1506" s="179" t="s">
        <v>2205</v>
      </c>
      <c r="H1506" s="180">
        <v>6.65</v>
      </c>
      <c r="I1506" s="181"/>
      <c r="L1506" s="176"/>
      <c r="M1506" s="182"/>
      <c r="N1506" s="183"/>
      <c r="O1506" s="183"/>
      <c r="P1506" s="183"/>
      <c r="Q1506" s="183"/>
      <c r="R1506" s="183"/>
      <c r="S1506" s="183"/>
      <c r="T1506" s="184"/>
      <c r="AT1506" s="178" t="s">
        <v>189</v>
      </c>
      <c r="AU1506" s="178" t="s">
        <v>85</v>
      </c>
      <c r="AV1506" s="13" t="s">
        <v>85</v>
      </c>
      <c r="AW1506" s="13" t="s">
        <v>31</v>
      </c>
      <c r="AX1506" s="13" t="s">
        <v>75</v>
      </c>
      <c r="AY1506" s="178" t="s">
        <v>181</v>
      </c>
    </row>
    <row r="1507" spans="2:51" s="14" customFormat="1">
      <c r="B1507" s="185"/>
      <c r="D1507" s="177" t="s">
        <v>189</v>
      </c>
      <c r="E1507" s="186" t="s">
        <v>1</v>
      </c>
      <c r="F1507" s="187" t="s">
        <v>2206</v>
      </c>
      <c r="H1507" s="186" t="s">
        <v>1</v>
      </c>
      <c r="I1507" s="188"/>
      <c r="L1507" s="185"/>
      <c r="M1507" s="189"/>
      <c r="N1507" s="190"/>
      <c r="O1507" s="190"/>
      <c r="P1507" s="190"/>
      <c r="Q1507" s="190"/>
      <c r="R1507" s="190"/>
      <c r="S1507" s="190"/>
      <c r="T1507" s="191"/>
      <c r="AT1507" s="186" t="s">
        <v>189</v>
      </c>
      <c r="AU1507" s="186" t="s">
        <v>85</v>
      </c>
      <c r="AV1507" s="14" t="s">
        <v>80</v>
      </c>
      <c r="AW1507" s="14" t="s">
        <v>31</v>
      </c>
      <c r="AX1507" s="14" t="s">
        <v>75</v>
      </c>
      <c r="AY1507" s="186" t="s">
        <v>181</v>
      </c>
    </row>
    <row r="1508" spans="2:51" s="13" customFormat="1">
      <c r="B1508" s="176"/>
      <c r="D1508" s="177" t="s">
        <v>189</v>
      </c>
      <c r="E1508" s="178" t="s">
        <v>1</v>
      </c>
      <c r="F1508" s="179" t="s">
        <v>2207</v>
      </c>
      <c r="H1508" s="180">
        <v>6.45</v>
      </c>
      <c r="I1508" s="181"/>
      <c r="L1508" s="176"/>
      <c r="M1508" s="182"/>
      <c r="N1508" s="183"/>
      <c r="O1508" s="183"/>
      <c r="P1508" s="183"/>
      <c r="Q1508" s="183"/>
      <c r="R1508" s="183"/>
      <c r="S1508" s="183"/>
      <c r="T1508" s="184"/>
      <c r="AT1508" s="178" t="s">
        <v>189</v>
      </c>
      <c r="AU1508" s="178" t="s">
        <v>85</v>
      </c>
      <c r="AV1508" s="13" t="s">
        <v>85</v>
      </c>
      <c r="AW1508" s="13" t="s">
        <v>31</v>
      </c>
      <c r="AX1508" s="13" t="s">
        <v>75</v>
      </c>
      <c r="AY1508" s="178" t="s">
        <v>181</v>
      </c>
    </row>
    <row r="1509" spans="2:51" s="14" customFormat="1">
      <c r="B1509" s="185"/>
      <c r="D1509" s="177" t="s">
        <v>189</v>
      </c>
      <c r="E1509" s="186" t="s">
        <v>1</v>
      </c>
      <c r="F1509" s="187" t="s">
        <v>2208</v>
      </c>
      <c r="H1509" s="186" t="s">
        <v>1</v>
      </c>
      <c r="I1509" s="188"/>
      <c r="L1509" s="185"/>
      <c r="M1509" s="189"/>
      <c r="N1509" s="190"/>
      <c r="O1509" s="190"/>
      <c r="P1509" s="190"/>
      <c r="Q1509" s="190"/>
      <c r="R1509" s="190"/>
      <c r="S1509" s="190"/>
      <c r="T1509" s="191"/>
      <c r="AT1509" s="186" t="s">
        <v>189</v>
      </c>
      <c r="AU1509" s="186" t="s">
        <v>85</v>
      </c>
      <c r="AV1509" s="14" t="s">
        <v>80</v>
      </c>
      <c r="AW1509" s="14" t="s">
        <v>31</v>
      </c>
      <c r="AX1509" s="14" t="s">
        <v>75</v>
      </c>
      <c r="AY1509" s="186" t="s">
        <v>181</v>
      </c>
    </row>
    <row r="1510" spans="2:51" s="13" customFormat="1">
      <c r="B1510" s="176"/>
      <c r="D1510" s="177" t="s">
        <v>189</v>
      </c>
      <c r="E1510" s="178" t="s">
        <v>1</v>
      </c>
      <c r="F1510" s="179" t="s">
        <v>203</v>
      </c>
      <c r="H1510" s="180">
        <v>6.25</v>
      </c>
      <c r="I1510" s="181"/>
      <c r="L1510" s="176"/>
      <c r="M1510" s="182"/>
      <c r="N1510" s="183"/>
      <c r="O1510" s="183"/>
      <c r="P1510" s="183"/>
      <c r="Q1510" s="183"/>
      <c r="R1510" s="183"/>
      <c r="S1510" s="183"/>
      <c r="T1510" s="184"/>
      <c r="AT1510" s="178" t="s">
        <v>189</v>
      </c>
      <c r="AU1510" s="178" t="s">
        <v>85</v>
      </c>
      <c r="AV1510" s="13" t="s">
        <v>85</v>
      </c>
      <c r="AW1510" s="13" t="s">
        <v>31</v>
      </c>
      <c r="AX1510" s="13" t="s">
        <v>75</v>
      </c>
      <c r="AY1510" s="178" t="s">
        <v>181</v>
      </c>
    </row>
    <row r="1511" spans="2:51" s="14" customFormat="1">
      <c r="B1511" s="185"/>
      <c r="D1511" s="177" t="s">
        <v>189</v>
      </c>
      <c r="E1511" s="186" t="s">
        <v>1</v>
      </c>
      <c r="F1511" s="187" t="s">
        <v>2209</v>
      </c>
      <c r="H1511" s="186" t="s">
        <v>1</v>
      </c>
      <c r="I1511" s="188"/>
      <c r="L1511" s="185"/>
      <c r="M1511" s="189"/>
      <c r="N1511" s="190"/>
      <c r="O1511" s="190"/>
      <c r="P1511" s="190"/>
      <c r="Q1511" s="190"/>
      <c r="R1511" s="190"/>
      <c r="S1511" s="190"/>
      <c r="T1511" s="191"/>
      <c r="AT1511" s="186" t="s">
        <v>189</v>
      </c>
      <c r="AU1511" s="186" t="s">
        <v>85</v>
      </c>
      <c r="AV1511" s="14" t="s">
        <v>80</v>
      </c>
      <c r="AW1511" s="14" t="s">
        <v>31</v>
      </c>
      <c r="AX1511" s="14" t="s">
        <v>75</v>
      </c>
      <c r="AY1511" s="186" t="s">
        <v>181</v>
      </c>
    </row>
    <row r="1512" spans="2:51" s="13" customFormat="1">
      <c r="B1512" s="176"/>
      <c r="D1512" s="177" t="s">
        <v>189</v>
      </c>
      <c r="E1512" s="178" t="s">
        <v>1</v>
      </c>
      <c r="F1512" s="179" t="s">
        <v>2210</v>
      </c>
      <c r="H1512" s="180">
        <v>6.05</v>
      </c>
      <c r="I1512" s="181"/>
      <c r="L1512" s="176"/>
      <c r="M1512" s="182"/>
      <c r="N1512" s="183"/>
      <c r="O1512" s="183"/>
      <c r="P1512" s="183"/>
      <c r="Q1512" s="183"/>
      <c r="R1512" s="183"/>
      <c r="S1512" s="183"/>
      <c r="T1512" s="184"/>
      <c r="AT1512" s="178" t="s">
        <v>189</v>
      </c>
      <c r="AU1512" s="178" t="s">
        <v>85</v>
      </c>
      <c r="AV1512" s="13" t="s">
        <v>85</v>
      </c>
      <c r="AW1512" s="13" t="s">
        <v>31</v>
      </c>
      <c r="AX1512" s="13" t="s">
        <v>75</v>
      </c>
      <c r="AY1512" s="178" t="s">
        <v>181</v>
      </c>
    </row>
    <row r="1513" spans="2:51" s="14" customFormat="1">
      <c r="B1513" s="185"/>
      <c r="D1513" s="177" t="s">
        <v>189</v>
      </c>
      <c r="E1513" s="186" t="s">
        <v>1</v>
      </c>
      <c r="F1513" s="187" t="s">
        <v>2211</v>
      </c>
      <c r="H1513" s="186" t="s">
        <v>1</v>
      </c>
      <c r="I1513" s="188"/>
      <c r="L1513" s="185"/>
      <c r="M1513" s="189"/>
      <c r="N1513" s="190"/>
      <c r="O1513" s="190"/>
      <c r="P1513" s="190"/>
      <c r="Q1513" s="190"/>
      <c r="R1513" s="190"/>
      <c r="S1513" s="190"/>
      <c r="T1513" s="191"/>
      <c r="AT1513" s="186" t="s">
        <v>189</v>
      </c>
      <c r="AU1513" s="186" t="s">
        <v>85</v>
      </c>
      <c r="AV1513" s="14" t="s">
        <v>80</v>
      </c>
      <c r="AW1513" s="14" t="s">
        <v>31</v>
      </c>
      <c r="AX1513" s="14" t="s">
        <v>75</v>
      </c>
      <c r="AY1513" s="186" t="s">
        <v>181</v>
      </c>
    </row>
    <row r="1514" spans="2:51" s="13" customFormat="1">
      <c r="B1514" s="176"/>
      <c r="D1514" s="177" t="s">
        <v>189</v>
      </c>
      <c r="E1514" s="178" t="s">
        <v>1</v>
      </c>
      <c r="F1514" s="179" t="s">
        <v>2212</v>
      </c>
      <c r="H1514" s="180">
        <v>5.85</v>
      </c>
      <c r="I1514" s="181"/>
      <c r="L1514" s="176"/>
      <c r="M1514" s="182"/>
      <c r="N1514" s="183"/>
      <c r="O1514" s="183"/>
      <c r="P1514" s="183"/>
      <c r="Q1514" s="183"/>
      <c r="R1514" s="183"/>
      <c r="S1514" s="183"/>
      <c r="T1514" s="184"/>
      <c r="AT1514" s="178" t="s">
        <v>189</v>
      </c>
      <c r="AU1514" s="178" t="s">
        <v>85</v>
      </c>
      <c r="AV1514" s="13" t="s">
        <v>85</v>
      </c>
      <c r="AW1514" s="13" t="s">
        <v>31</v>
      </c>
      <c r="AX1514" s="13" t="s">
        <v>75</v>
      </c>
      <c r="AY1514" s="178" t="s">
        <v>181</v>
      </c>
    </row>
    <row r="1515" spans="2:51" s="14" customFormat="1">
      <c r="B1515" s="185"/>
      <c r="D1515" s="177" t="s">
        <v>189</v>
      </c>
      <c r="E1515" s="186" t="s">
        <v>1</v>
      </c>
      <c r="F1515" s="187" t="s">
        <v>2213</v>
      </c>
      <c r="H1515" s="186" t="s">
        <v>1</v>
      </c>
      <c r="I1515" s="188"/>
      <c r="L1515" s="185"/>
      <c r="M1515" s="189"/>
      <c r="N1515" s="190"/>
      <c r="O1515" s="190"/>
      <c r="P1515" s="190"/>
      <c r="Q1515" s="190"/>
      <c r="R1515" s="190"/>
      <c r="S1515" s="190"/>
      <c r="T1515" s="191"/>
      <c r="AT1515" s="186" t="s">
        <v>189</v>
      </c>
      <c r="AU1515" s="186" t="s">
        <v>85</v>
      </c>
      <c r="AV1515" s="14" t="s">
        <v>80</v>
      </c>
      <c r="AW1515" s="14" t="s">
        <v>31</v>
      </c>
      <c r="AX1515" s="14" t="s">
        <v>75</v>
      </c>
      <c r="AY1515" s="186" t="s">
        <v>181</v>
      </c>
    </row>
    <row r="1516" spans="2:51" s="13" customFormat="1">
      <c r="B1516" s="176"/>
      <c r="D1516" s="177" t="s">
        <v>189</v>
      </c>
      <c r="E1516" s="178" t="s">
        <v>1</v>
      </c>
      <c r="F1516" s="179" t="s">
        <v>2214</v>
      </c>
      <c r="H1516" s="180">
        <v>5.65</v>
      </c>
      <c r="I1516" s="181"/>
      <c r="L1516" s="176"/>
      <c r="M1516" s="182"/>
      <c r="N1516" s="183"/>
      <c r="O1516" s="183"/>
      <c r="P1516" s="183"/>
      <c r="Q1516" s="183"/>
      <c r="R1516" s="183"/>
      <c r="S1516" s="183"/>
      <c r="T1516" s="184"/>
      <c r="AT1516" s="178" t="s">
        <v>189</v>
      </c>
      <c r="AU1516" s="178" t="s">
        <v>85</v>
      </c>
      <c r="AV1516" s="13" t="s">
        <v>85</v>
      </c>
      <c r="AW1516" s="13" t="s">
        <v>31</v>
      </c>
      <c r="AX1516" s="13" t="s">
        <v>75</v>
      </c>
      <c r="AY1516" s="178" t="s">
        <v>181</v>
      </c>
    </row>
    <row r="1517" spans="2:51" s="14" customFormat="1">
      <c r="B1517" s="185"/>
      <c r="D1517" s="177" t="s">
        <v>189</v>
      </c>
      <c r="E1517" s="186" t="s">
        <v>1</v>
      </c>
      <c r="F1517" s="187" t="s">
        <v>2215</v>
      </c>
      <c r="H1517" s="186" t="s">
        <v>1</v>
      </c>
      <c r="I1517" s="188"/>
      <c r="L1517" s="185"/>
      <c r="M1517" s="189"/>
      <c r="N1517" s="190"/>
      <c r="O1517" s="190"/>
      <c r="P1517" s="190"/>
      <c r="Q1517" s="190"/>
      <c r="R1517" s="190"/>
      <c r="S1517" s="190"/>
      <c r="T1517" s="191"/>
      <c r="AT1517" s="186" t="s">
        <v>189</v>
      </c>
      <c r="AU1517" s="186" t="s">
        <v>85</v>
      </c>
      <c r="AV1517" s="14" t="s">
        <v>80</v>
      </c>
      <c r="AW1517" s="14" t="s">
        <v>31</v>
      </c>
      <c r="AX1517" s="14" t="s">
        <v>75</v>
      </c>
      <c r="AY1517" s="186" t="s">
        <v>181</v>
      </c>
    </row>
    <row r="1518" spans="2:51" s="13" customFormat="1">
      <c r="B1518" s="176"/>
      <c r="D1518" s="177" t="s">
        <v>189</v>
      </c>
      <c r="E1518" s="178" t="s">
        <v>1</v>
      </c>
      <c r="F1518" s="179" t="s">
        <v>2216</v>
      </c>
      <c r="H1518" s="180">
        <v>5.45</v>
      </c>
      <c r="I1518" s="181"/>
      <c r="L1518" s="176"/>
      <c r="M1518" s="182"/>
      <c r="N1518" s="183"/>
      <c r="O1518" s="183"/>
      <c r="P1518" s="183"/>
      <c r="Q1518" s="183"/>
      <c r="R1518" s="183"/>
      <c r="S1518" s="183"/>
      <c r="T1518" s="184"/>
      <c r="AT1518" s="178" t="s">
        <v>189</v>
      </c>
      <c r="AU1518" s="178" t="s">
        <v>85</v>
      </c>
      <c r="AV1518" s="13" t="s">
        <v>85</v>
      </c>
      <c r="AW1518" s="13" t="s">
        <v>31</v>
      </c>
      <c r="AX1518" s="13" t="s">
        <v>75</v>
      </c>
      <c r="AY1518" s="178" t="s">
        <v>181</v>
      </c>
    </row>
    <row r="1519" spans="2:51" s="14" customFormat="1">
      <c r="B1519" s="185"/>
      <c r="D1519" s="177" t="s">
        <v>189</v>
      </c>
      <c r="E1519" s="186" t="s">
        <v>1</v>
      </c>
      <c r="F1519" s="187" t="s">
        <v>2217</v>
      </c>
      <c r="H1519" s="186" t="s">
        <v>1</v>
      </c>
      <c r="I1519" s="188"/>
      <c r="L1519" s="185"/>
      <c r="M1519" s="189"/>
      <c r="N1519" s="190"/>
      <c r="O1519" s="190"/>
      <c r="P1519" s="190"/>
      <c r="Q1519" s="190"/>
      <c r="R1519" s="190"/>
      <c r="S1519" s="190"/>
      <c r="T1519" s="191"/>
      <c r="AT1519" s="186" t="s">
        <v>189</v>
      </c>
      <c r="AU1519" s="186" t="s">
        <v>85</v>
      </c>
      <c r="AV1519" s="14" t="s">
        <v>80</v>
      </c>
      <c r="AW1519" s="14" t="s">
        <v>31</v>
      </c>
      <c r="AX1519" s="14" t="s">
        <v>75</v>
      </c>
      <c r="AY1519" s="186" t="s">
        <v>181</v>
      </c>
    </row>
    <row r="1520" spans="2:51" s="13" customFormat="1">
      <c r="B1520" s="176"/>
      <c r="D1520" s="177" t="s">
        <v>189</v>
      </c>
      <c r="E1520" s="178" t="s">
        <v>1</v>
      </c>
      <c r="F1520" s="179" t="s">
        <v>2218</v>
      </c>
      <c r="H1520" s="180">
        <v>5.25</v>
      </c>
      <c r="I1520" s="181"/>
      <c r="L1520" s="176"/>
      <c r="M1520" s="182"/>
      <c r="N1520" s="183"/>
      <c r="O1520" s="183"/>
      <c r="P1520" s="183"/>
      <c r="Q1520" s="183"/>
      <c r="R1520" s="183"/>
      <c r="S1520" s="183"/>
      <c r="T1520" s="184"/>
      <c r="AT1520" s="178" t="s">
        <v>189</v>
      </c>
      <c r="AU1520" s="178" t="s">
        <v>85</v>
      </c>
      <c r="AV1520" s="13" t="s">
        <v>85</v>
      </c>
      <c r="AW1520" s="13" t="s">
        <v>31</v>
      </c>
      <c r="AX1520" s="13" t="s">
        <v>75</v>
      </c>
      <c r="AY1520" s="178" t="s">
        <v>181</v>
      </c>
    </row>
    <row r="1521" spans="2:51" s="14" customFormat="1">
      <c r="B1521" s="185"/>
      <c r="D1521" s="177" t="s">
        <v>189</v>
      </c>
      <c r="E1521" s="186" t="s">
        <v>1</v>
      </c>
      <c r="F1521" s="187" t="s">
        <v>2219</v>
      </c>
      <c r="H1521" s="186" t="s">
        <v>1</v>
      </c>
      <c r="I1521" s="188"/>
      <c r="L1521" s="185"/>
      <c r="M1521" s="189"/>
      <c r="N1521" s="190"/>
      <c r="O1521" s="190"/>
      <c r="P1521" s="190"/>
      <c r="Q1521" s="190"/>
      <c r="R1521" s="190"/>
      <c r="S1521" s="190"/>
      <c r="T1521" s="191"/>
      <c r="AT1521" s="186" t="s">
        <v>189</v>
      </c>
      <c r="AU1521" s="186" t="s">
        <v>85</v>
      </c>
      <c r="AV1521" s="14" t="s">
        <v>80</v>
      </c>
      <c r="AW1521" s="14" t="s">
        <v>31</v>
      </c>
      <c r="AX1521" s="14" t="s">
        <v>75</v>
      </c>
      <c r="AY1521" s="186" t="s">
        <v>181</v>
      </c>
    </row>
    <row r="1522" spans="2:51" s="13" customFormat="1">
      <c r="B1522" s="176"/>
      <c r="D1522" s="177" t="s">
        <v>189</v>
      </c>
      <c r="E1522" s="178" t="s">
        <v>1</v>
      </c>
      <c r="F1522" s="179" t="s">
        <v>2220</v>
      </c>
      <c r="H1522" s="180">
        <v>5.0999999999999996</v>
      </c>
      <c r="I1522" s="181"/>
      <c r="L1522" s="176"/>
      <c r="M1522" s="182"/>
      <c r="N1522" s="183"/>
      <c r="O1522" s="183"/>
      <c r="P1522" s="183"/>
      <c r="Q1522" s="183"/>
      <c r="R1522" s="183"/>
      <c r="S1522" s="183"/>
      <c r="T1522" s="184"/>
      <c r="AT1522" s="178" t="s">
        <v>189</v>
      </c>
      <c r="AU1522" s="178" t="s">
        <v>85</v>
      </c>
      <c r="AV1522" s="13" t="s">
        <v>85</v>
      </c>
      <c r="AW1522" s="13" t="s">
        <v>31</v>
      </c>
      <c r="AX1522" s="13" t="s">
        <v>75</v>
      </c>
      <c r="AY1522" s="178" t="s">
        <v>181</v>
      </c>
    </row>
    <row r="1523" spans="2:51" s="14" customFormat="1">
      <c r="B1523" s="185"/>
      <c r="D1523" s="177" t="s">
        <v>189</v>
      </c>
      <c r="E1523" s="186" t="s">
        <v>1</v>
      </c>
      <c r="F1523" s="187" t="s">
        <v>2221</v>
      </c>
      <c r="H1523" s="186" t="s">
        <v>1</v>
      </c>
      <c r="I1523" s="188"/>
      <c r="L1523" s="185"/>
      <c r="M1523" s="189"/>
      <c r="N1523" s="190"/>
      <c r="O1523" s="190"/>
      <c r="P1523" s="190"/>
      <c r="Q1523" s="190"/>
      <c r="R1523" s="190"/>
      <c r="S1523" s="190"/>
      <c r="T1523" s="191"/>
      <c r="AT1523" s="186" t="s">
        <v>189</v>
      </c>
      <c r="AU1523" s="186" t="s">
        <v>85</v>
      </c>
      <c r="AV1523" s="14" t="s">
        <v>80</v>
      </c>
      <c r="AW1523" s="14" t="s">
        <v>31</v>
      </c>
      <c r="AX1523" s="14" t="s">
        <v>75</v>
      </c>
      <c r="AY1523" s="186" t="s">
        <v>181</v>
      </c>
    </row>
    <row r="1524" spans="2:51" s="13" customFormat="1">
      <c r="B1524" s="176"/>
      <c r="D1524" s="177" t="s">
        <v>189</v>
      </c>
      <c r="E1524" s="178" t="s">
        <v>1</v>
      </c>
      <c r="F1524" s="179" t="s">
        <v>2222</v>
      </c>
      <c r="H1524" s="180">
        <v>4.9000000000000004</v>
      </c>
      <c r="I1524" s="181"/>
      <c r="L1524" s="176"/>
      <c r="M1524" s="182"/>
      <c r="N1524" s="183"/>
      <c r="O1524" s="183"/>
      <c r="P1524" s="183"/>
      <c r="Q1524" s="183"/>
      <c r="R1524" s="183"/>
      <c r="S1524" s="183"/>
      <c r="T1524" s="184"/>
      <c r="AT1524" s="178" t="s">
        <v>189</v>
      </c>
      <c r="AU1524" s="178" t="s">
        <v>85</v>
      </c>
      <c r="AV1524" s="13" t="s">
        <v>85</v>
      </c>
      <c r="AW1524" s="13" t="s">
        <v>31</v>
      </c>
      <c r="AX1524" s="13" t="s">
        <v>75</v>
      </c>
      <c r="AY1524" s="178" t="s">
        <v>181</v>
      </c>
    </row>
    <row r="1525" spans="2:51" s="14" customFormat="1">
      <c r="B1525" s="185"/>
      <c r="D1525" s="177" t="s">
        <v>189</v>
      </c>
      <c r="E1525" s="186" t="s">
        <v>1</v>
      </c>
      <c r="F1525" s="187" t="s">
        <v>2223</v>
      </c>
      <c r="H1525" s="186" t="s">
        <v>1</v>
      </c>
      <c r="I1525" s="188"/>
      <c r="L1525" s="185"/>
      <c r="M1525" s="189"/>
      <c r="N1525" s="190"/>
      <c r="O1525" s="190"/>
      <c r="P1525" s="190"/>
      <c r="Q1525" s="190"/>
      <c r="R1525" s="190"/>
      <c r="S1525" s="190"/>
      <c r="T1525" s="191"/>
      <c r="AT1525" s="186" t="s">
        <v>189</v>
      </c>
      <c r="AU1525" s="186" t="s">
        <v>85</v>
      </c>
      <c r="AV1525" s="14" t="s">
        <v>80</v>
      </c>
      <c r="AW1525" s="14" t="s">
        <v>31</v>
      </c>
      <c r="AX1525" s="14" t="s">
        <v>75</v>
      </c>
      <c r="AY1525" s="186" t="s">
        <v>181</v>
      </c>
    </row>
    <row r="1526" spans="2:51" s="13" customFormat="1">
      <c r="B1526" s="176"/>
      <c r="D1526" s="177" t="s">
        <v>189</v>
      </c>
      <c r="E1526" s="178" t="s">
        <v>1</v>
      </c>
      <c r="F1526" s="179" t="s">
        <v>1946</v>
      </c>
      <c r="H1526" s="180">
        <v>4.7</v>
      </c>
      <c r="I1526" s="181"/>
      <c r="L1526" s="176"/>
      <c r="M1526" s="182"/>
      <c r="N1526" s="183"/>
      <c r="O1526" s="183"/>
      <c r="P1526" s="183"/>
      <c r="Q1526" s="183"/>
      <c r="R1526" s="183"/>
      <c r="S1526" s="183"/>
      <c r="T1526" s="184"/>
      <c r="AT1526" s="178" t="s">
        <v>189</v>
      </c>
      <c r="AU1526" s="178" t="s">
        <v>85</v>
      </c>
      <c r="AV1526" s="13" t="s">
        <v>85</v>
      </c>
      <c r="AW1526" s="13" t="s">
        <v>31</v>
      </c>
      <c r="AX1526" s="13" t="s">
        <v>75</v>
      </c>
      <c r="AY1526" s="178" t="s">
        <v>181</v>
      </c>
    </row>
    <row r="1527" spans="2:51" s="14" customFormat="1">
      <c r="B1527" s="185"/>
      <c r="D1527" s="177" t="s">
        <v>189</v>
      </c>
      <c r="E1527" s="186" t="s">
        <v>1</v>
      </c>
      <c r="F1527" s="187" t="s">
        <v>2224</v>
      </c>
      <c r="H1527" s="186" t="s">
        <v>1</v>
      </c>
      <c r="I1527" s="188"/>
      <c r="L1527" s="185"/>
      <c r="M1527" s="189"/>
      <c r="N1527" s="190"/>
      <c r="O1527" s="190"/>
      <c r="P1527" s="190"/>
      <c r="Q1527" s="190"/>
      <c r="R1527" s="190"/>
      <c r="S1527" s="190"/>
      <c r="T1527" s="191"/>
      <c r="AT1527" s="186" t="s">
        <v>189</v>
      </c>
      <c r="AU1527" s="186" t="s">
        <v>85</v>
      </c>
      <c r="AV1527" s="14" t="s">
        <v>80</v>
      </c>
      <c r="AW1527" s="14" t="s">
        <v>31</v>
      </c>
      <c r="AX1527" s="14" t="s">
        <v>75</v>
      </c>
      <c r="AY1527" s="186" t="s">
        <v>181</v>
      </c>
    </row>
    <row r="1528" spans="2:51" s="13" customFormat="1">
      <c r="B1528" s="176"/>
      <c r="D1528" s="177" t="s">
        <v>189</v>
      </c>
      <c r="E1528" s="178" t="s">
        <v>1</v>
      </c>
      <c r="F1528" s="179" t="s">
        <v>2225</v>
      </c>
      <c r="H1528" s="180">
        <v>4.5</v>
      </c>
      <c r="I1528" s="181"/>
      <c r="L1528" s="176"/>
      <c r="M1528" s="182"/>
      <c r="N1528" s="183"/>
      <c r="O1528" s="183"/>
      <c r="P1528" s="183"/>
      <c r="Q1528" s="183"/>
      <c r="R1528" s="183"/>
      <c r="S1528" s="183"/>
      <c r="T1528" s="184"/>
      <c r="AT1528" s="178" t="s">
        <v>189</v>
      </c>
      <c r="AU1528" s="178" t="s">
        <v>85</v>
      </c>
      <c r="AV1528" s="13" t="s">
        <v>85</v>
      </c>
      <c r="AW1528" s="13" t="s">
        <v>31</v>
      </c>
      <c r="AX1528" s="13" t="s">
        <v>75</v>
      </c>
      <c r="AY1528" s="178" t="s">
        <v>181</v>
      </c>
    </row>
    <row r="1529" spans="2:51" s="14" customFormat="1">
      <c r="B1529" s="185"/>
      <c r="D1529" s="177" t="s">
        <v>189</v>
      </c>
      <c r="E1529" s="186" t="s">
        <v>1</v>
      </c>
      <c r="F1529" s="187" t="s">
        <v>2226</v>
      </c>
      <c r="H1529" s="186" t="s">
        <v>1</v>
      </c>
      <c r="I1529" s="188"/>
      <c r="L1529" s="185"/>
      <c r="M1529" s="189"/>
      <c r="N1529" s="190"/>
      <c r="O1529" s="190"/>
      <c r="P1529" s="190"/>
      <c r="Q1529" s="190"/>
      <c r="R1529" s="190"/>
      <c r="S1529" s="190"/>
      <c r="T1529" s="191"/>
      <c r="AT1529" s="186" t="s">
        <v>189</v>
      </c>
      <c r="AU1529" s="186" t="s">
        <v>85</v>
      </c>
      <c r="AV1529" s="14" t="s">
        <v>80</v>
      </c>
      <c r="AW1529" s="14" t="s">
        <v>31</v>
      </c>
      <c r="AX1529" s="14" t="s">
        <v>75</v>
      </c>
      <c r="AY1529" s="186" t="s">
        <v>181</v>
      </c>
    </row>
    <row r="1530" spans="2:51" s="13" customFormat="1">
      <c r="B1530" s="176"/>
      <c r="D1530" s="177" t="s">
        <v>189</v>
      </c>
      <c r="E1530" s="178" t="s">
        <v>1</v>
      </c>
      <c r="F1530" s="179" t="s">
        <v>2227</v>
      </c>
      <c r="H1530" s="180">
        <v>4.3</v>
      </c>
      <c r="I1530" s="181"/>
      <c r="L1530" s="176"/>
      <c r="M1530" s="182"/>
      <c r="N1530" s="183"/>
      <c r="O1530" s="183"/>
      <c r="P1530" s="183"/>
      <c r="Q1530" s="183"/>
      <c r="R1530" s="183"/>
      <c r="S1530" s="183"/>
      <c r="T1530" s="184"/>
      <c r="AT1530" s="178" t="s">
        <v>189</v>
      </c>
      <c r="AU1530" s="178" t="s">
        <v>85</v>
      </c>
      <c r="AV1530" s="13" t="s">
        <v>85</v>
      </c>
      <c r="AW1530" s="13" t="s">
        <v>31</v>
      </c>
      <c r="AX1530" s="13" t="s">
        <v>75</v>
      </c>
      <c r="AY1530" s="178" t="s">
        <v>181</v>
      </c>
    </row>
    <row r="1531" spans="2:51" s="14" customFormat="1">
      <c r="B1531" s="185"/>
      <c r="D1531" s="177" t="s">
        <v>189</v>
      </c>
      <c r="E1531" s="186" t="s">
        <v>1</v>
      </c>
      <c r="F1531" s="187" t="s">
        <v>2228</v>
      </c>
      <c r="H1531" s="186" t="s">
        <v>1</v>
      </c>
      <c r="I1531" s="188"/>
      <c r="L1531" s="185"/>
      <c r="M1531" s="189"/>
      <c r="N1531" s="190"/>
      <c r="O1531" s="190"/>
      <c r="P1531" s="190"/>
      <c r="Q1531" s="190"/>
      <c r="R1531" s="190"/>
      <c r="S1531" s="190"/>
      <c r="T1531" s="191"/>
      <c r="AT1531" s="186" t="s">
        <v>189</v>
      </c>
      <c r="AU1531" s="186" t="s">
        <v>85</v>
      </c>
      <c r="AV1531" s="14" t="s">
        <v>80</v>
      </c>
      <c r="AW1531" s="14" t="s">
        <v>31</v>
      </c>
      <c r="AX1531" s="14" t="s">
        <v>75</v>
      </c>
      <c r="AY1531" s="186" t="s">
        <v>181</v>
      </c>
    </row>
    <row r="1532" spans="2:51" s="13" customFormat="1">
      <c r="B1532" s="176"/>
      <c r="D1532" s="177" t="s">
        <v>189</v>
      </c>
      <c r="E1532" s="178" t="s">
        <v>1</v>
      </c>
      <c r="F1532" s="179" t="s">
        <v>2229</v>
      </c>
      <c r="H1532" s="180">
        <v>3.45</v>
      </c>
      <c r="I1532" s="181"/>
      <c r="L1532" s="176"/>
      <c r="M1532" s="182"/>
      <c r="N1532" s="183"/>
      <c r="O1532" s="183"/>
      <c r="P1532" s="183"/>
      <c r="Q1532" s="183"/>
      <c r="R1532" s="183"/>
      <c r="S1532" s="183"/>
      <c r="T1532" s="184"/>
      <c r="AT1532" s="178" t="s">
        <v>189</v>
      </c>
      <c r="AU1532" s="178" t="s">
        <v>85</v>
      </c>
      <c r="AV1532" s="13" t="s">
        <v>85</v>
      </c>
      <c r="AW1532" s="13" t="s">
        <v>31</v>
      </c>
      <c r="AX1532" s="13" t="s">
        <v>75</v>
      </c>
      <c r="AY1532" s="178" t="s">
        <v>181</v>
      </c>
    </row>
    <row r="1533" spans="2:51" s="14" customFormat="1">
      <c r="B1533" s="185"/>
      <c r="D1533" s="177" t="s">
        <v>189</v>
      </c>
      <c r="E1533" s="186" t="s">
        <v>1</v>
      </c>
      <c r="F1533" s="187" t="s">
        <v>2230</v>
      </c>
      <c r="H1533" s="186" t="s">
        <v>1</v>
      </c>
      <c r="I1533" s="188"/>
      <c r="L1533" s="185"/>
      <c r="M1533" s="189"/>
      <c r="N1533" s="190"/>
      <c r="O1533" s="190"/>
      <c r="P1533" s="190"/>
      <c r="Q1533" s="190"/>
      <c r="R1533" s="190"/>
      <c r="S1533" s="190"/>
      <c r="T1533" s="191"/>
      <c r="AT1533" s="186" t="s">
        <v>189</v>
      </c>
      <c r="AU1533" s="186" t="s">
        <v>85</v>
      </c>
      <c r="AV1533" s="14" t="s">
        <v>80</v>
      </c>
      <c r="AW1533" s="14" t="s">
        <v>31</v>
      </c>
      <c r="AX1533" s="14" t="s">
        <v>75</v>
      </c>
      <c r="AY1533" s="186" t="s">
        <v>181</v>
      </c>
    </row>
    <row r="1534" spans="2:51" s="13" customFormat="1">
      <c r="B1534" s="176"/>
      <c r="D1534" s="177" t="s">
        <v>189</v>
      </c>
      <c r="E1534" s="178" t="s">
        <v>1</v>
      </c>
      <c r="F1534" s="179" t="s">
        <v>2231</v>
      </c>
      <c r="H1534" s="180">
        <v>3.25</v>
      </c>
      <c r="I1534" s="181"/>
      <c r="L1534" s="176"/>
      <c r="M1534" s="182"/>
      <c r="N1534" s="183"/>
      <c r="O1534" s="183"/>
      <c r="P1534" s="183"/>
      <c r="Q1534" s="183"/>
      <c r="R1534" s="183"/>
      <c r="S1534" s="183"/>
      <c r="T1534" s="184"/>
      <c r="AT1534" s="178" t="s">
        <v>189</v>
      </c>
      <c r="AU1534" s="178" t="s">
        <v>85</v>
      </c>
      <c r="AV1534" s="13" t="s">
        <v>85</v>
      </c>
      <c r="AW1534" s="13" t="s">
        <v>31</v>
      </c>
      <c r="AX1534" s="13" t="s">
        <v>75</v>
      </c>
      <c r="AY1534" s="178" t="s">
        <v>181</v>
      </c>
    </row>
    <row r="1535" spans="2:51" s="14" customFormat="1">
      <c r="B1535" s="185"/>
      <c r="D1535" s="177" t="s">
        <v>189</v>
      </c>
      <c r="E1535" s="186" t="s">
        <v>1</v>
      </c>
      <c r="F1535" s="187" t="s">
        <v>2232</v>
      </c>
      <c r="H1535" s="186" t="s">
        <v>1</v>
      </c>
      <c r="I1535" s="188"/>
      <c r="L1535" s="185"/>
      <c r="M1535" s="189"/>
      <c r="N1535" s="190"/>
      <c r="O1535" s="190"/>
      <c r="P1535" s="190"/>
      <c r="Q1535" s="190"/>
      <c r="R1535" s="190"/>
      <c r="S1535" s="190"/>
      <c r="T1535" s="191"/>
      <c r="AT1535" s="186" t="s">
        <v>189</v>
      </c>
      <c r="AU1535" s="186" t="s">
        <v>85</v>
      </c>
      <c r="AV1535" s="14" t="s">
        <v>80</v>
      </c>
      <c r="AW1535" s="14" t="s">
        <v>31</v>
      </c>
      <c r="AX1535" s="14" t="s">
        <v>75</v>
      </c>
      <c r="AY1535" s="186" t="s">
        <v>181</v>
      </c>
    </row>
    <row r="1536" spans="2:51" s="13" customFormat="1">
      <c r="B1536" s="176"/>
      <c r="D1536" s="177" t="s">
        <v>189</v>
      </c>
      <c r="E1536" s="178" t="s">
        <v>1</v>
      </c>
      <c r="F1536" s="179" t="s">
        <v>2233</v>
      </c>
      <c r="H1536" s="180">
        <v>3.05</v>
      </c>
      <c r="I1536" s="181"/>
      <c r="L1536" s="176"/>
      <c r="M1536" s="182"/>
      <c r="N1536" s="183"/>
      <c r="O1536" s="183"/>
      <c r="P1536" s="183"/>
      <c r="Q1536" s="183"/>
      <c r="R1536" s="183"/>
      <c r="S1536" s="183"/>
      <c r="T1536" s="184"/>
      <c r="AT1536" s="178" t="s">
        <v>189</v>
      </c>
      <c r="AU1536" s="178" t="s">
        <v>85</v>
      </c>
      <c r="AV1536" s="13" t="s">
        <v>85</v>
      </c>
      <c r="AW1536" s="13" t="s">
        <v>31</v>
      </c>
      <c r="AX1536" s="13" t="s">
        <v>75</v>
      </c>
      <c r="AY1536" s="178" t="s">
        <v>181</v>
      </c>
    </row>
    <row r="1537" spans="2:51" s="14" customFormat="1">
      <c r="B1537" s="185"/>
      <c r="D1537" s="177" t="s">
        <v>189</v>
      </c>
      <c r="E1537" s="186" t="s">
        <v>1</v>
      </c>
      <c r="F1537" s="187" t="s">
        <v>2234</v>
      </c>
      <c r="H1537" s="186" t="s">
        <v>1</v>
      </c>
      <c r="I1537" s="188"/>
      <c r="L1537" s="185"/>
      <c r="M1537" s="189"/>
      <c r="N1537" s="190"/>
      <c r="O1537" s="190"/>
      <c r="P1537" s="190"/>
      <c r="Q1537" s="190"/>
      <c r="R1537" s="190"/>
      <c r="S1537" s="190"/>
      <c r="T1537" s="191"/>
      <c r="AT1537" s="186" t="s">
        <v>189</v>
      </c>
      <c r="AU1537" s="186" t="s">
        <v>85</v>
      </c>
      <c r="AV1537" s="14" t="s">
        <v>80</v>
      </c>
      <c r="AW1537" s="14" t="s">
        <v>31</v>
      </c>
      <c r="AX1537" s="14" t="s">
        <v>75</v>
      </c>
      <c r="AY1537" s="186" t="s">
        <v>181</v>
      </c>
    </row>
    <row r="1538" spans="2:51" s="13" customFormat="1">
      <c r="B1538" s="176"/>
      <c r="D1538" s="177" t="s">
        <v>189</v>
      </c>
      <c r="E1538" s="178" t="s">
        <v>1</v>
      </c>
      <c r="F1538" s="179" t="s">
        <v>2235</v>
      </c>
      <c r="H1538" s="180">
        <v>2.85</v>
      </c>
      <c r="I1538" s="181"/>
      <c r="L1538" s="176"/>
      <c r="M1538" s="182"/>
      <c r="N1538" s="183"/>
      <c r="O1538" s="183"/>
      <c r="P1538" s="183"/>
      <c r="Q1538" s="183"/>
      <c r="R1538" s="183"/>
      <c r="S1538" s="183"/>
      <c r="T1538" s="184"/>
      <c r="AT1538" s="178" t="s">
        <v>189</v>
      </c>
      <c r="AU1538" s="178" t="s">
        <v>85</v>
      </c>
      <c r="AV1538" s="13" t="s">
        <v>85</v>
      </c>
      <c r="AW1538" s="13" t="s">
        <v>31</v>
      </c>
      <c r="AX1538" s="13" t="s">
        <v>75</v>
      </c>
      <c r="AY1538" s="178" t="s">
        <v>181</v>
      </c>
    </row>
    <row r="1539" spans="2:51" s="14" customFormat="1">
      <c r="B1539" s="185"/>
      <c r="D1539" s="177" t="s">
        <v>189</v>
      </c>
      <c r="E1539" s="186" t="s">
        <v>1</v>
      </c>
      <c r="F1539" s="187" t="s">
        <v>2236</v>
      </c>
      <c r="H1539" s="186" t="s">
        <v>1</v>
      </c>
      <c r="I1539" s="188"/>
      <c r="L1539" s="185"/>
      <c r="M1539" s="189"/>
      <c r="N1539" s="190"/>
      <c r="O1539" s="190"/>
      <c r="P1539" s="190"/>
      <c r="Q1539" s="190"/>
      <c r="R1539" s="190"/>
      <c r="S1539" s="190"/>
      <c r="T1539" s="191"/>
      <c r="AT1539" s="186" t="s">
        <v>189</v>
      </c>
      <c r="AU1539" s="186" t="s">
        <v>85</v>
      </c>
      <c r="AV1539" s="14" t="s">
        <v>80</v>
      </c>
      <c r="AW1539" s="14" t="s">
        <v>31</v>
      </c>
      <c r="AX1539" s="14" t="s">
        <v>75</v>
      </c>
      <c r="AY1539" s="186" t="s">
        <v>181</v>
      </c>
    </row>
    <row r="1540" spans="2:51" s="13" customFormat="1">
      <c r="B1540" s="176"/>
      <c r="D1540" s="177" t="s">
        <v>189</v>
      </c>
      <c r="E1540" s="178" t="s">
        <v>1</v>
      </c>
      <c r="F1540" s="179" t="s">
        <v>2237</v>
      </c>
      <c r="H1540" s="180">
        <v>2.65</v>
      </c>
      <c r="I1540" s="181"/>
      <c r="L1540" s="176"/>
      <c r="M1540" s="182"/>
      <c r="N1540" s="183"/>
      <c r="O1540" s="183"/>
      <c r="P1540" s="183"/>
      <c r="Q1540" s="183"/>
      <c r="R1540" s="183"/>
      <c r="S1540" s="183"/>
      <c r="T1540" s="184"/>
      <c r="AT1540" s="178" t="s">
        <v>189</v>
      </c>
      <c r="AU1540" s="178" t="s">
        <v>85</v>
      </c>
      <c r="AV1540" s="13" t="s">
        <v>85</v>
      </c>
      <c r="AW1540" s="13" t="s">
        <v>31</v>
      </c>
      <c r="AX1540" s="13" t="s">
        <v>75</v>
      </c>
      <c r="AY1540" s="178" t="s">
        <v>181</v>
      </c>
    </row>
    <row r="1541" spans="2:51" s="14" customFormat="1">
      <c r="B1541" s="185"/>
      <c r="D1541" s="177" t="s">
        <v>189</v>
      </c>
      <c r="E1541" s="186" t="s">
        <v>1</v>
      </c>
      <c r="F1541" s="187" t="s">
        <v>2238</v>
      </c>
      <c r="H1541" s="186" t="s">
        <v>1</v>
      </c>
      <c r="I1541" s="188"/>
      <c r="L1541" s="185"/>
      <c r="M1541" s="189"/>
      <c r="N1541" s="190"/>
      <c r="O1541" s="190"/>
      <c r="P1541" s="190"/>
      <c r="Q1541" s="190"/>
      <c r="R1541" s="190"/>
      <c r="S1541" s="190"/>
      <c r="T1541" s="191"/>
      <c r="AT1541" s="186" t="s">
        <v>189</v>
      </c>
      <c r="AU1541" s="186" t="s">
        <v>85</v>
      </c>
      <c r="AV1541" s="14" t="s">
        <v>80</v>
      </c>
      <c r="AW1541" s="14" t="s">
        <v>31</v>
      </c>
      <c r="AX1541" s="14" t="s">
        <v>75</v>
      </c>
      <c r="AY1541" s="186" t="s">
        <v>181</v>
      </c>
    </row>
    <row r="1542" spans="2:51" s="13" customFormat="1">
      <c r="B1542" s="176"/>
      <c r="D1542" s="177" t="s">
        <v>189</v>
      </c>
      <c r="E1542" s="178" t="s">
        <v>1</v>
      </c>
      <c r="F1542" s="179" t="s">
        <v>2239</v>
      </c>
      <c r="H1542" s="180">
        <v>2.25</v>
      </c>
      <c r="I1542" s="181"/>
      <c r="L1542" s="176"/>
      <c r="M1542" s="182"/>
      <c r="N1542" s="183"/>
      <c r="O1542" s="183"/>
      <c r="P1542" s="183"/>
      <c r="Q1542" s="183"/>
      <c r="R1542" s="183"/>
      <c r="S1542" s="183"/>
      <c r="T1542" s="184"/>
      <c r="AT1542" s="178" t="s">
        <v>189</v>
      </c>
      <c r="AU1542" s="178" t="s">
        <v>85</v>
      </c>
      <c r="AV1542" s="13" t="s">
        <v>85</v>
      </c>
      <c r="AW1542" s="13" t="s">
        <v>31</v>
      </c>
      <c r="AX1542" s="13" t="s">
        <v>75</v>
      </c>
      <c r="AY1542" s="178" t="s">
        <v>181</v>
      </c>
    </row>
    <row r="1543" spans="2:51" s="14" customFormat="1">
      <c r="B1543" s="185"/>
      <c r="D1543" s="177" t="s">
        <v>189</v>
      </c>
      <c r="E1543" s="186" t="s">
        <v>1</v>
      </c>
      <c r="F1543" s="187" t="s">
        <v>2240</v>
      </c>
      <c r="H1543" s="186" t="s">
        <v>1</v>
      </c>
      <c r="I1543" s="188"/>
      <c r="L1543" s="185"/>
      <c r="M1543" s="189"/>
      <c r="N1543" s="190"/>
      <c r="O1543" s="190"/>
      <c r="P1543" s="190"/>
      <c r="Q1543" s="190"/>
      <c r="R1543" s="190"/>
      <c r="S1543" s="190"/>
      <c r="T1543" s="191"/>
      <c r="AT1543" s="186" t="s">
        <v>189</v>
      </c>
      <c r="AU1543" s="186" t="s">
        <v>85</v>
      </c>
      <c r="AV1543" s="14" t="s">
        <v>80</v>
      </c>
      <c r="AW1543" s="14" t="s">
        <v>31</v>
      </c>
      <c r="AX1543" s="14" t="s">
        <v>75</v>
      </c>
      <c r="AY1543" s="186" t="s">
        <v>181</v>
      </c>
    </row>
    <row r="1544" spans="2:51" s="13" customFormat="1">
      <c r="B1544" s="176"/>
      <c r="D1544" s="177" t="s">
        <v>189</v>
      </c>
      <c r="E1544" s="178" t="s">
        <v>1</v>
      </c>
      <c r="F1544" s="179" t="s">
        <v>2241</v>
      </c>
      <c r="H1544" s="180">
        <v>2.0499999999999998</v>
      </c>
      <c r="I1544" s="181"/>
      <c r="L1544" s="176"/>
      <c r="M1544" s="182"/>
      <c r="N1544" s="183"/>
      <c r="O1544" s="183"/>
      <c r="P1544" s="183"/>
      <c r="Q1544" s="183"/>
      <c r="R1544" s="183"/>
      <c r="S1544" s="183"/>
      <c r="T1544" s="184"/>
      <c r="AT1544" s="178" t="s">
        <v>189</v>
      </c>
      <c r="AU1544" s="178" t="s">
        <v>85</v>
      </c>
      <c r="AV1544" s="13" t="s">
        <v>85</v>
      </c>
      <c r="AW1544" s="13" t="s">
        <v>31</v>
      </c>
      <c r="AX1544" s="13" t="s">
        <v>75</v>
      </c>
      <c r="AY1544" s="178" t="s">
        <v>181</v>
      </c>
    </row>
    <row r="1545" spans="2:51" s="14" customFormat="1">
      <c r="B1545" s="185"/>
      <c r="D1545" s="177" t="s">
        <v>189</v>
      </c>
      <c r="E1545" s="186" t="s">
        <v>1</v>
      </c>
      <c r="F1545" s="187" t="s">
        <v>2242</v>
      </c>
      <c r="H1545" s="186" t="s">
        <v>1</v>
      </c>
      <c r="I1545" s="188"/>
      <c r="L1545" s="185"/>
      <c r="M1545" s="189"/>
      <c r="N1545" s="190"/>
      <c r="O1545" s="190"/>
      <c r="P1545" s="190"/>
      <c r="Q1545" s="190"/>
      <c r="R1545" s="190"/>
      <c r="S1545" s="190"/>
      <c r="T1545" s="191"/>
      <c r="AT1545" s="186" t="s">
        <v>189</v>
      </c>
      <c r="AU1545" s="186" t="s">
        <v>85</v>
      </c>
      <c r="AV1545" s="14" t="s">
        <v>80</v>
      </c>
      <c r="AW1545" s="14" t="s">
        <v>31</v>
      </c>
      <c r="AX1545" s="14" t="s">
        <v>75</v>
      </c>
      <c r="AY1545" s="186" t="s">
        <v>181</v>
      </c>
    </row>
    <row r="1546" spans="2:51" s="13" customFormat="1">
      <c r="B1546" s="176"/>
      <c r="D1546" s="177" t="s">
        <v>189</v>
      </c>
      <c r="E1546" s="178" t="s">
        <v>1</v>
      </c>
      <c r="F1546" s="179" t="s">
        <v>1974</v>
      </c>
      <c r="H1546" s="180">
        <v>1.85</v>
      </c>
      <c r="I1546" s="181"/>
      <c r="L1546" s="176"/>
      <c r="M1546" s="182"/>
      <c r="N1546" s="183"/>
      <c r="O1546" s="183"/>
      <c r="P1546" s="183"/>
      <c r="Q1546" s="183"/>
      <c r="R1546" s="183"/>
      <c r="S1546" s="183"/>
      <c r="T1546" s="184"/>
      <c r="AT1546" s="178" t="s">
        <v>189</v>
      </c>
      <c r="AU1546" s="178" t="s">
        <v>85</v>
      </c>
      <c r="AV1546" s="13" t="s">
        <v>85</v>
      </c>
      <c r="AW1546" s="13" t="s">
        <v>31</v>
      </c>
      <c r="AX1546" s="13" t="s">
        <v>75</v>
      </c>
      <c r="AY1546" s="178" t="s">
        <v>181</v>
      </c>
    </row>
    <row r="1547" spans="2:51" s="14" customFormat="1">
      <c r="B1547" s="185"/>
      <c r="D1547" s="177" t="s">
        <v>189</v>
      </c>
      <c r="E1547" s="186" t="s">
        <v>1</v>
      </c>
      <c r="F1547" s="187" t="s">
        <v>2243</v>
      </c>
      <c r="H1547" s="186" t="s">
        <v>1</v>
      </c>
      <c r="I1547" s="188"/>
      <c r="L1547" s="185"/>
      <c r="M1547" s="189"/>
      <c r="N1547" s="190"/>
      <c r="O1547" s="190"/>
      <c r="P1547" s="190"/>
      <c r="Q1547" s="190"/>
      <c r="R1547" s="190"/>
      <c r="S1547" s="190"/>
      <c r="T1547" s="191"/>
      <c r="AT1547" s="186" t="s">
        <v>189</v>
      </c>
      <c r="AU1547" s="186" t="s">
        <v>85</v>
      </c>
      <c r="AV1547" s="14" t="s">
        <v>80</v>
      </c>
      <c r="AW1547" s="14" t="s">
        <v>31</v>
      </c>
      <c r="AX1547" s="14" t="s">
        <v>75</v>
      </c>
      <c r="AY1547" s="186" t="s">
        <v>181</v>
      </c>
    </row>
    <row r="1548" spans="2:51" s="13" customFormat="1">
      <c r="B1548" s="176"/>
      <c r="D1548" s="177" t="s">
        <v>189</v>
      </c>
      <c r="E1548" s="178" t="s">
        <v>1</v>
      </c>
      <c r="F1548" s="179" t="s">
        <v>2244</v>
      </c>
      <c r="H1548" s="180">
        <v>1.65</v>
      </c>
      <c r="I1548" s="181"/>
      <c r="L1548" s="176"/>
      <c r="M1548" s="182"/>
      <c r="N1548" s="183"/>
      <c r="O1548" s="183"/>
      <c r="P1548" s="183"/>
      <c r="Q1548" s="183"/>
      <c r="R1548" s="183"/>
      <c r="S1548" s="183"/>
      <c r="T1548" s="184"/>
      <c r="AT1548" s="178" t="s">
        <v>189</v>
      </c>
      <c r="AU1548" s="178" t="s">
        <v>85</v>
      </c>
      <c r="AV1548" s="13" t="s">
        <v>85</v>
      </c>
      <c r="AW1548" s="13" t="s">
        <v>31</v>
      </c>
      <c r="AX1548" s="13" t="s">
        <v>75</v>
      </c>
      <c r="AY1548" s="178" t="s">
        <v>181</v>
      </c>
    </row>
    <row r="1549" spans="2:51" s="14" customFormat="1">
      <c r="B1549" s="185"/>
      <c r="D1549" s="177" t="s">
        <v>189</v>
      </c>
      <c r="E1549" s="186" t="s">
        <v>1</v>
      </c>
      <c r="F1549" s="187" t="s">
        <v>2245</v>
      </c>
      <c r="H1549" s="186" t="s">
        <v>1</v>
      </c>
      <c r="I1549" s="188"/>
      <c r="L1549" s="185"/>
      <c r="M1549" s="189"/>
      <c r="N1549" s="190"/>
      <c r="O1549" s="190"/>
      <c r="P1549" s="190"/>
      <c r="Q1549" s="190"/>
      <c r="R1549" s="190"/>
      <c r="S1549" s="190"/>
      <c r="T1549" s="191"/>
      <c r="AT1549" s="186" t="s">
        <v>189</v>
      </c>
      <c r="AU1549" s="186" t="s">
        <v>85</v>
      </c>
      <c r="AV1549" s="14" t="s">
        <v>80</v>
      </c>
      <c r="AW1549" s="14" t="s">
        <v>31</v>
      </c>
      <c r="AX1549" s="14" t="s">
        <v>75</v>
      </c>
      <c r="AY1549" s="186" t="s">
        <v>181</v>
      </c>
    </row>
    <row r="1550" spans="2:51" s="13" customFormat="1">
      <c r="B1550" s="176"/>
      <c r="D1550" s="177" t="s">
        <v>189</v>
      </c>
      <c r="E1550" s="178" t="s">
        <v>1</v>
      </c>
      <c r="F1550" s="179" t="s">
        <v>1969</v>
      </c>
      <c r="H1550" s="180">
        <v>4.2</v>
      </c>
      <c r="I1550" s="181"/>
      <c r="L1550" s="176"/>
      <c r="M1550" s="182"/>
      <c r="N1550" s="183"/>
      <c r="O1550" s="183"/>
      <c r="P1550" s="183"/>
      <c r="Q1550" s="183"/>
      <c r="R1550" s="183"/>
      <c r="S1550" s="183"/>
      <c r="T1550" s="184"/>
      <c r="AT1550" s="178" t="s">
        <v>189</v>
      </c>
      <c r="AU1550" s="178" t="s">
        <v>85</v>
      </c>
      <c r="AV1550" s="13" t="s">
        <v>85</v>
      </c>
      <c r="AW1550" s="13" t="s">
        <v>31</v>
      </c>
      <c r="AX1550" s="13" t="s">
        <v>75</v>
      </c>
      <c r="AY1550" s="178" t="s">
        <v>181</v>
      </c>
    </row>
    <row r="1551" spans="2:51" s="14" customFormat="1">
      <c r="B1551" s="185"/>
      <c r="D1551" s="177" t="s">
        <v>189</v>
      </c>
      <c r="E1551" s="186" t="s">
        <v>1</v>
      </c>
      <c r="F1551" s="187" t="s">
        <v>2246</v>
      </c>
      <c r="H1551" s="186" t="s">
        <v>1</v>
      </c>
      <c r="I1551" s="188"/>
      <c r="L1551" s="185"/>
      <c r="M1551" s="189"/>
      <c r="N1551" s="190"/>
      <c r="O1551" s="190"/>
      <c r="P1551" s="190"/>
      <c r="Q1551" s="190"/>
      <c r="R1551" s="190"/>
      <c r="S1551" s="190"/>
      <c r="T1551" s="191"/>
      <c r="AT1551" s="186" t="s">
        <v>189</v>
      </c>
      <c r="AU1551" s="186" t="s">
        <v>85</v>
      </c>
      <c r="AV1551" s="14" t="s">
        <v>80</v>
      </c>
      <c r="AW1551" s="14" t="s">
        <v>31</v>
      </c>
      <c r="AX1551" s="14" t="s">
        <v>75</v>
      </c>
      <c r="AY1551" s="186" t="s">
        <v>181</v>
      </c>
    </row>
    <row r="1552" spans="2:51" s="13" customFormat="1">
      <c r="B1552" s="176"/>
      <c r="D1552" s="177" t="s">
        <v>189</v>
      </c>
      <c r="E1552" s="178" t="s">
        <v>1</v>
      </c>
      <c r="F1552" s="179" t="s">
        <v>2247</v>
      </c>
      <c r="H1552" s="180">
        <v>421.8</v>
      </c>
      <c r="I1552" s="181"/>
      <c r="L1552" s="176"/>
      <c r="M1552" s="182"/>
      <c r="N1552" s="183"/>
      <c r="O1552" s="183"/>
      <c r="P1552" s="183"/>
      <c r="Q1552" s="183"/>
      <c r="R1552" s="183"/>
      <c r="S1552" s="183"/>
      <c r="T1552" s="184"/>
      <c r="AT1552" s="178" t="s">
        <v>189</v>
      </c>
      <c r="AU1552" s="178" t="s">
        <v>85</v>
      </c>
      <c r="AV1552" s="13" t="s">
        <v>85</v>
      </c>
      <c r="AW1552" s="13" t="s">
        <v>31</v>
      </c>
      <c r="AX1552" s="13" t="s">
        <v>75</v>
      </c>
      <c r="AY1552" s="178" t="s">
        <v>181</v>
      </c>
    </row>
    <row r="1553" spans="1:65" s="14" customFormat="1">
      <c r="B1553" s="185"/>
      <c r="D1553" s="177" t="s">
        <v>189</v>
      </c>
      <c r="E1553" s="186" t="s">
        <v>1</v>
      </c>
      <c r="F1553" s="187" t="s">
        <v>2248</v>
      </c>
      <c r="H1553" s="186" t="s">
        <v>1</v>
      </c>
      <c r="I1553" s="188"/>
      <c r="L1553" s="185"/>
      <c r="M1553" s="189"/>
      <c r="N1553" s="190"/>
      <c r="O1553" s="190"/>
      <c r="P1553" s="190"/>
      <c r="Q1553" s="190"/>
      <c r="R1553" s="190"/>
      <c r="S1553" s="190"/>
      <c r="T1553" s="191"/>
      <c r="AT1553" s="186" t="s">
        <v>189</v>
      </c>
      <c r="AU1553" s="186" t="s">
        <v>85</v>
      </c>
      <c r="AV1553" s="14" t="s">
        <v>80</v>
      </c>
      <c r="AW1553" s="14" t="s">
        <v>31</v>
      </c>
      <c r="AX1553" s="14" t="s">
        <v>75</v>
      </c>
      <c r="AY1553" s="186" t="s">
        <v>181</v>
      </c>
    </row>
    <row r="1554" spans="1:65" s="13" customFormat="1">
      <c r="B1554" s="176"/>
      <c r="D1554" s="177" t="s">
        <v>189</v>
      </c>
      <c r="E1554" s="178" t="s">
        <v>1</v>
      </c>
      <c r="F1554" s="179" t="s">
        <v>2249</v>
      </c>
      <c r="H1554" s="180">
        <v>10.5</v>
      </c>
      <c r="I1554" s="181"/>
      <c r="L1554" s="176"/>
      <c r="M1554" s="182"/>
      <c r="N1554" s="183"/>
      <c r="O1554" s="183"/>
      <c r="P1554" s="183"/>
      <c r="Q1554" s="183"/>
      <c r="R1554" s="183"/>
      <c r="S1554" s="183"/>
      <c r="T1554" s="184"/>
      <c r="AT1554" s="178" t="s">
        <v>189</v>
      </c>
      <c r="AU1554" s="178" t="s">
        <v>85</v>
      </c>
      <c r="AV1554" s="13" t="s">
        <v>85</v>
      </c>
      <c r="AW1554" s="13" t="s">
        <v>31</v>
      </c>
      <c r="AX1554" s="13" t="s">
        <v>75</v>
      </c>
      <c r="AY1554" s="178" t="s">
        <v>181</v>
      </c>
    </row>
    <row r="1555" spans="1:65" s="14" customFormat="1">
      <c r="B1555" s="185"/>
      <c r="D1555" s="177" t="s">
        <v>189</v>
      </c>
      <c r="E1555" s="186" t="s">
        <v>1</v>
      </c>
      <c r="F1555" s="187" t="s">
        <v>2250</v>
      </c>
      <c r="H1555" s="186" t="s">
        <v>1</v>
      </c>
      <c r="I1555" s="188"/>
      <c r="L1555" s="185"/>
      <c r="M1555" s="189"/>
      <c r="N1555" s="190"/>
      <c r="O1555" s="190"/>
      <c r="P1555" s="190"/>
      <c r="Q1555" s="190"/>
      <c r="R1555" s="190"/>
      <c r="S1555" s="190"/>
      <c r="T1555" s="191"/>
      <c r="AT1555" s="186" t="s">
        <v>189</v>
      </c>
      <c r="AU1555" s="186" t="s">
        <v>85</v>
      </c>
      <c r="AV1555" s="14" t="s">
        <v>80</v>
      </c>
      <c r="AW1555" s="14" t="s">
        <v>31</v>
      </c>
      <c r="AX1555" s="14" t="s">
        <v>75</v>
      </c>
      <c r="AY1555" s="186" t="s">
        <v>181</v>
      </c>
    </row>
    <row r="1556" spans="1:65" s="13" customFormat="1">
      <c r="B1556" s="176"/>
      <c r="D1556" s="177" t="s">
        <v>189</v>
      </c>
      <c r="E1556" s="178" t="s">
        <v>1</v>
      </c>
      <c r="F1556" s="179" t="s">
        <v>2251</v>
      </c>
      <c r="H1556" s="180">
        <v>9</v>
      </c>
      <c r="I1556" s="181"/>
      <c r="L1556" s="176"/>
      <c r="M1556" s="182"/>
      <c r="N1556" s="183"/>
      <c r="O1556" s="183"/>
      <c r="P1556" s="183"/>
      <c r="Q1556" s="183"/>
      <c r="R1556" s="183"/>
      <c r="S1556" s="183"/>
      <c r="T1556" s="184"/>
      <c r="AT1556" s="178" t="s">
        <v>189</v>
      </c>
      <c r="AU1556" s="178" t="s">
        <v>85</v>
      </c>
      <c r="AV1556" s="13" t="s">
        <v>85</v>
      </c>
      <c r="AW1556" s="13" t="s">
        <v>31</v>
      </c>
      <c r="AX1556" s="13" t="s">
        <v>75</v>
      </c>
      <c r="AY1556" s="178" t="s">
        <v>181</v>
      </c>
    </row>
    <row r="1557" spans="1:65" s="15" customFormat="1">
      <c r="B1557" s="192"/>
      <c r="D1557" s="177" t="s">
        <v>189</v>
      </c>
      <c r="E1557" s="193" t="s">
        <v>1</v>
      </c>
      <c r="F1557" s="194" t="s">
        <v>204</v>
      </c>
      <c r="H1557" s="195">
        <v>1497.1</v>
      </c>
      <c r="I1557" s="196"/>
      <c r="L1557" s="192"/>
      <c r="M1557" s="197"/>
      <c r="N1557" s="198"/>
      <c r="O1557" s="198"/>
      <c r="P1557" s="198"/>
      <c r="Q1557" s="198"/>
      <c r="R1557" s="198"/>
      <c r="S1557" s="198"/>
      <c r="T1557" s="199"/>
      <c r="AT1557" s="193" t="s">
        <v>189</v>
      </c>
      <c r="AU1557" s="193" t="s">
        <v>85</v>
      </c>
      <c r="AV1557" s="15" t="s">
        <v>187</v>
      </c>
      <c r="AW1557" s="15" t="s">
        <v>31</v>
      </c>
      <c r="AX1557" s="15" t="s">
        <v>80</v>
      </c>
      <c r="AY1557" s="193" t="s">
        <v>181</v>
      </c>
    </row>
    <row r="1558" spans="1:65" s="2" customFormat="1" ht="16.5" customHeight="1">
      <c r="A1558" s="32"/>
      <c r="B1558" s="161"/>
      <c r="C1558" s="200" t="s">
        <v>2252</v>
      </c>
      <c r="D1558" s="200" t="s">
        <v>513</v>
      </c>
      <c r="E1558" s="201" t="s">
        <v>2099</v>
      </c>
      <c r="F1558" s="202" t="s">
        <v>2100</v>
      </c>
      <c r="G1558" s="203" t="s">
        <v>214</v>
      </c>
      <c r="H1558" s="204">
        <v>38.869999999999997</v>
      </c>
      <c r="I1558" s="205"/>
      <c r="J1558" s="206">
        <f>ROUND(I1558*H1558,2)</f>
        <v>0</v>
      </c>
      <c r="K1558" s="207"/>
      <c r="L1558" s="208"/>
      <c r="M1558" s="209" t="s">
        <v>1</v>
      </c>
      <c r="N1558" s="210" t="s">
        <v>40</v>
      </c>
      <c r="O1558" s="58"/>
      <c r="P1558" s="172">
        <f>O1558*H1558</f>
        <v>0</v>
      </c>
      <c r="Q1558" s="172">
        <v>0.55000000000000004</v>
      </c>
      <c r="R1558" s="172">
        <f>Q1558*H1558</f>
        <v>21.378499999999999</v>
      </c>
      <c r="S1558" s="172">
        <v>0</v>
      </c>
      <c r="T1558" s="173">
        <f>S1558*H1558</f>
        <v>0</v>
      </c>
      <c r="U1558" s="32"/>
      <c r="V1558" s="32"/>
      <c r="W1558" s="32"/>
      <c r="X1558" s="32"/>
      <c r="Y1558" s="32"/>
      <c r="Z1558" s="32"/>
      <c r="AA1558" s="32"/>
      <c r="AB1558" s="32"/>
      <c r="AC1558" s="32"/>
      <c r="AD1558" s="32"/>
      <c r="AE1558" s="32"/>
      <c r="AR1558" s="174" t="s">
        <v>445</v>
      </c>
      <c r="AT1558" s="174" t="s">
        <v>513</v>
      </c>
      <c r="AU1558" s="174" t="s">
        <v>85</v>
      </c>
      <c r="AY1558" s="17" t="s">
        <v>181</v>
      </c>
      <c r="BE1558" s="175">
        <f>IF(N1558="základní",J1558,0)</f>
        <v>0</v>
      </c>
      <c r="BF1558" s="175">
        <f>IF(N1558="snížená",J1558,0)</f>
        <v>0</v>
      </c>
      <c r="BG1558" s="175">
        <f>IF(N1558="zákl. přenesená",J1558,0)</f>
        <v>0</v>
      </c>
      <c r="BH1558" s="175">
        <f>IF(N1558="sníž. přenesená",J1558,0)</f>
        <v>0</v>
      </c>
      <c r="BI1558" s="175">
        <f>IF(N1558="nulová",J1558,0)</f>
        <v>0</v>
      </c>
      <c r="BJ1558" s="17" t="s">
        <v>80</v>
      </c>
      <c r="BK1558" s="175">
        <f>ROUND(I1558*H1558,2)</f>
        <v>0</v>
      </c>
      <c r="BL1558" s="17" t="s">
        <v>300</v>
      </c>
      <c r="BM1558" s="174" t="s">
        <v>2253</v>
      </c>
    </row>
    <row r="1559" spans="1:65" s="14" customFormat="1">
      <c r="B1559" s="185"/>
      <c r="D1559" s="177" t="s">
        <v>189</v>
      </c>
      <c r="E1559" s="186" t="s">
        <v>1</v>
      </c>
      <c r="F1559" s="187" t="s">
        <v>2196</v>
      </c>
      <c r="H1559" s="186" t="s">
        <v>1</v>
      </c>
      <c r="I1559" s="188"/>
      <c r="L1559" s="185"/>
      <c r="M1559" s="189"/>
      <c r="N1559" s="190"/>
      <c r="O1559" s="190"/>
      <c r="P1559" s="190"/>
      <c r="Q1559" s="190"/>
      <c r="R1559" s="190"/>
      <c r="S1559" s="190"/>
      <c r="T1559" s="191"/>
      <c r="AT1559" s="186" t="s">
        <v>189</v>
      </c>
      <c r="AU1559" s="186" t="s">
        <v>85</v>
      </c>
      <c r="AV1559" s="14" t="s">
        <v>80</v>
      </c>
      <c r="AW1559" s="14" t="s">
        <v>31</v>
      </c>
      <c r="AX1559" s="14" t="s">
        <v>75</v>
      </c>
      <c r="AY1559" s="186" t="s">
        <v>181</v>
      </c>
    </row>
    <row r="1560" spans="1:65" s="13" customFormat="1">
      <c r="B1560" s="176"/>
      <c r="D1560" s="177" t="s">
        <v>189</v>
      </c>
      <c r="E1560" s="178" t="s">
        <v>1</v>
      </c>
      <c r="F1560" s="179" t="s">
        <v>2254</v>
      </c>
      <c r="H1560" s="180">
        <v>21.462</v>
      </c>
      <c r="I1560" s="181"/>
      <c r="L1560" s="176"/>
      <c r="M1560" s="182"/>
      <c r="N1560" s="183"/>
      <c r="O1560" s="183"/>
      <c r="P1560" s="183"/>
      <c r="Q1560" s="183"/>
      <c r="R1560" s="183"/>
      <c r="S1560" s="183"/>
      <c r="T1560" s="184"/>
      <c r="AT1560" s="178" t="s">
        <v>189</v>
      </c>
      <c r="AU1560" s="178" t="s">
        <v>85</v>
      </c>
      <c r="AV1560" s="13" t="s">
        <v>85</v>
      </c>
      <c r="AW1560" s="13" t="s">
        <v>31</v>
      </c>
      <c r="AX1560" s="13" t="s">
        <v>75</v>
      </c>
      <c r="AY1560" s="178" t="s">
        <v>181</v>
      </c>
    </row>
    <row r="1561" spans="1:65" s="14" customFormat="1">
      <c r="B1561" s="185"/>
      <c r="D1561" s="177" t="s">
        <v>189</v>
      </c>
      <c r="E1561" s="186" t="s">
        <v>1</v>
      </c>
      <c r="F1561" s="187" t="s">
        <v>2198</v>
      </c>
      <c r="H1561" s="186" t="s">
        <v>1</v>
      </c>
      <c r="I1561" s="188"/>
      <c r="L1561" s="185"/>
      <c r="M1561" s="189"/>
      <c r="N1561" s="190"/>
      <c r="O1561" s="190"/>
      <c r="P1561" s="190"/>
      <c r="Q1561" s="190"/>
      <c r="R1561" s="190"/>
      <c r="S1561" s="190"/>
      <c r="T1561" s="191"/>
      <c r="AT1561" s="186" t="s">
        <v>189</v>
      </c>
      <c r="AU1561" s="186" t="s">
        <v>85</v>
      </c>
      <c r="AV1561" s="14" t="s">
        <v>80</v>
      </c>
      <c r="AW1561" s="14" t="s">
        <v>31</v>
      </c>
      <c r="AX1561" s="14" t="s">
        <v>75</v>
      </c>
      <c r="AY1561" s="186" t="s">
        <v>181</v>
      </c>
    </row>
    <row r="1562" spans="1:65" s="13" customFormat="1">
      <c r="B1562" s="176"/>
      <c r="D1562" s="177" t="s">
        <v>189</v>
      </c>
      <c r="E1562" s="178" t="s">
        <v>1</v>
      </c>
      <c r="F1562" s="179" t="s">
        <v>2255</v>
      </c>
      <c r="H1562" s="180">
        <v>1.45</v>
      </c>
      <c r="I1562" s="181"/>
      <c r="L1562" s="176"/>
      <c r="M1562" s="182"/>
      <c r="N1562" s="183"/>
      <c r="O1562" s="183"/>
      <c r="P1562" s="183"/>
      <c r="Q1562" s="183"/>
      <c r="R1562" s="183"/>
      <c r="S1562" s="183"/>
      <c r="T1562" s="184"/>
      <c r="AT1562" s="178" t="s">
        <v>189</v>
      </c>
      <c r="AU1562" s="178" t="s">
        <v>85</v>
      </c>
      <c r="AV1562" s="13" t="s">
        <v>85</v>
      </c>
      <c r="AW1562" s="13" t="s">
        <v>31</v>
      </c>
      <c r="AX1562" s="13" t="s">
        <v>75</v>
      </c>
      <c r="AY1562" s="178" t="s">
        <v>181</v>
      </c>
    </row>
    <row r="1563" spans="1:65" s="14" customFormat="1">
      <c r="B1563" s="185"/>
      <c r="D1563" s="177" t="s">
        <v>189</v>
      </c>
      <c r="E1563" s="186" t="s">
        <v>1</v>
      </c>
      <c r="F1563" s="187" t="s">
        <v>2200</v>
      </c>
      <c r="H1563" s="186" t="s">
        <v>1</v>
      </c>
      <c r="I1563" s="188"/>
      <c r="L1563" s="185"/>
      <c r="M1563" s="189"/>
      <c r="N1563" s="190"/>
      <c r="O1563" s="190"/>
      <c r="P1563" s="190"/>
      <c r="Q1563" s="190"/>
      <c r="R1563" s="190"/>
      <c r="S1563" s="190"/>
      <c r="T1563" s="191"/>
      <c r="AT1563" s="186" t="s">
        <v>189</v>
      </c>
      <c r="AU1563" s="186" t="s">
        <v>85</v>
      </c>
      <c r="AV1563" s="14" t="s">
        <v>80</v>
      </c>
      <c r="AW1563" s="14" t="s">
        <v>31</v>
      </c>
      <c r="AX1563" s="14" t="s">
        <v>75</v>
      </c>
      <c r="AY1563" s="186" t="s">
        <v>181</v>
      </c>
    </row>
    <row r="1564" spans="1:65" s="13" customFormat="1">
      <c r="B1564" s="176"/>
      <c r="D1564" s="177" t="s">
        <v>189</v>
      </c>
      <c r="E1564" s="178" t="s">
        <v>1</v>
      </c>
      <c r="F1564" s="179" t="s">
        <v>2256</v>
      </c>
      <c r="H1564" s="180">
        <v>3.7040000000000002</v>
      </c>
      <c r="I1564" s="181"/>
      <c r="L1564" s="176"/>
      <c r="M1564" s="182"/>
      <c r="N1564" s="183"/>
      <c r="O1564" s="183"/>
      <c r="P1564" s="183"/>
      <c r="Q1564" s="183"/>
      <c r="R1564" s="183"/>
      <c r="S1564" s="183"/>
      <c r="T1564" s="184"/>
      <c r="AT1564" s="178" t="s">
        <v>189</v>
      </c>
      <c r="AU1564" s="178" t="s">
        <v>85</v>
      </c>
      <c r="AV1564" s="13" t="s">
        <v>85</v>
      </c>
      <c r="AW1564" s="13" t="s">
        <v>31</v>
      </c>
      <c r="AX1564" s="13" t="s">
        <v>75</v>
      </c>
      <c r="AY1564" s="178" t="s">
        <v>181</v>
      </c>
    </row>
    <row r="1565" spans="1:65" s="14" customFormat="1">
      <c r="B1565" s="185"/>
      <c r="D1565" s="177" t="s">
        <v>189</v>
      </c>
      <c r="E1565" s="186" t="s">
        <v>1</v>
      </c>
      <c r="F1565" s="187" t="s">
        <v>2202</v>
      </c>
      <c r="H1565" s="186" t="s">
        <v>1</v>
      </c>
      <c r="I1565" s="188"/>
      <c r="L1565" s="185"/>
      <c r="M1565" s="189"/>
      <c r="N1565" s="190"/>
      <c r="O1565" s="190"/>
      <c r="P1565" s="190"/>
      <c r="Q1565" s="190"/>
      <c r="R1565" s="190"/>
      <c r="S1565" s="190"/>
      <c r="T1565" s="191"/>
      <c r="AT1565" s="186" t="s">
        <v>189</v>
      </c>
      <c r="AU1565" s="186" t="s">
        <v>85</v>
      </c>
      <c r="AV1565" s="14" t="s">
        <v>80</v>
      </c>
      <c r="AW1565" s="14" t="s">
        <v>31</v>
      </c>
      <c r="AX1565" s="14" t="s">
        <v>75</v>
      </c>
      <c r="AY1565" s="186" t="s">
        <v>181</v>
      </c>
    </row>
    <row r="1566" spans="1:65" s="13" customFormat="1">
      <c r="B1566" s="176"/>
      <c r="D1566" s="177" t="s">
        <v>189</v>
      </c>
      <c r="E1566" s="178" t="s">
        <v>1</v>
      </c>
      <c r="F1566" s="179" t="s">
        <v>2257</v>
      </c>
      <c r="H1566" s="180">
        <v>0.192</v>
      </c>
      <c r="I1566" s="181"/>
      <c r="L1566" s="176"/>
      <c r="M1566" s="182"/>
      <c r="N1566" s="183"/>
      <c r="O1566" s="183"/>
      <c r="P1566" s="183"/>
      <c r="Q1566" s="183"/>
      <c r="R1566" s="183"/>
      <c r="S1566" s="183"/>
      <c r="T1566" s="184"/>
      <c r="AT1566" s="178" t="s">
        <v>189</v>
      </c>
      <c r="AU1566" s="178" t="s">
        <v>85</v>
      </c>
      <c r="AV1566" s="13" t="s">
        <v>85</v>
      </c>
      <c r="AW1566" s="13" t="s">
        <v>31</v>
      </c>
      <c r="AX1566" s="13" t="s">
        <v>75</v>
      </c>
      <c r="AY1566" s="178" t="s">
        <v>181</v>
      </c>
    </row>
    <row r="1567" spans="1:65" s="14" customFormat="1">
      <c r="B1567" s="185"/>
      <c r="D1567" s="177" t="s">
        <v>189</v>
      </c>
      <c r="E1567" s="186" t="s">
        <v>1</v>
      </c>
      <c r="F1567" s="187" t="s">
        <v>2204</v>
      </c>
      <c r="H1567" s="186" t="s">
        <v>1</v>
      </c>
      <c r="I1567" s="188"/>
      <c r="L1567" s="185"/>
      <c r="M1567" s="189"/>
      <c r="N1567" s="190"/>
      <c r="O1567" s="190"/>
      <c r="P1567" s="190"/>
      <c r="Q1567" s="190"/>
      <c r="R1567" s="190"/>
      <c r="S1567" s="190"/>
      <c r="T1567" s="191"/>
      <c r="AT1567" s="186" t="s">
        <v>189</v>
      </c>
      <c r="AU1567" s="186" t="s">
        <v>85</v>
      </c>
      <c r="AV1567" s="14" t="s">
        <v>80</v>
      </c>
      <c r="AW1567" s="14" t="s">
        <v>31</v>
      </c>
      <c r="AX1567" s="14" t="s">
        <v>75</v>
      </c>
      <c r="AY1567" s="186" t="s">
        <v>181</v>
      </c>
    </row>
    <row r="1568" spans="1:65" s="13" customFormat="1">
      <c r="B1568" s="176"/>
      <c r="D1568" s="177" t="s">
        <v>189</v>
      </c>
      <c r="E1568" s="178" t="s">
        <v>1</v>
      </c>
      <c r="F1568" s="179" t="s">
        <v>2258</v>
      </c>
      <c r="H1568" s="180">
        <v>0.186</v>
      </c>
      <c r="I1568" s="181"/>
      <c r="L1568" s="176"/>
      <c r="M1568" s="182"/>
      <c r="N1568" s="183"/>
      <c r="O1568" s="183"/>
      <c r="P1568" s="183"/>
      <c r="Q1568" s="183"/>
      <c r="R1568" s="183"/>
      <c r="S1568" s="183"/>
      <c r="T1568" s="184"/>
      <c r="AT1568" s="178" t="s">
        <v>189</v>
      </c>
      <c r="AU1568" s="178" t="s">
        <v>85</v>
      </c>
      <c r="AV1568" s="13" t="s">
        <v>85</v>
      </c>
      <c r="AW1568" s="13" t="s">
        <v>31</v>
      </c>
      <c r="AX1568" s="13" t="s">
        <v>75</v>
      </c>
      <c r="AY1568" s="178" t="s">
        <v>181</v>
      </c>
    </row>
    <row r="1569" spans="2:51" s="14" customFormat="1">
      <c r="B1569" s="185"/>
      <c r="D1569" s="177" t="s">
        <v>189</v>
      </c>
      <c r="E1569" s="186" t="s">
        <v>1</v>
      </c>
      <c r="F1569" s="187" t="s">
        <v>2206</v>
      </c>
      <c r="H1569" s="186" t="s">
        <v>1</v>
      </c>
      <c r="I1569" s="188"/>
      <c r="L1569" s="185"/>
      <c r="M1569" s="189"/>
      <c r="N1569" s="190"/>
      <c r="O1569" s="190"/>
      <c r="P1569" s="190"/>
      <c r="Q1569" s="190"/>
      <c r="R1569" s="190"/>
      <c r="S1569" s="190"/>
      <c r="T1569" s="191"/>
      <c r="AT1569" s="186" t="s">
        <v>189</v>
      </c>
      <c r="AU1569" s="186" t="s">
        <v>85</v>
      </c>
      <c r="AV1569" s="14" t="s">
        <v>80</v>
      </c>
      <c r="AW1569" s="14" t="s">
        <v>31</v>
      </c>
      <c r="AX1569" s="14" t="s">
        <v>75</v>
      </c>
      <c r="AY1569" s="186" t="s">
        <v>181</v>
      </c>
    </row>
    <row r="1570" spans="2:51" s="13" customFormat="1">
      <c r="B1570" s="176"/>
      <c r="D1570" s="177" t="s">
        <v>189</v>
      </c>
      <c r="E1570" s="178" t="s">
        <v>1</v>
      </c>
      <c r="F1570" s="179" t="s">
        <v>2259</v>
      </c>
      <c r="H1570" s="180">
        <v>0.18099999999999999</v>
      </c>
      <c r="I1570" s="181"/>
      <c r="L1570" s="176"/>
      <c r="M1570" s="182"/>
      <c r="N1570" s="183"/>
      <c r="O1570" s="183"/>
      <c r="P1570" s="183"/>
      <c r="Q1570" s="183"/>
      <c r="R1570" s="183"/>
      <c r="S1570" s="183"/>
      <c r="T1570" s="184"/>
      <c r="AT1570" s="178" t="s">
        <v>189</v>
      </c>
      <c r="AU1570" s="178" t="s">
        <v>85</v>
      </c>
      <c r="AV1570" s="13" t="s">
        <v>85</v>
      </c>
      <c r="AW1570" s="13" t="s">
        <v>31</v>
      </c>
      <c r="AX1570" s="13" t="s">
        <v>75</v>
      </c>
      <c r="AY1570" s="178" t="s">
        <v>181</v>
      </c>
    </row>
    <row r="1571" spans="2:51" s="14" customFormat="1">
      <c r="B1571" s="185"/>
      <c r="D1571" s="177" t="s">
        <v>189</v>
      </c>
      <c r="E1571" s="186" t="s">
        <v>1</v>
      </c>
      <c r="F1571" s="187" t="s">
        <v>2208</v>
      </c>
      <c r="H1571" s="186" t="s">
        <v>1</v>
      </c>
      <c r="I1571" s="188"/>
      <c r="L1571" s="185"/>
      <c r="M1571" s="189"/>
      <c r="N1571" s="190"/>
      <c r="O1571" s="190"/>
      <c r="P1571" s="190"/>
      <c r="Q1571" s="190"/>
      <c r="R1571" s="190"/>
      <c r="S1571" s="190"/>
      <c r="T1571" s="191"/>
      <c r="AT1571" s="186" t="s">
        <v>189</v>
      </c>
      <c r="AU1571" s="186" t="s">
        <v>85</v>
      </c>
      <c r="AV1571" s="14" t="s">
        <v>80</v>
      </c>
      <c r="AW1571" s="14" t="s">
        <v>31</v>
      </c>
      <c r="AX1571" s="14" t="s">
        <v>75</v>
      </c>
      <c r="AY1571" s="186" t="s">
        <v>181</v>
      </c>
    </row>
    <row r="1572" spans="2:51" s="13" customFormat="1">
      <c r="B1572" s="176"/>
      <c r="D1572" s="177" t="s">
        <v>189</v>
      </c>
      <c r="E1572" s="178" t="s">
        <v>1</v>
      </c>
      <c r="F1572" s="179" t="s">
        <v>2260</v>
      </c>
      <c r="H1572" s="180">
        <v>0.17499999999999999</v>
      </c>
      <c r="I1572" s="181"/>
      <c r="L1572" s="176"/>
      <c r="M1572" s="182"/>
      <c r="N1572" s="183"/>
      <c r="O1572" s="183"/>
      <c r="P1572" s="183"/>
      <c r="Q1572" s="183"/>
      <c r="R1572" s="183"/>
      <c r="S1572" s="183"/>
      <c r="T1572" s="184"/>
      <c r="AT1572" s="178" t="s">
        <v>189</v>
      </c>
      <c r="AU1572" s="178" t="s">
        <v>85</v>
      </c>
      <c r="AV1572" s="13" t="s">
        <v>85</v>
      </c>
      <c r="AW1572" s="13" t="s">
        <v>31</v>
      </c>
      <c r="AX1572" s="13" t="s">
        <v>75</v>
      </c>
      <c r="AY1572" s="178" t="s">
        <v>181</v>
      </c>
    </row>
    <row r="1573" spans="2:51" s="14" customFormat="1">
      <c r="B1573" s="185"/>
      <c r="D1573" s="177" t="s">
        <v>189</v>
      </c>
      <c r="E1573" s="186" t="s">
        <v>1</v>
      </c>
      <c r="F1573" s="187" t="s">
        <v>2209</v>
      </c>
      <c r="H1573" s="186" t="s">
        <v>1</v>
      </c>
      <c r="I1573" s="188"/>
      <c r="L1573" s="185"/>
      <c r="M1573" s="189"/>
      <c r="N1573" s="190"/>
      <c r="O1573" s="190"/>
      <c r="P1573" s="190"/>
      <c r="Q1573" s="190"/>
      <c r="R1573" s="190"/>
      <c r="S1573" s="190"/>
      <c r="T1573" s="191"/>
      <c r="AT1573" s="186" t="s">
        <v>189</v>
      </c>
      <c r="AU1573" s="186" t="s">
        <v>85</v>
      </c>
      <c r="AV1573" s="14" t="s">
        <v>80</v>
      </c>
      <c r="AW1573" s="14" t="s">
        <v>31</v>
      </c>
      <c r="AX1573" s="14" t="s">
        <v>75</v>
      </c>
      <c r="AY1573" s="186" t="s">
        <v>181</v>
      </c>
    </row>
    <row r="1574" spans="2:51" s="13" customFormat="1">
      <c r="B1574" s="176"/>
      <c r="D1574" s="177" t="s">
        <v>189</v>
      </c>
      <c r="E1574" s="178" t="s">
        <v>1</v>
      </c>
      <c r="F1574" s="179" t="s">
        <v>2261</v>
      </c>
      <c r="H1574" s="180">
        <v>0.16900000000000001</v>
      </c>
      <c r="I1574" s="181"/>
      <c r="L1574" s="176"/>
      <c r="M1574" s="182"/>
      <c r="N1574" s="183"/>
      <c r="O1574" s="183"/>
      <c r="P1574" s="183"/>
      <c r="Q1574" s="183"/>
      <c r="R1574" s="183"/>
      <c r="S1574" s="183"/>
      <c r="T1574" s="184"/>
      <c r="AT1574" s="178" t="s">
        <v>189</v>
      </c>
      <c r="AU1574" s="178" t="s">
        <v>85</v>
      </c>
      <c r="AV1574" s="13" t="s">
        <v>85</v>
      </c>
      <c r="AW1574" s="13" t="s">
        <v>31</v>
      </c>
      <c r="AX1574" s="13" t="s">
        <v>75</v>
      </c>
      <c r="AY1574" s="178" t="s">
        <v>181</v>
      </c>
    </row>
    <row r="1575" spans="2:51" s="14" customFormat="1">
      <c r="B1575" s="185"/>
      <c r="D1575" s="177" t="s">
        <v>189</v>
      </c>
      <c r="E1575" s="186" t="s">
        <v>1</v>
      </c>
      <c r="F1575" s="187" t="s">
        <v>2211</v>
      </c>
      <c r="H1575" s="186" t="s">
        <v>1</v>
      </c>
      <c r="I1575" s="188"/>
      <c r="L1575" s="185"/>
      <c r="M1575" s="189"/>
      <c r="N1575" s="190"/>
      <c r="O1575" s="190"/>
      <c r="P1575" s="190"/>
      <c r="Q1575" s="190"/>
      <c r="R1575" s="190"/>
      <c r="S1575" s="190"/>
      <c r="T1575" s="191"/>
      <c r="AT1575" s="186" t="s">
        <v>189</v>
      </c>
      <c r="AU1575" s="186" t="s">
        <v>85</v>
      </c>
      <c r="AV1575" s="14" t="s">
        <v>80</v>
      </c>
      <c r="AW1575" s="14" t="s">
        <v>31</v>
      </c>
      <c r="AX1575" s="14" t="s">
        <v>75</v>
      </c>
      <c r="AY1575" s="186" t="s">
        <v>181</v>
      </c>
    </row>
    <row r="1576" spans="2:51" s="13" customFormat="1">
      <c r="B1576" s="176"/>
      <c r="D1576" s="177" t="s">
        <v>189</v>
      </c>
      <c r="E1576" s="178" t="s">
        <v>1</v>
      </c>
      <c r="F1576" s="179" t="s">
        <v>2262</v>
      </c>
      <c r="H1576" s="180">
        <v>0.16400000000000001</v>
      </c>
      <c r="I1576" s="181"/>
      <c r="L1576" s="176"/>
      <c r="M1576" s="182"/>
      <c r="N1576" s="183"/>
      <c r="O1576" s="183"/>
      <c r="P1576" s="183"/>
      <c r="Q1576" s="183"/>
      <c r="R1576" s="183"/>
      <c r="S1576" s="183"/>
      <c r="T1576" s="184"/>
      <c r="AT1576" s="178" t="s">
        <v>189</v>
      </c>
      <c r="AU1576" s="178" t="s">
        <v>85</v>
      </c>
      <c r="AV1576" s="13" t="s">
        <v>85</v>
      </c>
      <c r="AW1576" s="13" t="s">
        <v>31</v>
      </c>
      <c r="AX1576" s="13" t="s">
        <v>75</v>
      </c>
      <c r="AY1576" s="178" t="s">
        <v>181</v>
      </c>
    </row>
    <row r="1577" spans="2:51" s="14" customFormat="1">
      <c r="B1577" s="185"/>
      <c r="D1577" s="177" t="s">
        <v>189</v>
      </c>
      <c r="E1577" s="186" t="s">
        <v>1</v>
      </c>
      <c r="F1577" s="187" t="s">
        <v>2213</v>
      </c>
      <c r="H1577" s="186" t="s">
        <v>1</v>
      </c>
      <c r="I1577" s="188"/>
      <c r="L1577" s="185"/>
      <c r="M1577" s="189"/>
      <c r="N1577" s="190"/>
      <c r="O1577" s="190"/>
      <c r="P1577" s="190"/>
      <c r="Q1577" s="190"/>
      <c r="R1577" s="190"/>
      <c r="S1577" s="190"/>
      <c r="T1577" s="191"/>
      <c r="AT1577" s="186" t="s">
        <v>189</v>
      </c>
      <c r="AU1577" s="186" t="s">
        <v>85</v>
      </c>
      <c r="AV1577" s="14" t="s">
        <v>80</v>
      </c>
      <c r="AW1577" s="14" t="s">
        <v>31</v>
      </c>
      <c r="AX1577" s="14" t="s">
        <v>75</v>
      </c>
      <c r="AY1577" s="186" t="s">
        <v>181</v>
      </c>
    </row>
    <row r="1578" spans="2:51" s="13" customFormat="1">
      <c r="B1578" s="176"/>
      <c r="D1578" s="177" t="s">
        <v>189</v>
      </c>
      <c r="E1578" s="178" t="s">
        <v>1</v>
      </c>
      <c r="F1578" s="179" t="s">
        <v>2263</v>
      </c>
      <c r="H1578" s="180">
        <v>0.158</v>
      </c>
      <c r="I1578" s="181"/>
      <c r="L1578" s="176"/>
      <c r="M1578" s="182"/>
      <c r="N1578" s="183"/>
      <c r="O1578" s="183"/>
      <c r="P1578" s="183"/>
      <c r="Q1578" s="183"/>
      <c r="R1578" s="183"/>
      <c r="S1578" s="183"/>
      <c r="T1578" s="184"/>
      <c r="AT1578" s="178" t="s">
        <v>189</v>
      </c>
      <c r="AU1578" s="178" t="s">
        <v>85</v>
      </c>
      <c r="AV1578" s="13" t="s">
        <v>85</v>
      </c>
      <c r="AW1578" s="13" t="s">
        <v>31</v>
      </c>
      <c r="AX1578" s="13" t="s">
        <v>75</v>
      </c>
      <c r="AY1578" s="178" t="s">
        <v>181</v>
      </c>
    </row>
    <row r="1579" spans="2:51" s="14" customFormat="1">
      <c r="B1579" s="185"/>
      <c r="D1579" s="177" t="s">
        <v>189</v>
      </c>
      <c r="E1579" s="186" t="s">
        <v>1</v>
      </c>
      <c r="F1579" s="187" t="s">
        <v>2215</v>
      </c>
      <c r="H1579" s="186" t="s">
        <v>1</v>
      </c>
      <c r="I1579" s="188"/>
      <c r="L1579" s="185"/>
      <c r="M1579" s="189"/>
      <c r="N1579" s="190"/>
      <c r="O1579" s="190"/>
      <c r="P1579" s="190"/>
      <c r="Q1579" s="190"/>
      <c r="R1579" s="190"/>
      <c r="S1579" s="190"/>
      <c r="T1579" s="191"/>
      <c r="AT1579" s="186" t="s">
        <v>189</v>
      </c>
      <c r="AU1579" s="186" t="s">
        <v>85</v>
      </c>
      <c r="AV1579" s="14" t="s">
        <v>80</v>
      </c>
      <c r="AW1579" s="14" t="s">
        <v>31</v>
      </c>
      <c r="AX1579" s="14" t="s">
        <v>75</v>
      </c>
      <c r="AY1579" s="186" t="s">
        <v>181</v>
      </c>
    </row>
    <row r="1580" spans="2:51" s="13" customFormat="1">
      <c r="B1580" s="176"/>
      <c r="D1580" s="177" t="s">
        <v>189</v>
      </c>
      <c r="E1580" s="178" t="s">
        <v>1</v>
      </c>
      <c r="F1580" s="179" t="s">
        <v>2264</v>
      </c>
      <c r="H1580" s="180">
        <v>0.153</v>
      </c>
      <c r="I1580" s="181"/>
      <c r="L1580" s="176"/>
      <c r="M1580" s="182"/>
      <c r="N1580" s="183"/>
      <c r="O1580" s="183"/>
      <c r="P1580" s="183"/>
      <c r="Q1580" s="183"/>
      <c r="R1580" s="183"/>
      <c r="S1580" s="183"/>
      <c r="T1580" s="184"/>
      <c r="AT1580" s="178" t="s">
        <v>189</v>
      </c>
      <c r="AU1580" s="178" t="s">
        <v>85</v>
      </c>
      <c r="AV1580" s="13" t="s">
        <v>85</v>
      </c>
      <c r="AW1580" s="13" t="s">
        <v>31</v>
      </c>
      <c r="AX1580" s="13" t="s">
        <v>75</v>
      </c>
      <c r="AY1580" s="178" t="s">
        <v>181</v>
      </c>
    </row>
    <row r="1581" spans="2:51" s="14" customFormat="1">
      <c r="B1581" s="185"/>
      <c r="D1581" s="177" t="s">
        <v>189</v>
      </c>
      <c r="E1581" s="186" t="s">
        <v>1</v>
      </c>
      <c r="F1581" s="187" t="s">
        <v>2217</v>
      </c>
      <c r="H1581" s="186" t="s">
        <v>1</v>
      </c>
      <c r="I1581" s="188"/>
      <c r="L1581" s="185"/>
      <c r="M1581" s="189"/>
      <c r="N1581" s="190"/>
      <c r="O1581" s="190"/>
      <c r="P1581" s="190"/>
      <c r="Q1581" s="190"/>
      <c r="R1581" s="190"/>
      <c r="S1581" s="190"/>
      <c r="T1581" s="191"/>
      <c r="AT1581" s="186" t="s">
        <v>189</v>
      </c>
      <c r="AU1581" s="186" t="s">
        <v>85</v>
      </c>
      <c r="AV1581" s="14" t="s">
        <v>80</v>
      </c>
      <c r="AW1581" s="14" t="s">
        <v>31</v>
      </c>
      <c r="AX1581" s="14" t="s">
        <v>75</v>
      </c>
      <c r="AY1581" s="186" t="s">
        <v>181</v>
      </c>
    </row>
    <row r="1582" spans="2:51" s="13" customFormat="1">
      <c r="B1582" s="176"/>
      <c r="D1582" s="177" t="s">
        <v>189</v>
      </c>
      <c r="E1582" s="178" t="s">
        <v>1</v>
      </c>
      <c r="F1582" s="179" t="s">
        <v>2265</v>
      </c>
      <c r="H1582" s="180">
        <v>0.14699999999999999</v>
      </c>
      <c r="I1582" s="181"/>
      <c r="L1582" s="176"/>
      <c r="M1582" s="182"/>
      <c r="N1582" s="183"/>
      <c r="O1582" s="183"/>
      <c r="P1582" s="183"/>
      <c r="Q1582" s="183"/>
      <c r="R1582" s="183"/>
      <c r="S1582" s="183"/>
      <c r="T1582" s="184"/>
      <c r="AT1582" s="178" t="s">
        <v>189</v>
      </c>
      <c r="AU1582" s="178" t="s">
        <v>85</v>
      </c>
      <c r="AV1582" s="13" t="s">
        <v>85</v>
      </c>
      <c r="AW1582" s="13" t="s">
        <v>31</v>
      </c>
      <c r="AX1582" s="13" t="s">
        <v>75</v>
      </c>
      <c r="AY1582" s="178" t="s">
        <v>181</v>
      </c>
    </row>
    <row r="1583" spans="2:51" s="14" customFormat="1">
      <c r="B1583" s="185"/>
      <c r="D1583" s="177" t="s">
        <v>189</v>
      </c>
      <c r="E1583" s="186" t="s">
        <v>1</v>
      </c>
      <c r="F1583" s="187" t="s">
        <v>2219</v>
      </c>
      <c r="H1583" s="186" t="s">
        <v>1</v>
      </c>
      <c r="I1583" s="188"/>
      <c r="L1583" s="185"/>
      <c r="M1583" s="189"/>
      <c r="N1583" s="190"/>
      <c r="O1583" s="190"/>
      <c r="P1583" s="190"/>
      <c r="Q1583" s="190"/>
      <c r="R1583" s="190"/>
      <c r="S1583" s="190"/>
      <c r="T1583" s="191"/>
      <c r="AT1583" s="186" t="s">
        <v>189</v>
      </c>
      <c r="AU1583" s="186" t="s">
        <v>85</v>
      </c>
      <c r="AV1583" s="14" t="s">
        <v>80</v>
      </c>
      <c r="AW1583" s="14" t="s">
        <v>31</v>
      </c>
      <c r="AX1583" s="14" t="s">
        <v>75</v>
      </c>
      <c r="AY1583" s="186" t="s">
        <v>181</v>
      </c>
    </row>
    <row r="1584" spans="2:51" s="13" customFormat="1">
      <c r="B1584" s="176"/>
      <c r="D1584" s="177" t="s">
        <v>189</v>
      </c>
      <c r="E1584" s="178" t="s">
        <v>1</v>
      </c>
      <c r="F1584" s="179" t="s">
        <v>2266</v>
      </c>
      <c r="H1584" s="180">
        <v>0.14299999999999999</v>
      </c>
      <c r="I1584" s="181"/>
      <c r="L1584" s="176"/>
      <c r="M1584" s="182"/>
      <c r="N1584" s="183"/>
      <c r="O1584" s="183"/>
      <c r="P1584" s="183"/>
      <c r="Q1584" s="183"/>
      <c r="R1584" s="183"/>
      <c r="S1584" s="183"/>
      <c r="T1584" s="184"/>
      <c r="AT1584" s="178" t="s">
        <v>189</v>
      </c>
      <c r="AU1584" s="178" t="s">
        <v>85</v>
      </c>
      <c r="AV1584" s="13" t="s">
        <v>85</v>
      </c>
      <c r="AW1584" s="13" t="s">
        <v>31</v>
      </c>
      <c r="AX1584" s="13" t="s">
        <v>75</v>
      </c>
      <c r="AY1584" s="178" t="s">
        <v>181</v>
      </c>
    </row>
    <row r="1585" spans="2:51" s="14" customFormat="1">
      <c r="B1585" s="185"/>
      <c r="D1585" s="177" t="s">
        <v>189</v>
      </c>
      <c r="E1585" s="186" t="s">
        <v>1</v>
      </c>
      <c r="F1585" s="187" t="s">
        <v>2221</v>
      </c>
      <c r="H1585" s="186" t="s">
        <v>1</v>
      </c>
      <c r="I1585" s="188"/>
      <c r="L1585" s="185"/>
      <c r="M1585" s="189"/>
      <c r="N1585" s="190"/>
      <c r="O1585" s="190"/>
      <c r="P1585" s="190"/>
      <c r="Q1585" s="190"/>
      <c r="R1585" s="190"/>
      <c r="S1585" s="190"/>
      <c r="T1585" s="191"/>
      <c r="AT1585" s="186" t="s">
        <v>189</v>
      </c>
      <c r="AU1585" s="186" t="s">
        <v>85</v>
      </c>
      <c r="AV1585" s="14" t="s">
        <v>80</v>
      </c>
      <c r="AW1585" s="14" t="s">
        <v>31</v>
      </c>
      <c r="AX1585" s="14" t="s">
        <v>75</v>
      </c>
      <c r="AY1585" s="186" t="s">
        <v>181</v>
      </c>
    </row>
    <row r="1586" spans="2:51" s="13" customFormat="1">
      <c r="B1586" s="176"/>
      <c r="D1586" s="177" t="s">
        <v>189</v>
      </c>
      <c r="E1586" s="178" t="s">
        <v>1</v>
      </c>
      <c r="F1586" s="179" t="s">
        <v>2267</v>
      </c>
      <c r="H1586" s="180">
        <v>0.13700000000000001</v>
      </c>
      <c r="I1586" s="181"/>
      <c r="L1586" s="176"/>
      <c r="M1586" s="182"/>
      <c r="N1586" s="183"/>
      <c r="O1586" s="183"/>
      <c r="P1586" s="183"/>
      <c r="Q1586" s="183"/>
      <c r="R1586" s="183"/>
      <c r="S1586" s="183"/>
      <c r="T1586" s="184"/>
      <c r="AT1586" s="178" t="s">
        <v>189</v>
      </c>
      <c r="AU1586" s="178" t="s">
        <v>85</v>
      </c>
      <c r="AV1586" s="13" t="s">
        <v>85</v>
      </c>
      <c r="AW1586" s="13" t="s">
        <v>31</v>
      </c>
      <c r="AX1586" s="13" t="s">
        <v>75</v>
      </c>
      <c r="AY1586" s="178" t="s">
        <v>181</v>
      </c>
    </row>
    <row r="1587" spans="2:51" s="14" customFormat="1">
      <c r="B1587" s="185"/>
      <c r="D1587" s="177" t="s">
        <v>189</v>
      </c>
      <c r="E1587" s="186" t="s">
        <v>1</v>
      </c>
      <c r="F1587" s="187" t="s">
        <v>2223</v>
      </c>
      <c r="H1587" s="186" t="s">
        <v>1</v>
      </c>
      <c r="I1587" s="188"/>
      <c r="L1587" s="185"/>
      <c r="M1587" s="189"/>
      <c r="N1587" s="190"/>
      <c r="O1587" s="190"/>
      <c r="P1587" s="190"/>
      <c r="Q1587" s="190"/>
      <c r="R1587" s="190"/>
      <c r="S1587" s="190"/>
      <c r="T1587" s="191"/>
      <c r="AT1587" s="186" t="s">
        <v>189</v>
      </c>
      <c r="AU1587" s="186" t="s">
        <v>85</v>
      </c>
      <c r="AV1587" s="14" t="s">
        <v>80</v>
      </c>
      <c r="AW1587" s="14" t="s">
        <v>31</v>
      </c>
      <c r="AX1587" s="14" t="s">
        <v>75</v>
      </c>
      <c r="AY1587" s="186" t="s">
        <v>181</v>
      </c>
    </row>
    <row r="1588" spans="2:51" s="13" customFormat="1">
      <c r="B1588" s="176"/>
      <c r="D1588" s="177" t="s">
        <v>189</v>
      </c>
      <c r="E1588" s="178" t="s">
        <v>1</v>
      </c>
      <c r="F1588" s="179" t="s">
        <v>2268</v>
      </c>
      <c r="H1588" s="180">
        <v>0.13200000000000001</v>
      </c>
      <c r="I1588" s="181"/>
      <c r="L1588" s="176"/>
      <c r="M1588" s="182"/>
      <c r="N1588" s="183"/>
      <c r="O1588" s="183"/>
      <c r="P1588" s="183"/>
      <c r="Q1588" s="183"/>
      <c r="R1588" s="183"/>
      <c r="S1588" s="183"/>
      <c r="T1588" s="184"/>
      <c r="AT1588" s="178" t="s">
        <v>189</v>
      </c>
      <c r="AU1588" s="178" t="s">
        <v>85</v>
      </c>
      <c r="AV1588" s="13" t="s">
        <v>85</v>
      </c>
      <c r="AW1588" s="13" t="s">
        <v>31</v>
      </c>
      <c r="AX1588" s="13" t="s">
        <v>75</v>
      </c>
      <c r="AY1588" s="178" t="s">
        <v>181</v>
      </c>
    </row>
    <row r="1589" spans="2:51" s="14" customFormat="1">
      <c r="B1589" s="185"/>
      <c r="D1589" s="177" t="s">
        <v>189</v>
      </c>
      <c r="E1589" s="186" t="s">
        <v>1</v>
      </c>
      <c r="F1589" s="187" t="s">
        <v>2224</v>
      </c>
      <c r="H1589" s="186" t="s">
        <v>1</v>
      </c>
      <c r="I1589" s="188"/>
      <c r="L1589" s="185"/>
      <c r="M1589" s="189"/>
      <c r="N1589" s="190"/>
      <c r="O1589" s="190"/>
      <c r="P1589" s="190"/>
      <c r="Q1589" s="190"/>
      <c r="R1589" s="190"/>
      <c r="S1589" s="190"/>
      <c r="T1589" s="191"/>
      <c r="AT1589" s="186" t="s">
        <v>189</v>
      </c>
      <c r="AU1589" s="186" t="s">
        <v>85</v>
      </c>
      <c r="AV1589" s="14" t="s">
        <v>80</v>
      </c>
      <c r="AW1589" s="14" t="s">
        <v>31</v>
      </c>
      <c r="AX1589" s="14" t="s">
        <v>75</v>
      </c>
      <c r="AY1589" s="186" t="s">
        <v>181</v>
      </c>
    </row>
    <row r="1590" spans="2:51" s="13" customFormat="1">
      <c r="B1590" s="176"/>
      <c r="D1590" s="177" t="s">
        <v>189</v>
      </c>
      <c r="E1590" s="178" t="s">
        <v>1</v>
      </c>
      <c r="F1590" s="179" t="s">
        <v>2269</v>
      </c>
      <c r="H1590" s="180">
        <v>0.126</v>
      </c>
      <c r="I1590" s="181"/>
      <c r="L1590" s="176"/>
      <c r="M1590" s="182"/>
      <c r="N1590" s="183"/>
      <c r="O1590" s="183"/>
      <c r="P1590" s="183"/>
      <c r="Q1590" s="183"/>
      <c r="R1590" s="183"/>
      <c r="S1590" s="183"/>
      <c r="T1590" s="184"/>
      <c r="AT1590" s="178" t="s">
        <v>189</v>
      </c>
      <c r="AU1590" s="178" t="s">
        <v>85</v>
      </c>
      <c r="AV1590" s="13" t="s">
        <v>85</v>
      </c>
      <c r="AW1590" s="13" t="s">
        <v>31</v>
      </c>
      <c r="AX1590" s="13" t="s">
        <v>75</v>
      </c>
      <c r="AY1590" s="178" t="s">
        <v>181</v>
      </c>
    </row>
    <row r="1591" spans="2:51" s="14" customFormat="1">
      <c r="B1591" s="185"/>
      <c r="D1591" s="177" t="s">
        <v>189</v>
      </c>
      <c r="E1591" s="186" t="s">
        <v>1</v>
      </c>
      <c r="F1591" s="187" t="s">
        <v>2226</v>
      </c>
      <c r="H1591" s="186" t="s">
        <v>1</v>
      </c>
      <c r="I1591" s="188"/>
      <c r="L1591" s="185"/>
      <c r="M1591" s="189"/>
      <c r="N1591" s="190"/>
      <c r="O1591" s="190"/>
      <c r="P1591" s="190"/>
      <c r="Q1591" s="190"/>
      <c r="R1591" s="190"/>
      <c r="S1591" s="190"/>
      <c r="T1591" s="191"/>
      <c r="AT1591" s="186" t="s">
        <v>189</v>
      </c>
      <c r="AU1591" s="186" t="s">
        <v>85</v>
      </c>
      <c r="AV1591" s="14" t="s">
        <v>80</v>
      </c>
      <c r="AW1591" s="14" t="s">
        <v>31</v>
      </c>
      <c r="AX1591" s="14" t="s">
        <v>75</v>
      </c>
      <c r="AY1591" s="186" t="s">
        <v>181</v>
      </c>
    </row>
    <row r="1592" spans="2:51" s="13" customFormat="1">
      <c r="B1592" s="176"/>
      <c r="D1592" s="177" t="s">
        <v>189</v>
      </c>
      <c r="E1592" s="178" t="s">
        <v>1</v>
      </c>
      <c r="F1592" s="179" t="s">
        <v>2270</v>
      </c>
      <c r="H1592" s="180">
        <v>0.12</v>
      </c>
      <c r="I1592" s="181"/>
      <c r="L1592" s="176"/>
      <c r="M1592" s="182"/>
      <c r="N1592" s="183"/>
      <c r="O1592" s="183"/>
      <c r="P1592" s="183"/>
      <c r="Q1592" s="183"/>
      <c r="R1592" s="183"/>
      <c r="S1592" s="183"/>
      <c r="T1592" s="184"/>
      <c r="AT1592" s="178" t="s">
        <v>189</v>
      </c>
      <c r="AU1592" s="178" t="s">
        <v>85</v>
      </c>
      <c r="AV1592" s="13" t="s">
        <v>85</v>
      </c>
      <c r="AW1592" s="13" t="s">
        <v>31</v>
      </c>
      <c r="AX1592" s="13" t="s">
        <v>75</v>
      </c>
      <c r="AY1592" s="178" t="s">
        <v>181</v>
      </c>
    </row>
    <row r="1593" spans="2:51" s="14" customFormat="1">
      <c r="B1593" s="185"/>
      <c r="D1593" s="177" t="s">
        <v>189</v>
      </c>
      <c r="E1593" s="186" t="s">
        <v>1</v>
      </c>
      <c r="F1593" s="187" t="s">
        <v>2228</v>
      </c>
      <c r="H1593" s="186" t="s">
        <v>1</v>
      </c>
      <c r="I1593" s="188"/>
      <c r="L1593" s="185"/>
      <c r="M1593" s="189"/>
      <c r="N1593" s="190"/>
      <c r="O1593" s="190"/>
      <c r="P1593" s="190"/>
      <c r="Q1593" s="190"/>
      <c r="R1593" s="190"/>
      <c r="S1593" s="190"/>
      <c r="T1593" s="191"/>
      <c r="AT1593" s="186" t="s">
        <v>189</v>
      </c>
      <c r="AU1593" s="186" t="s">
        <v>85</v>
      </c>
      <c r="AV1593" s="14" t="s">
        <v>80</v>
      </c>
      <c r="AW1593" s="14" t="s">
        <v>31</v>
      </c>
      <c r="AX1593" s="14" t="s">
        <v>75</v>
      </c>
      <c r="AY1593" s="186" t="s">
        <v>181</v>
      </c>
    </row>
    <row r="1594" spans="2:51" s="13" customFormat="1">
      <c r="B1594" s="176"/>
      <c r="D1594" s="177" t="s">
        <v>189</v>
      </c>
      <c r="E1594" s="178" t="s">
        <v>1</v>
      </c>
      <c r="F1594" s="179" t="s">
        <v>2271</v>
      </c>
      <c r="H1594" s="180">
        <v>9.7000000000000003E-2</v>
      </c>
      <c r="I1594" s="181"/>
      <c r="L1594" s="176"/>
      <c r="M1594" s="182"/>
      <c r="N1594" s="183"/>
      <c r="O1594" s="183"/>
      <c r="P1594" s="183"/>
      <c r="Q1594" s="183"/>
      <c r="R1594" s="183"/>
      <c r="S1594" s="183"/>
      <c r="T1594" s="184"/>
      <c r="AT1594" s="178" t="s">
        <v>189</v>
      </c>
      <c r="AU1594" s="178" t="s">
        <v>85</v>
      </c>
      <c r="AV1594" s="13" t="s">
        <v>85</v>
      </c>
      <c r="AW1594" s="13" t="s">
        <v>31</v>
      </c>
      <c r="AX1594" s="13" t="s">
        <v>75</v>
      </c>
      <c r="AY1594" s="178" t="s">
        <v>181</v>
      </c>
    </row>
    <row r="1595" spans="2:51" s="14" customFormat="1">
      <c r="B1595" s="185"/>
      <c r="D1595" s="177" t="s">
        <v>189</v>
      </c>
      <c r="E1595" s="186" t="s">
        <v>1</v>
      </c>
      <c r="F1595" s="187" t="s">
        <v>2230</v>
      </c>
      <c r="H1595" s="186" t="s">
        <v>1</v>
      </c>
      <c r="I1595" s="188"/>
      <c r="L1595" s="185"/>
      <c r="M1595" s="189"/>
      <c r="N1595" s="190"/>
      <c r="O1595" s="190"/>
      <c r="P1595" s="190"/>
      <c r="Q1595" s="190"/>
      <c r="R1595" s="190"/>
      <c r="S1595" s="190"/>
      <c r="T1595" s="191"/>
      <c r="AT1595" s="186" t="s">
        <v>189</v>
      </c>
      <c r="AU1595" s="186" t="s">
        <v>85</v>
      </c>
      <c r="AV1595" s="14" t="s">
        <v>80</v>
      </c>
      <c r="AW1595" s="14" t="s">
        <v>31</v>
      </c>
      <c r="AX1595" s="14" t="s">
        <v>75</v>
      </c>
      <c r="AY1595" s="186" t="s">
        <v>181</v>
      </c>
    </row>
    <row r="1596" spans="2:51" s="13" customFormat="1">
      <c r="B1596" s="176"/>
      <c r="D1596" s="177" t="s">
        <v>189</v>
      </c>
      <c r="E1596" s="178" t="s">
        <v>1</v>
      </c>
      <c r="F1596" s="179" t="s">
        <v>2272</v>
      </c>
      <c r="H1596" s="180">
        <v>9.0999999999999998E-2</v>
      </c>
      <c r="I1596" s="181"/>
      <c r="L1596" s="176"/>
      <c r="M1596" s="182"/>
      <c r="N1596" s="183"/>
      <c r="O1596" s="183"/>
      <c r="P1596" s="183"/>
      <c r="Q1596" s="183"/>
      <c r="R1596" s="183"/>
      <c r="S1596" s="183"/>
      <c r="T1596" s="184"/>
      <c r="AT1596" s="178" t="s">
        <v>189</v>
      </c>
      <c r="AU1596" s="178" t="s">
        <v>85</v>
      </c>
      <c r="AV1596" s="13" t="s">
        <v>85</v>
      </c>
      <c r="AW1596" s="13" t="s">
        <v>31</v>
      </c>
      <c r="AX1596" s="13" t="s">
        <v>75</v>
      </c>
      <c r="AY1596" s="178" t="s">
        <v>181</v>
      </c>
    </row>
    <row r="1597" spans="2:51" s="14" customFormat="1">
      <c r="B1597" s="185"/>
      <c r="D1597" s="177" t="s">
        <v>189</v>
      </c>
      <c r="E1597" s="186" t="s">
        <v>1</v>
      </c>
      <c r="F1597" s="187" t="s">
        <v>2232</v>
      </c>
      <c r="H1597" s="186" t="s">
        <v>1</v>
      </c>
      <c r="I1597" s="188"/>
      <c r="L1597" s="185"/>
      <c r="M1597" s="189"/>
      <c r="N1597" s="190"/>
      <c r="O1597" s="190"/>
      <c r="P1597" s="190"/>
      <c r="Q1597" s="190"/>
      <c r="R1597" s="190"/>
      <c r="S1597" s="190"/>
      <c r="T1597" s="191"/>
      <c r="AT1597" s="186" t="s">
        <v>189</v>
      </c>
      <c r="AU1597" s="186" t="s">
        <v>85</v>
      </c>
      <c r="AV1597" s="14" t="s">
        <v>80</v>
      </c>
      <c r="AW1597" s="14" t="s">
        <v>31</v>
      </c>
      <c r="AX1597" s="14" t="s">
        <v>75</v>
      </c>
      <c r="AY1597" s="186" t="s">
        <v>181</v>
      </c>
    </row>
    <row r="1598" spans="2:51" s="13" customFormat="1">
      <c r="B1598" s="176"/>
      <c r="D1598" s="177" t="s">
        <v>189</v>
      </c>
      <c r="E1598" s="178" t="s">
        <v>1</v>
      </c>
      <c r="F1598" s="179" t="s">
        <v>2273</v>
      </c>
      <c r="H1598" s="180">
        <v>8.5000000000000006E-2</v>
      </c>
      <c r="I1598" s="181"/>
      <c r="L1598" s="176"/>
      <c r="M1598" s="182"/>
      <c r="N1598" s="183"/>
      <c r="O1598" s="183"/>
      <c r="P1598" s="183"/>
      <c r="Q1598" s="183"/>
      <c r="R1598" s="183"/>
      <c r="S1598" s="183"/>
      <c r="T1598" s="184"/>
      <c r="AT1598" s="178" t="s">
        <v>189</v>
      </c>
      <c r="AU1598" s="178" t="s">
        <v>85</v>
      </c>
      <c r="AV1598" s="13" t="s">
        <v>85</v>
      </c>
      <c r="AW1598" s="13" t="s">
        <v>31</v>
      </c>
      <c r="AX1598" s="13" t="s">
        <v>75</v>
      </c>
      <c r="AY1598" s="178" t="s">
        <v>181</v>
      </c>
    </row>
    <row r="1599" spans="2:51" s="14" customFormat="1">
      <c r="B1599" s="185"/>
      <c r="D1599" s="177" t="s">
        <v>189</v>
      </c>
      <c r="E1599" s="186" t="s">
        <v>1</v>
      </c>
      <c r="F1599" s="187" t="s">
        <v>2234</v>
      </c>
      <c r="H1599" s="186" t="s">
        <v>1</v>
      </c>
      <c r="I1599" s="188"/>
      <c r="L1599" s="185"/>
      <c r="M1599" s="189"/>
      <c r="N1599" s="190"/>
      <c r="O1599" s="190"/>
      <c r="P1599" s="190"/>
      <c r="Q1599" s="190"/>
      <c r="R1599" s="190"/>
      <c r="S1599" s="190"/>
      <c r="T1599" s="191"/>
      <c r="AT1599" s="186" t="s">
        <v>189</v>
      </c>
      <c r="AU1599" s="186" t="s">
        <v>85</v>
      </c>
      <c r="AV1599" s="14" t="s">
        <v>80</v>
      </c>
      <c r="AW1599" s="14" t="s">
        <v>31</v>
      </c>
      <c r="AX1599" s="14" t="s">
        <v>75</v>
      </c>
      <c r="AY1599" s="186" t="s">
        <v>181</v>
      </c>
    </row>
    <row r="1600" spans="2:51" s="13" customFormat="1">
      <c r="B1600" s="176"/>
      <c r="D1600" s="177" t="s">
        <v>189</v>
      </c>
      <c r="E1600" s="178" t="s">
        <v>1</v>
      </c>
      <c r="F1600" s="179" t="s">
        <v>2274</v>
      </c>
      <c r="H1600" s="180">
        <v>0.08</v>
      </c>
      <c r="I1600" s="181"/>
      <c r="L1600" s="176"/>
      <c r="M1600" s="182"/>
      <c r="N1600" s="183"/>
      <c r="O1600" s="183"/>
      <c r="P1600" s="183"/>
      <c r="Q1600" s="183"/>
      <c r="R1600" s="183"/>
      <c r="S1600" s="183"/>
      <c r="T1600" s="184"/>
      <c r="AT1600" s="178" t="s">
        <v>189</v>
      </c>
      <c r="AU1600" s="178" t="s">
        <v>85</v>
      </c>
      <c r="AV1600" s="13" t="s">
        <v>85</v>
      </c>
      <c r="AW1600" s="13" t="s">
        <v>31</v>
      </c>
      <c r="AX1600" s="13" t="s">
        <v>75</v>
      </c>
      <c r="AY1600" s="178" t="s">
        <v>181</v>
      </c>
    </row>
    <row r="1601" spans="2:51" s="14" customFormat="1">
      <c r="B1601" s="185"/>
      <c r="D1601" s="177" t="s">
        <v>189</v>
      </c>
      <c r="E1601" s="186" t="s">
        <v>1</v>
      </c>
      <c r="F1601" s="187" t="s">
        <v>2236</v>
      </c>
      <c r="H1601" s="186" t="s">
        <v>1</v>
      </c>
      <c r="I1601" s="188"/>
      <c r="L1601" s="185"/>
      <c r="M1601" s="189"/>
      <c r="N1601" s="190"/>
      <c r="O1601" s="190"/>
      <c r="P1601" s="190"/>
      <c r="Q1601" s="190"/>
      <c r="R1601" s="190"/>
      <c r="S1601" s="190"/>
      <c r="T1601" s="191"/>
      <c r="AT1601" s="186" t="s">
        <v>189</v>
      </c>
      <c r="AU1601" s="186" t="s">
        <v>85</v>
      </c>
      <c r="AV1601" s="14" t="s">
        <v>80</v>
      </c>
      <c r="AW1601" s="14" t="s">
        <v>31</v>
      </c>
      <c r="AX1601" s="14" t="s">
        <v>75</v>
      </c>
      <c r="AY1601" s="186" t="s">
        <v>181</v>
      </c>
    </row>
    <row r="1602" spans="2:51" s="13" customFormat="1">
      <c r="B1602" s="176"/>
      <c r="D1602" s="177" t="s">
        <v>189</v>
      </c>
      <c r="E1602" s="178" t="s">
        <v>1</v>
      </c>
      <c r="F1602" s="179" t="s">
        <v>2275</v>
      </c>
      <c r="H1602" s="180">
        <v>7.3999999999999996E-2</v>
      </c>
      <c r="I1602" s="181"/>
      <c r="L1602" s="176"/>
      <c r="M1602" s="182"/>
      <c r="N1602" s="183"/>
      <c r="O1602" s="183"/>
      <c r="P1602" s="183"/>
      <c r="Q1602" s="183"/>
      <c r="R1602" s="183"/>
      <c r="S1602" s="183"/>
      <c r="T1602" s="184"/>
      <c r="AT1602" s="178" t="s">
        <v>189</v>
      </c>
      <c r="AU1602" s="178" t="s">
        <v>85</v>
      </c>
      <c r="AV1602" s="13" t="s">
        <v>85</v>
      </c>
      <c r="AW1602" s="13" t="s">
        <v>31</v>
      </c>
      <c r="AX1602" s="13" t="s">
        <v>75</v>
      </c>
      <c r="AY1602" s="178" t="s">
        <v>181</v>
      </c>
    </row>
    <row r="1603" spans="2:51" s="14" customFormat="1">
      <c r="B1603" s="185"/>
      <c r="D1603" s="177" t="s">
        <v>189</v>
      </c>
      <c r="E1603" s="186" t="s">
        <v>1</v>
      </c>
      <c r="F1603" s="187" t="s">
        <v>2238</v>
      </c>
      <c r="H1603" s="186" t="s">
        <v>1</v>
      </c>
      <c r="I1603" s="188"/>
      <c r="L1603" s="185"/>
      <c r="M1603" s="189"/>
      <c r="N1603" s="190"/>
      <c r="O1603" s="190"/>
      <c r="P1603" s="190"/>
      <c r="Q1603" s="190"/>
      <c r="R1603" s="190"/>
      <c r="S1603" s="190"/>
      <c r="T1603" s="191"/>
      <c r="AT1603" s="186" t="s">
        <v>189</v>
      </c>
      <c r="AU1603" s="186" t="s">
        <v>85</v>
      </c>
      <c r="AV1603" s="14" t="s">
        <v>80</v>
      </c>
      <c r="AW1603" s="14" t="s">
        <v>31</v>
      </c>
      <c r="AX1603" s="14" t="s">
        <v>75</v>
      </c>
      <c r="AY1603" s="186" t="s">
        <v>181</v>
      </c>
    </row>
    <row r="1604" spans="2:51" s="13" customFormat="1">
      <c r="B1604" s="176"/>
      <c r="D1604" s="177" t="s">
        <v>189</v>
      </c>
      <c r="E1604" s="178" t="s">
        <v>1</v>
      </c>
      <c r="F1604" s="179" t="s">
        <v>2276</v>
      </c>
      <c r="H1604" s="180">
        <v>6.3E-2</v>
      </c>
      <c r="I1604" s="181"/>
      <c r="L1604" s="176"/>
      <c r="M1604" s="182"/>
      <c r="N1604" s="183"/>
      <c r="O1604" s="183"/>
      <c r="P1604" s="183"/>
      <c r="Q1604" s="183"/>
      <c r="R1604" s="183"/>
      <c r="S1604" s="183"/>
      <c r="T1604" s="184"/>
      <c r="AT1604" s="178" t="s">
        <v>189</v>
      </c>
      <c r="AU1604" s="178" t="s">
        <v>85</v>
      </c>
      <c r="AV1604" s="13" t="s">
        <v>85</v>
      </c>
      <c r="AW1604" s="13" t="s">
        <v>31</v>
      </c>
      <c r="AX1604" s="13" t="s">
        <v>75</v>
      </c>
      <c r="AY1604" s="178" t="s">
        <v>181</v>
      </c>
    </row>
    <row r="1605" spans="2:51" s="14" customFormat="1">
      <c r="B1605" s="185"/>
      <c r="D1605" s="177" t="s">
        <v>189</v>
      </c>
      <c r="E1605" s="186" t="s">
        <v>1</v>
      </c>
      <c r="F1605" s="187" t="s">
        <v>2240</v>
      </c>
      <c r="H1605" s="186" t="s">
        <v>1</v>
      </c>
      <c r="I1605" s="188"/>
      <c r="L1605" s="185"/>
      <c r="M1605" s="189"/>
      <c r="N1605" s="190"/>
      <c r="O1605" s="190"/>
      <c r="P1605" s="190"/>
      <c r="Q1605" s="190"/>
      <c r="R1605" s="190"/>
      <c r="S1605" s="190"/>
      <c r="T1605" s="191"/>
      <c r="AT1605" s="186" t="s">
        <v>189</v>
      </c>
      <c r="AU1605" s="186" t="s">
        <v>85</v>
      </c>
      <c r="AV1605" s="14" t="s">
        <v>80</v>
      </c>
      <c r="AW1605" s="14" t="s">
        <v>31</v>
      </c>
      <c r="AX1605" s="14" t="s">
        <v>75</v>
      </c>
      <c r="AY1605" s="186" t="s">
        <v>181</v>
      </c>
    </row>
    <row r="1606" spans="2:51" s="13" customFormat="1">
      <c r="B1606" s="176"/>
      <c r="D1606" s="177" t="s">
        <v>189</v>
      </c>
      <c r="E1606" s="178" t="s">
        <v>1</v>
      </c>
      <c r="F1606" s="179" t="s">
        <v>2277</v>
      </c>
      <c r="H1606" s="180">
        <v>5.7000000000000002E-2</v>
      </c>
      <c r="I1606" s="181"/>
      <c r="L1606" s="176"/>
      <c r="M1606" s="182"/>
      <c r="N1606" s="183"/>
      <c r="O1606" s="183"/>
      <c r="P1606" s="183"/>
      <c r="Q1606" s="183"/>
      <c r="R1606" s="183"/>
      <c r="S1606" s="183"/>
      <c r="T1606" s="184"/>
      <c r="AT1606" s="178" t="s">
        <v>189</v>
      </c>
      <c r="AU1606" s="178" t="s">
        <v>85</v>
      </c>
      <c r="AV1606" s="13" t="s">
        <v>85</v>
      </c>
      <c r="AW1606" s="13" t="s">
        <v>31</v>
      </c>
      <c r="AX1606" s="13" t="s">
        <v>75</v>
      </c>
      <c r="AY1606" s="178" t="s">
        <v>181</v>
      </c>
    </row>
    <row r="1607" spans="2:51" s="14" customFormat="1">
      <c r="B1607" s="185"/>
      <c r="D1607" s="177" t="s">
        <v>189</v>
      </c>
      <c r="E1607" s="186" t="s">
        <v>1</v>
      </c>
      <c r="F1607" s="187" t="s">
        <v>2242</v>
      </c>
      <c r="H1607" s="186" t="s">
        <v>1</v>
      </c>
      <c r="I1607" s="188"/>
      <c r="L1607" s="185"/>
      <c r="M1607" s="189"/>
      <c r="N1607" s="190"/>
      <c r="O1607" s="190"/>
      <c r="P1607" s="190"/>
      <c r="Q1607" s="190"/>
      <c r="R1607" s="190"/>
      <c r="S1607" s="190"/>
      <c r="T1607" s="191"/>
      <c r="AT1607" s="186" t="s">
        <v>189</v>
      </c>
      <c r="AU1607" s="186" t="s">
        <v>85</v>
      </c>
      <c r="AV1607" s="14" t="s">
        <v>80</v>
      </c>
      <c r="AW1607" s="14" t="s">
        <v>31</v>
      </c>
      <c r="AX1607" s="14" t="s">
        <v>75</v>
      </c>
      <c r="AY1607" s="186" t="s">
        <v>181</v>
      </c>
    </row>
    <row r="1608" spans="2:51" s="13" customFormat="1">
      <c r="B1608" s="176"/>
      <c r="D1608" s="177" t="s">
        <v>189</v>
      </c>
      <c r="E1608" s="178" t="s">
        <v>1</v>
      </c>
      <c r="F1608" s="179" t="s">
        <v>2278</v>
      </c>
      <c r="H1608" s="180">
        <v>5.1999999999999998E-2</v>
      </c>
      <c r="I1608" s="181"/>
      <c r="L1608" s="176"/>
      <c r="M1608" s="182"/>
      <c r="N1608" s="183"/>
      <c r="O1608" s="183"/>
      <c r="P1608" s="183"/>
      <c r="Q1608" s="183"/>
      <c r="R1608" s="183"/>
      <c r="S1608" s="183"/>
      <c r="T1608" s="184"/>
      <c r="AT1608" s="178" t="s">
        <v>189</v>
      </c>
      <c r="AU1608" s="178" t="s">
        <v>85</v>
      </c>
      <c r="AV1608" s="13" t="s">
        <v>85</v>
      </c>
      <c r="AW1608" s="13" t="s">
        <v>31</v>
      </c>
      <c r="AX1608" s="13" t="s">
        <v>75</v>
      </c>
      <c r="AY1608" s="178" t="s">
        <v>181</v>
      </c>
    </row>
    <row r="1609" spans="2:51" s="14" customFormat="1">
      <c r="B1609" s="185"/>
      <c r="D1609" s="177" t="s">
        <v>189</v>
      </c>
      <c r="E1609" s="186" t="s">
        <v>1</v>
      </c>
      <c r="F1609" s="187" t="s">
        <v>2243</v>
      </c>
      <c r="H1609" s="186" t="s">
        <v>1</v>
      </c>
      <c r="I1609" s="188"/>
      <c r="L1609" s="185"/>
      <c r="M1609" s="189"/>
      <c r="N1609" s="190"/>
      <c r="O1609" s="190"/>
      <c r="P1609" s="190"/>
      <c r="Q1609" s="190"/>
      <c r="R1609" s="190"/>
      <c r="S1609" s="190"/>
      <c r="T1609" s="191"/>
      <c r="AT1609" s="186" t="s">
        <v>189</v>
      </c>
      <c r="AU1609" s="186" t="s">
        <v>85</v>
      </c>
      <c r="AV1609" s="14" t="s">
        <v>80</v>
      </c>
      <c r="AW1609" s="14" t="s">
        <v>31</v>
      </c>
      <c r="AX1609" s="14" t="s">
        <v>75</v>
      </c>
      <c r="AY1609" s="186" t="s">
        <v>181</v>
      </c>
    </row>
    <row r="1610" spans="2:51" s="13" customFormat="1">
      <c r="B1610" s="176"/>
      <c r="D1610" s="177" t="s">
        <v>189</v>
      </c>
      <c r="E1610" s="178" t="s">
        <v>1</v>
      </c>
      <c r="F1610" s="179" t="s">
        <v>2279</v>
      </c>
      <c r="H1610" s="180">
        <v>4.5999999999999999E-2</v>
      </c>
      <c r="I1610" s="181"/>
      <c r="L1610" s="176"/>
      <c r="M1610" s="182"/>
      <c r="N1610" s="183"/>
      <c r="O1610" s="183"/>
      <c r="P1610" s="183"/>
      <c r="Q1610" s="183"/>
      <c r="R1610" s="183"/>
      <c r="S1610" s="183"/>
      <c r="T1610" s="184"/>
      <c r="AT1610" s="178" t="s">
        <v>189</v>
      </c>
      <c r="AU1610" s="178" t="s">
        <v>85</v>
      </c>
      <c r="AV1610" s="13" t="s">
        <v>85</v>
      </c>
      <c r="AW1610" s="13" t="s">
        <v>31</v>
      </c>
      <c r="AX1610" s="13" t="s">
        <v>75</v>
      </c>
      <c r="AY1610" s="178" t="s">
        <v>181</v>
      </c>
    </row>
    <row r="1611" spans="2:51" s="14" customFormat="1">
      <c r="B1611" s="185"/>
      <c r="D1611" s="177" t="s">
        <v>189</v>
      </c>
      <c r="E1611" s="186" t="s">
        <v>1</v>
      </c>
      <c r="F1611" s="187" t="s">
        <v>2245</v>
      </c>
      <c r="H1611" s="186" t="s">
        <v>1</v>
      </c>
      <c r="I1611" s="188"/>
      <c r="L1611" s="185"/>
      <c r="M1611" s="189"/>
      <c r="N1611" s="190"/>
      <c r="O1611" s="190"/>
      <c r="P1611" s="190"/>
      <c r="Q1611" s="190"/>
      <c r="R1611" s="190"/>
      <c r="S1611" s="190"/>
      <c r="T1611" s="191"/>
      <c r="AT1611" s="186" t="s">
        <v>189</v>
      </c>
      <c r="AU1611" s="186" t="s">
        <v>85</v>
      </c>
      <c r="AV1611" s="14" t="s">
        <v>80</v>
      </c>
      <c r="AW1611" s="14" t="s">
        <v>31</v>
      </c>
      <c r="AX1611" s="14" t="s">
        <v>75</v>
      </c>
      <c r="AY1611" s="186" t="s">
        <v>181</v>
      </c>
    </row>
    <row r="1612" spans="2:51" s="13" customFormat="1">
      <c r="B1612" s="176"/>
      <c r="D1612" s="177" t="s">
        <v>189</v>
      </c>
      <c r="E1612" s="178" t="s">
        <v>1</v>
      </c>
      <c r="F1612" s="179" t="s">
        <v>2280</v>
      </c>
      <c r="H1612" s="180">
        <v>0.11799999999999999</v>
      </c>
      <c r="I1612" s="181"/>
      <c r="L1612" s="176"/>
      <c r="M1612" s="182"/>
      <c r="N1612" s="183"/>
      <c r="O1612" s="183"/>
      <c r="P1612" s="183"/>
      <c r="Q1612" s="183"/>
      <c r="R1612" s="183"/>
      <c r="S1612" s="183"/>
      <c r="T1612" s="184"/>
      <c r="AT1612" s="178" t="s">
        <v>189</v>
      </c>
      <c r="AU1612" s="178" t="s">
        <v>85</v>
      </c>
      <c r="AV1612" s="13" t="s">
        <v>85</v>
      </c>
      <c r="AW1612" s="13" t="s">
        <v>31</v>
      </c>
      <c r="AX1612" s="13" t="s">
        <v>75</v>
      </c>
      <c r="AY1612" s="178" t="s">
        <v>181</v>
      </c>
    </row>
    <row r="1613" spans="2:51" s="14" customFormat="1">
      <c r="B1613" s="185"/>
      <c r="D1613" s="177" t="s">
        <v>189</v>
      </c>
      <c r="E1613" s="186" t="s">
        <v>1</v>
      </c>
      <c r="F1613" s="187" t="s">
        <v>2246</v>
      </c>
      <c r="H1613" s="186" t="s">
        <v>1</v>
      </c>
      <c r="I1613" s="188"/>
      <c r="L1613" s="185"/>
      <c r="M1613" s="189"/>
      <c r="N1613" s="190"/>
      <c r="O1613" s="190"/>
      <c r="P1613" s="190"/>
      <c r="Q1613" s="190"/>
      <c r="R1613" s="190"/>
      <c r="S1613" s="190"/>
      <c r="T1613" s="191"/>
      <c r="AT1613" s="186" t="s">
        <v>189</v>
      </c>
      <c r="AU1613" s="186" t="s">
        <v>85</v>
      </c>
      <c r="AV1613" s="14" t="s">
        <v>80</v>
      </c>
      <c r="AW1613" s="14" t="s">
        <v>31</v>
      </c>
      <c r="AX1613" s="14" t="s">
        <v>75</v>
      </c>
      <c r="AY1613" s="186" t="s">
        <v>181</v>
      </c>
    </row>
    <row r="1614" spans="2:51" s="13" customFormat="1">
      <c r="B1614" s="176"/>
      <c r="D1614" s="177" t="s">
        <v>189</v>
      </c>
      <c r="E1614" s="178" t="s">
        <v>1</v>
      </c>
      <c r="F1614" s="179" t="s">
        <v>2281</v>
      </c>
      <c r="H1614" s="180">
        <v>7.1280000000000001</v>
      </c>
      <c r="I1614" s="181"/>
      <c r="L1614" s="176"/>
      <c r="M1614" s="182"/>
      <c r="N1614" s="183"/>
      <c r="O1614" s="183"/>
      <c r="P1614" s="183"/>
      <c r="Q1614" s="183"/>
      <c r="R1614" s="183"/>
      <c r="S1614" s="183"/>
      <c r="T1614" s="184"/>
      <c r="AT1614" s="178" t="s">
        <v>189</v>
      </c>
      <c r="AU1614" s="178" t="s">
        <v>85</v>
      </c>
      <c r="AV1614" s="13" t="s">
        <v>85</v>
      </c>
      <c r="AW1614" s="13" t="s">
        <v>31</v>
      </c>
      <c r="AX1614" s="13" t="s">
        <v>75</v>
      </c>
      <c r="AY1614" s="178" t="s">
        <v>181</v>
      </c>
    </row>
    <row r="1615" spans="2:51" s="14" customFormat="1">
      <c r="B1615" s="185"/>
      <c r="D1615" s="177" t="s">
        <v>189</v>
      </c>
      <c r="E1615" s="186" t="s">
        <v>1</v>
      </c>
      <c r="F1615" s="187" t="s">
        <v>2248</v>
      </c>
      <c r="H1615" s="186" t="s">
        <v>1</v>
      </c>
      <c r="I1615" s="188"/>
      <c r="L1615" s="185"/>
      <c r="M1615" s="189"/>
      <c r="N1615" s="190"/>
      <c r="O1615" s="190"/>
      <c r="P1615" s="190"/>
      <c r="Q1615" s="190"/>
      <c r="R1615" s="190"/>
      <c r="S1615" s="190"/>
      <c r="T1615" s="191"/>
      <c r="AT1615" s="186" t="s">
        <v>189</v>
      </c>
      <c r="AU1615" s="186" t="s">
        <v>85</v>
      </c>
      <c r="AV1615" s="14" t="s">
        <v>80</v>
      </c>
      <c r="AW1615" s="14" t="s">
        <v>31</v>
      </c>
      <c r="AX1615" s="14" t="s">
        <v>75</v>
      </c>
      <c r="AY1615" s="186" t="s">
        <v>181</v>
      </c>
    </row>
    <row r="1616" spans="2:51" s="13" customFormat="1">
      <c r="B1616" s="176"/>
      <c r="D1616" s="177" t="s">
        <v>189</v>
      </c>
      <c r="E1616" s="178" t="s">
        <v>1</v>
      </c>
      <c r="F1616" s="179" t="s">
        <v>2282</v>
      </c>
      <c r="H1616" s="180">
        <v>0.17699999999999999</v>
      </c>
      <c r="I1616" s="181"/>
      <c r="L1616" s="176"/>
      <c r="M1616" s="182"/>
      <c r="N1616" s="183"/>
      <c r="O1616" s="183"/>
      <c r="P1616" s="183"/>
      <c r="Q1616" s="183"/>
      <c r="R1616" s="183"/>
      <c r="S1616" s="183"/>
      <c r="T1616" s="184"/>
      <c r="AT1616" s="178" t="s">
        <v>189</v>
      </c>
      <c r="AU1616" s="178" t="s">
        <v>85</v>
      </c>
      <c r="AV1616" s="13" t="s">
        <v>85</v>
      </c>
      <c r="AW1616" s="13" t="s">
        <v>31</v>
      </c>
      <c r="AX1616" s="13" t="s">
        <v>75</v>
      </c>
      <c r="AY1616" s="178" t="s">
        <v>181</v>
      </c>
    </row>
    <row r="1617" spans="1:65" s="14" customFormat="1">
      <c r="B1617" s="185"/>
      <c r="D1617" s="177" t="s">
        <v>189</v>
      </c>
      <c r="E1617" s="186" t="s">
        <v>1</v>
      </c>
      <c r="F1617" s="187" t="s">
        <v>2250</v>
      </c>
      <c r="H1617" s="186" t="s">
        <v>1</v>
      </c>
      <c r="I1617" s="188"/>
      <c r="L1617" s="185"/>
      <c r="M1617" s="189"/>
      <c r="N1617" s="190"/>
      <c r="O1617" s="190"/>
      <c r="P1617" s="190"/>
      <c r="Q1617" s="190"/>
      <c r="R1617" s="190"/>
      <c r="S1617" s="190"/>
      <c r="T1617" s="191"/>
      <c r="AT1617" s="186" t="s">
        <v>189</v>
      </c>
      <c r="AU1617" s="186" t="s">
        <v>85</v>
      </c>
      <c r="AV1617" s="14" t="s">
        <v>80</v>
      </c>
      <c r="AW1617" s="14" t="s">
        <v>31</v>
      </c>
      <c r="AX1617" s="14" t="s">
        <v>75</v>
      </c>
      <c r="AY1617" s="186" t="s">
        <v>181</v>
      </c>
    </row>
    <row r="1618" spans="1:65" s="13" customFormat="1">
      <c r="B1618" s="176"/>
      <c r="D1618" s="177" t="s">
        <v>189</v>
      </c>
      <c r="E1618" s="178" t="s">
        <v>1</v>
      </c>
      <c r="F1618" s="179" t="s">
        <v>2283</v>
      </c>
      <c r="H1618" s="180">
        <v>0.152</v>
      </c>
      <c r="I1618" s="181"/>
      <c r="L1618" s="176"/>
      <c r="M1618" s="182"/>
      <c r="N1618" s="183"/>
      <c r="O1618" s="183"/>
      <c r="P1618" s="183"/>
      <c r="Q1618" s="183"/>
      <c r="R1618" s="183"/>
      <c r="S1618" s="183"/>
      <c r="T1618" s="184"/>
      <c r="AT1618" s="178" t="s">
        <v>189</v>
      </c>
      <c r="AU1618" s="178" t="s">
        <v>85</v>
      </c>
      <c r="AV1618" s="13" t="s">
        <v>85</v>
      </c>
      <c r="AW1618" s="13" t="s">
        <v>31</v>
      </c>
      <c r="AX1618" s="13" t="s">
        <v>75</v>
      </c>
      <c r="AY1618" s="178" t="s">
        <v>181</v>
      </c>
    </row>
    <row r="1619" spans="1:65" s="15" customFormat="1">
      <c r="B1619" s="192"/>
      <c r="D1619" s="177" t="s">
        <v>189</v>
      </c>
      <c r="E1619" s="193" t="s">
        <v>1</v>
      </c>
      <c r="F1619" s="194" t="s">
        <v>204</v>
      </c>
      <c r="H1619" s="195">
        <v>37.018999999999998</v>
      </c>
      <c r="I1619" s="196"/>
      <c r="L1619" s="192"/>
      <c r="M1619" s="197"/>
      <c r="N1619" s="198"/>
      <c r="O1619" s="198"/>
      <c r="P1619" s="198"/>
      <c r="Q1619" s="198"/>
      <c r="R1619" s="198"/>
      <c r="S1619" s="198"/>
      <c r="T1619" s="199"/>
      <c r="AT1619" s="193" t="s">
        <v>189</v>
      </c>
      <c r="AU1619" s="193" t="s">
        <v>85</v>
      </c>
      <c r="AV1619" s="15" t="s">
        <v>187</v>
      </c>
      <c r="AW1619" s="15" t="s">
        <v>31</v>
      </c>
      <c r="AX1619" s="15" t="s">
        <v>80</v>
      </c>
      <c r="AY1619" s="193" t="s">
        <v>181</v>
      </c>
    </row>
    <row r="1620" spans="1:65" s="13" customFormat="1">
      <c r="B1620" s="176"/>
      <c r="D1620" s="177" t="s">
        <v>189</v>
      </c>
      <c r="F1620" s="179" t="s">
        <v>2284</v>
      </c>
      <c r="H1620" s="180">
        <v>38.869999999999997</v>
      </c>
      <c r="I1620" s="181"/>
      <c r="L1620" s="176"/>
      <c r="M1620" s="182"/>
      <c r="N1620" s="183"/>
      <c r="O1620" s="183"/>
      <c r="P1620" s="183"/>
      <c r="Q1620" s="183"/>
      <c r="R1620" s="183"/>
      <c r="S1620" s="183"/>
      <c r="T1620" s="184"/>
      <c r="AT1620" s="178" t="s">
        <v>189</v>
      </c>
      <c r="AU1620" s="178" t="s">
        <v>85</v>
      </c>
      <c r="AV1620" s="13" t="s">
        <v>85</v>
      </c>
      <c r="AW1620" s="13" t="s">
        <v>3</v>
      </c>
      <c r="AX1620" s="13" t="s">
        <v>80</v>
      </c>
      <c r="AY1620" s="178" t="s">
        <v>181</v>
      </c>
    </row>
    <row r="1621" spans="1:65" s="2" customFormat="1" ht="21.75" customHeight="1">
      <c r="A1621" s="32"/>
      <c r="B1621" s="161"/>
      <c r="C1621" s="162" t="s">
        <v>2285</v>
      </c>
      <c r="D1621" s="162" t="s">
        <v>183</v>
      </c>
      <c r="E1621" s="163" t="s">
        <v>2286</v>
      </c>
      <c r="F1621" s="164" t="s">
        <v>2287</v>
      </c>
      <c r="G1621" s="165" t="s">
        <v>214</v>
      </c>
      <c r="H1621" s="166">
        <v>89.42</v>
      </c>
      <c r="I1621" s="167"/>
      <c r="J1621" s="168">
        <f>ROUND(I1621*H1621,2)</f>
        <v>0</v>
      </c>
      <c r="K1621" s="169"/>
      <c r="L1621" s="33"/>
      <c r="M1621" s="170" t="s">
        <v>1</v>
      </c>
      <c r="N1621" s="171" t="s">
        <v>40</v>
      </c>
      <c r="O1621" s="58"/>
      <c r="P1621" s="172">
        <f>O1621*H1621</f>
        <v>0</v>
      </c>
      <c r="Q1621" s="172">
        <v>2.81E-3</v>
      </c>
      <c r="R1621" s="172">
        <f>Q1621*H1621</f>
        <v>0.2512702</v>
      </c>
      <c r="S1621" s="172">
        <v>0</v>
      </c>
      <c r="T1621" s="173">
        <f>S1621*H1621</f>
        <v>0</v>
      </c>
      <c r="U1621" s="32"/>
      <c r="V1621" s="32"/>
      <c r="W1621" s="32"/>
      <c r="X1621" s="32"/>
      <c r="Y1621" s="32"/>
      <c r="Z1621" s="32"/>
      <c r="AA1621" s="32"/>
      <c r="AB1621" s="32"/>
      <c r="AC1621" s="32"/>
      <c r="AD1621" s="32"/>
      <c r="AE1621" s="32"/>
      <c r="AR1621" s="174" t="s">
        <v>300</v>
      </c>
      <c r="AT1621" s="174" t="s">
        <v>183</v>
      </c>
      <c r="AU1621" s="174" t="s">
        <v>85</v>
      </c>
      <c r="AY1621" s="17" t="s">
        <v>181</v>
      </c>
      <c r="BE1621" s="175">
        <f>IF(N1621="základní",J1621,0)</f>
        <v>0</v>
      </c>
      <c r="BF1621" s="175">
        <f>IF(N1621="snížená",J1621,0)</f>
        <v>0</v>
      </c>
      <c r="BG1621" s="175">
        <f>IF(N1621="zákl. přenesená",J1621,0)</f>
        <v>0</v>
      </c>
      <c r="BH1621" s="175">
        <f>IF(N1621="sníž. přenesená",J1621,0)</f>
        <v>0</v>
      </c>
      <c r="BI1621" s="175">
        <f>IF(N1621="nulová",J1621,0)</f>
        <v>0</v>
      </c>
      <c r="BJ1621" s="17" t="s">
        <v>80</v>
      </c>
      <c r="BK1621" s="175">
        <f>ROUND(I1621*H1621,2)</f>
        <v>0</v>
      </c>
      <c r="BL1621" s="17" t="s">
        <v>300</v>
      </c>
      <c r="BM1621" s="174" t="s">
        <v>2288</v>
      </c>
    </row>
    <row r="1622" spans="1:65" s="13" customFormat="1">
      <c r="B1622" s="176"/>
      <c r="D1622" s="177" t="s">
        <v>189</v>
      </c>
      <c r="E1622" s="178" t="s">
        <v>1</v>
      </c>
      <c r="F1622" s="179" t="s">
        <v>2289</v>
      </c>
      <c r="H1622" s="180">
        <v>38.869999999999997</v>
      </c>
      <c r="I1622" s="181"/>
      <c r="L1622" s="176"/>
      <c r="M1622" s="182"/>
      <c r="N1622" s="183"/>
      <c r="O1622" s="183"/>
      <c r="P1622" s="183"/>
      <c r="Q1622" s="183"/>
      <c r="R1622" s="183"/>
      <c r="S1622" s="183"/>
      <c r="T1622" s="184"/>
      <c r="AT1622" s="178" t="s">
        <v>189</v>
      </c>
      <c r="AU1622" s="178" t="s">
        <v>85</v>
      </c>
      <c r="AV1622" s="13" t="s">
        <v>85</v>
      </c>
      <c r="AW1622" s="13" t="s">
        <v>31</v>
      </c>
      <c r="AX1622" s="13" t="s">
        <v>75</v>
      </c>
      <c r="AY1622" s="178" t="s">
        <v>181</v>
      </c>
    </row>
    <row r="1623" spans="1:65" s="13" customFormat="1">
      <c r="B1623" s="176"/>
      <c r="D1623" s="177" t="s">
        <v>189</v>
      </c>
      <c r="E1623" s="178" t="s">
        <v>1</v>
      </c>
      <c r="F1623" s="179" t="s">
        <v>2290</v>
      </c>
      <c r="H1623" s="180">
        <v>50.55</v>
      </c>
      <c r="I1623" s="181"/>
      <c r="L1623" s="176"/>
      <c r="M1623" s="182"/>
      <c r="N1623" s="183"/>
      <c r="O1623" s="183"/>
      <c r="P1623" s="183"/>
      <c r="Q1623" s="183"/>
      <c r="R1623" s="183"/>
      <c r="S1623" s="183"/>
      <c r="T1623" s="184"/>
      <c r="AT1623" s="178" t="s">
        <v>189</v>
      </c>
      <c r="AU1623" s="178" t="s">
        <v>85</v>
      </c>
      <c r="AV1623" s="13" t="s">
        <v>85</v>
      </c>
      <c r="AW1623" s="13" t="s">
        <v>31</v>
      </c>
      <c r="AX1623" s="13" t="s">
        <v>75</v>
      </c>
      <c r="AY1623" s="178" t="s">
        <v>181</v>
      </c>
    </row>
    <row r="1624" spans="1:65" s="15" customFormat="1">
      <c r="B1624" s="192"/>
      <c r="D1624" s="177" t="s">
        <v>189</v>
      </c>
      <c r="E1624" s="193" t="s">
        <v>1</v>
      </c>
      <c r="F1624" s="194" t="s">
        <v>204</v>
      </c>
      <c r="H1624" s="195">
        <v>89.42</v>
      </c>
      <c r="I1624" s="196"/>
      <c r="L1624" s="192"/>
      <c r="M1624" s="197"/>
      <c r="N1624" s="198"/>
      <c r="O1624" s="198"/>
      <c r="P1624" s="198"/>
      <c r="Q1624" s="198"/>
      <c r="R1624" s="198"/>
      <c r="S1624" s="198"/>
      <c r="T1624" s="199"/>
      <c r="AT1624" s="193" t="s">
        <v>189</v>
      </c>
      <c r="AU1624" s="193" t="s">
        <v>85</v>
      </c>
      <c r="AV1624" s="15" t="s">
        <v>187</v>
      </c>
      <c r="AW1624" s="15" t="s">
        <v>31</v>
      </c>
      <c r="AX1624" s="15" t="s">
        <v>80</v>
      </c>
      <c r="AY1624" s="193" t="s">
        <v>181</v>
      </c>
    </row>
    <row r="1625" spans="1:65" s="2" customFormat="1" ht="21.75" customHeight="1">
      <c r="A1625" s="32"/>
      <c r="B1625" s="161"/>
      <c r="C1625" s="162" t="s">
        <v>2291</v>
      </c>
      <c r="D1625" s="162" t="s">
        <v>183</v>
      </c>
      <c r="E1625" s="163" t="s">
        <v>2292</v>
      </c>
      <c r="F1625" s="164" t="s">
        <v>2293</v>
      </c>
      <c r="G1625" s="165" t="s">
        <v>259</v>
      </c>
      <c r="H1625" s="166">
        <v>109.24</v>
      </c>
      <c r="I1625" s="167"/>
      <c r="J1625" s="168">
        <f>ROUND(I1625*H1625,2)</f>
        <v>0</v>
      </c>
      <c r="K1625" s="169"/>
      <c r="L1625" s="33"/>
      <c r="M1625" s="170" t="s">
        <v>1</v>
      </c>
      <c r="N1625" s="171" t="s">
        <v>40</v>
      </c>
      <c r="O1625" s="58"/>
      <c r="P1625" s="172">
        <f>O1625*H1625</f>
        <v>0</v>
      </c>
      <c r="Q1625" s="172">
        <v>0</v>
      </c>
      <c r="R1625" s="172">
        <f>Q1625*H1625</f>
        <v>0</v>
      </c>
      <c r="S1625" s="172">
        <v>0</v>
      </c>
      <c r="T1625" s="173">
        <f>S1625*H1625</f>
        <v>0</v>
      </c>
      <c r="U1625" s="32"/>
      <c r="V1625" s="32"/>
      <c r="W1625" s="32"/>
      <c r="X1625" s="32"/>
      <c r="Y1625" s="32"/>
      <c r="Z1625" s="32"/>
      <c r="AA1625" s="32"/>
      <c r="AB1625" s="32"/>
      <c r="AC1625" s="32"/>
      <c r="AD1625" s="32"/>
      <c r="AE1625" s="32"/>
      <c r="AR1625" s="174" t="s">
        <v>300</v>
      </c>
      <c r="AT1625" s="174" t="s">
        <v>183</v>
      </c>
      <c r="AU1625" s="174" t="s">
        <v>85</v>
      </c>
      <c r="AY1625" s="17" t="s">
        <v>181</v>
      </c>
      <c r="BE1625" s="175">
        <f>IF(N1625="základní",J1625,0)</f>
        <v>0</v>
      </c>
      <c r="BF1625" s="175">
        <f>IF(N1625="snížená",J1625,0)</f>
        <v>0</v>
      </c>
      <c r="BG1625" s="175">
        <f>IF(N1625="zákl. přenesená",J1625,0)</f>
        <v>0</v>
      </c>
      <c r="BH1625" s="175">
        <f>IF(N1625="sníž. přenesená",J1625,0)</f>
        <v>0</v>
      </c>
      <c r="BI1625" s="175">
        <f>IF(N1625="nulová",J1625,0)</f>
        <v>0</v>
      </c>
      <c r="BJ1625" s="17" t="s">
        <v>80</v>
      </c>
      <c r="BK1625" s="175">
        <f>ROUND(I1625*H1625,2)</f>
        <v>0</v>
      </c>
      <c r="BL1625" s="17" t="s">
        <v>300</v>
      </c>
      <c r="BM1625" s="174" t="s">
        <v>2294</v>
      </c>
    </row>
    <row r="1626" spans="1:65" s="12" customFormat="1" ht="22.9" customHeight="1">
      <c r="B1626" s="148"/>
      <c r="D1626" s="149" t="s">
        <v>74</v>
      </c>
      <c r="E1626" s="159" t="s">
        <v>2295</v>
      </c>
      <c r="F1626" s="159" t="s">
        <v>2296</v>
      </c>
      <c r="I1626" s="151"/>
      <c r="J1626" s="160">
        <f>BK1626</f>
        <v>0</v>
      </c>
      <c r="L1626" s="148"/>
      <c r="M1626" s="153"/>
      <c r="N1626" s="154"/>
      <c r="O1626" s="154"/>
      <c r="P1626" s="155">
        <f>SUM(P1627:P1783)</f>
        <v>0</v>
      </c>
      <c r="Q1626" s="154"/>
      <c r="R1626" s="155">
        <f>SUM(R1627:R1783)</f>
        <v>64.397814460000006</v>
      </c>
      <c r="S1626" s="154"/>
      <c r="T1626" s="156">
        <f>SUM(T1627:T1783)</f>
        <v>0</v>
      </c>
      <c r="AR1626" s="149" t="s">
        <v>85</v>
      </c>
      <c r="AT1626" s="157" t="s">
        <v>74</v>
      </c>
      <c r="AU1626" s="157" t="s">
        <v>80</v>
      </c>
      <c r="AY1626" s="149" t="s">
        <v>181</v>
      </c>
      <c r="BK1626" s="158">
        <f>SUM(BK1627:BK1783)</f>
        <v>0</v>
      </c>
    </row>
    <row r="1627" spans="1:65" s="2" customFormat="1" ht="21.75" customHeight="1">
      <c r="A1627" s="32"/>
      <c r="B1627" s="161"/>
      <c r="C1627" s="162" t="s">
        <v>2297</v>
      </c>
      <c r="D1627" s="162" t="s">
        <v>183</v>
      </c>
      <c r="E1627" s="163" t="s">
        <v>2298</v>
      </c>
      <c r="F1627" s="164" t="s">
        <v>2299</v>
      </c>
      <c r="G1627" s="165" t="s">
        <v>200</v>
      </c>
      <c r="H1627" s="166">
        <v>11.02</v>
      </c>
      <c r="I1627" s="167"/>
      <c r="J1627" s="168">
        <f>ROUND(I1627*H1627,2)</f>
        <v>0</v>
      </c>
      <c r="K1627" s="169"/>
      <c r="L1627" s="33"/>
      <c r="M1627" s="170" t="s">
        <v>1</v>
      </c>
      <c r="N1627" s="171" t="s">
        <v>40</v>
      </c>
      <c r="O1627" s="58"/>
      <c r="P1627" s="172">
        <f>O1627*H1627</f>
        <v>0</v>
      </c>
      <c r="Q1627" s="172">
        <v>2.5510000000000001E-2</v>
      </c>
      <c r="R1627" s="172">
        <f>Q1627*H1627</f>
        <v>0.28112019999999999</v>
      </c>
      <c r="S1627" s="172">
        <v>0</v>
      </c>
      <c r="T1627" s="173">
        <f>S1627*H1627</f>
        <v>0</v>
      </c>
      <c r="U1627" s="32"/>
      <c r="V1627" s="32"/>
      <c r="W1627" s="32"/>
      <c r="X1627" s="32"/>
      <c r="Y1627" s="32"/>
      <c r="Z1627" s="32"/>
      <c r="AA1627" s="32"/>
      <c r="AB1627" s="32"/>
      <c r="AC1627" s="32"/>
      <c r="AD1627" s="32"/>
      <c r="AE1627" s="32"/>
      <c r="AR1627" s="174" t="s">
        <v>300</v>
      </c>
      <c r="AT1627" s="174" t="s">
        <v>183</v>
      </c>
      <c r="AU1627" s="174" t="s">
        <v>85</v>
      </c>
      <c r="AY1627" s="17" t="s">
        <v>181</v>
      </c>
      <c r="BE1627" s="175">
        <f>IF(N1627="základní",J1627,0)</f>
        <v>0</v>
      </c>
      <c r="BF1627" s="175">
        <f>IF(N1627="snížená",J1627,0)</f>
        <v>0</v>
      </c>
      <c r="BG1627" s="175">
        <f>IF(N1627="zákl. přenesená",J1627,0)</f>
        <v>0</v>
      </c>
      <c r="BH1627" s="175">
        <f>IF(N1627="sníž. přenesená",J1627,0)</f>
        <v>0</v>
      </c>
      <c r="BI1627" s="175">
        <f>IF(N1627="nulová",J1627,0)</f>
        <v>0</v>
      </c>
      <c r="BJ1627" s="17" t="s">
        <v>80</v>
      </c>
      <c r="BK1627" s="175">
        <f>ROUND(I1627*H1627,2)</f>
        <v>0</v>
      </c>
      <c r="BL1627" s="17" t="s">
        <v>300</v>
      </c>
      <c r="BM1627" s="174" t="s">
        <v>2300</v>
      </c>
    </row>
    <row r="1628" spans="1:65" s="14" customFormat="1">
      <c r="B1628" s="185"/>
      <c r="D1628" s="177" t="s">
        <v>189</v>
      </c>
      <c r="E1628" s="186" t="s">
        <v>1</v>
      </c>
      <c r="F1628" s="187" t="s">
        <v>2301</v>
      </c>
      <c r="H1628" s="186" t="s">
        <v>1</v>
      </c>
      <c r="I1628" s="188"/>
      <c r="L1628" s="185"/>
      <c r="M1628" s="189"/>
      <c r="N1628" s="190"/>
      <c r="O1628" s="190"/>
      <c r="P1628" s="190"/>
      <c r="Q1628" s="190"/>
      <c r="R1628" s="190"/>
      <c r="S1628" s="190"/>
      <c r="T1628" s="191"/>
      <c r="AT1628" s="186" t="s">
        <v>189</v>
      </c>
      <c r="AU1628" s="186" t="s">
        <v>85</v>
      </c>
      <c r="AV1628" s="14" t="s">
        <v>80</v>
      </c>
      <c r="AW1628" s="14" t="s">
        <v>31</v>
      </c>
      <c r="AX1628" s="14" t="s">
        <v>75</v>
      </c>
      <c r="AY1628" s="186" t="s">
        <v>181</v>
      </c>
    </row>
    <row r="1629" spans="1:65" s="13" customFormat="1">
      <c r="B1629" s="176"/>
      <c r="D1629" s="177" t="s">
        <v>189</v>
      </c>
      <c r="E1629" s="178" t="s">
        <v>1</v>
      </c>
      <c r="F1629" s="179" t="s">
        <v>2302</v>
      </c>
      <c r="H1629" s="180">
        <v>5.0750000000000002</v>
      </c>
      <c r="I1629" s="181"/>
      <c r="L1629" s="176"/>
      <c r="M1629" s="182"/>
      <c r="N1629" s="183"/>
      <c r="O1629" s="183"/>
      <c r="P1629" s="183"/>
      <c r="Q1629" s="183"/>
      <c r="R1629" s="183"/>
      <c r="S1629" s="183"/>
      <c r="T1629" s="184"/>
      <c r="AT1629" s="178" t="s">
        <v>189</v>
      </c>
      <c r="AU1629" s="178" t="s">
        <v>85</v>
      </c>
      <c r="AV1629" s="13" t="s">
        <v>85</v>
      </c>
      <c r="AW1629" s="13" t="s">
        <v>31</v>
      </c>
      <c r="AX1629" s="13" t="s">
        <v>75</v>
      </c>
      <c r="AY1629" s="178" t="s">
        <v>181</v>
      </c>
    </row>
    <row r="1630" spans="1:65" s="14" customFormat="1">
      <c r="B1630" s="185"/>
      <c r="D1630" s="177" t="s">
        <v>189</v>
      </c>
      <c r="E1630" s="186" t="s">
        <v>1</v>
      </c>
      <c r="F1630" s="187" t="s">
        <v>2303</v>
      </c>
      <c r="H1630" s="186" t="s">
        <v>1</v>
      </c>
      <c r="I1630" s="188"/>
      <c r="L1630" s="185"/>
      <c r="M1630" s="189"/>
      <c r="N1630" s="190"/>
      <c r="O1630" s="190"/>
      <c r="P1630" s="190"/>
      <c r="Q1630" s="190"/>
      <c r="R1630" s="190"/>
      <c r="S1630" s="190"/>
      <c r="T1630" s="191"/>
      <c r="AT1630" s="186" t="s">
        <v>189</v>
      </c>
      <c r="AU1630" s="186" t="s">
        <v>85</v>
      </c>
      <c r="AV1630" s="14" t="s">
        <v>80</v>
      </c>
      <c r="AW1630" s="14" t="s">
        <v>31</v>
      </c>
      <c r="AX1630" s="14" t="s">
        <v>75</v>
      </c>
      <c r="AY1630" s="186" t="s">
        <v>181</v>
      </c>
    </row>
    <row r="1631" spans="1:65" s="13" customFormat="1">
      <c r="B1631" s="176"/>
      <c r="D1631" s="177" t="s">
        <v>189</v>
      </c>
      <c r="E1631" s="178" t="s">
        <v>1</v>
      </c>
      <c r="F1631" s="179" t="s">
        <v>2304</v>
      </c>
      <c r="H1631" s="180">
        <v>5.9450000000000003</v>
      </c>
      <c r="I1631" s="181"/>
      <c r="L1631" s="176"/>
      <c r="M1631" s="182"/>
      <c r="N1631" s="183"/>
      <c r="O1631" s="183"/>
      <c r="P1631" s="183"/>
      <c r="Q1631" s="183"/>
      <c r="R1631" s="183"/>
      <c r="S1631" s="183"/>
      <c r="T1631" s="184"/>
      <c r="AT1631" s="178" t="s">
        <v>189</v>
      </c>
      <c r="AU1631" s="178" t="s">
        <v>85</v>
      </c>
      <c r="AV1631" s="13" t="s">
        <v>85</v>
      </c>
      <c r="AW1631" s="13" t="s">
        <v>31</v>
      </c>
      <c r="AX1631" s="13" t="s">
        <v>75</v>
      </c>
      <c r="AY1631" s="178" t="s">
        <v>181</v>
      </c>
    </row>
    <row r="1632" spans="1:65" s="15" customFormat="1">
      <c r="B1632" s="192"/>
      <c r="D1632" s="177" t="s">
        <v>189</v>
      </c>
      <c r="E1632" s="193" t="s">
        <v>1</v>
      </c>
      <c r="F1632" s="194" t="s">
        <v>204</v>
      </c>
      <c r="H1632" s="195">
        <v>11.02</v>
      </c>
      <c r="I1632" s="196"/>
      <c r="L1632" s="192"/>
      <c r="M1632" s="197"/>
      <c r="N1632" s="198"/>
      <c r="O1632" s="198"/>
      <c r="P1632" s="198"/>
      <c r="Q1632" s="198"/>
      <c r="R1632" s="198"/>
      <c r="S1632" s="198"/>
      <c r="T1632" s="199"/>
      <c r="AT1632" s="193" t="s">
        <v>189</v>
      </c>
      <c r="AU1632" s="193" t="s">
        <v>85</v>
      </c>
      <c r="AV1632" s="15" t="s">
        <v>187</v>
      </c>
      <c r="AW1632" s="15" t="s">
        <v>31</v>
      </c>
      <c r="AX1632" s="15" t="s">
        <v>80</v>
      </c>
      <c r="AY1632" s="193" t="s">
        <v>181</v>
      </c>
    </row>
    <row r="1633" spans="1:65" s="2" customFormat="1" ht="21.75" customHeight="1">
      <c r="A1633" s="32"/>
      <c r="B1633" s="161"/>
      <c r="C1633" s="162" t="s">
        <v>2305</v>
      </c>
      <c r="D1633" s="162" t="s">
        <v>183</v>
      </c>
      <c r="E1633" s="163" t="s">
        <v>2306</v>
      </c>
      <c r="F1633" s="164" t="s">
        <v>2307</v>
      </c>
      <c r="G1633" s="165" t="s">
        <v>200</v>
      </c>
      <c r="H1633" s="166">
        <v>55.246000000000002</v>
      </c>
      <c r="I1633" s="167"/>
      <c r="J1633" s="168">
        <f>ROUND(I1633*H1633,2)</f>
        <v>0</v>
      </c>
      <c r="K1633" s="169"/>
      <c r="L1633" s="33"/>
      <c r="M1633" s="170" t="s">
        <v>1</v>
      </c>
      <c r="N1633" s="171" t="s">
        <v>40</v>
      </c>
      <c r="O1633" s="58"/>
      <c r="P1633" s="172">
        <f>O1633*H1633</f>
        <v>0</v>
      </c>
      <c r="Q1633" s="172">
        <v>2.6179999999999998E-2</v>
      </c>
      <c r="R1633" s="172">
        <f>Q1633*H1633</f>
        <v>1.44634028</v>
      </c>
      <c r="S1633" s="172">
        <v>0</v>
      </c>
      <c r="T1633" s="173">
        <f>S1633*H1633</f>
        <v>0</v>
      </c>
      <c r="U1633" s="32"/>
      <c r="V1633" s="32"/>
      <c r="W1633" s="32"/>
      <c r="X1633" s="32"/>
      <c r="Y1633" s="32"/>
      <c r="Z1633" s="32"/>
      <c r="AA1633" s="32"/>
      <c r="AB1633" s="32"/>
      <c r="AC1633" s="32"/>
      <c r="AD1633" s="32"/>
      <c r="AE1633" s="32"/>
      <c r="AR1633" s="174" t="s">
        <v>300</v>
      </c>
      <c r="AT1633" s="174" t="s">
        <v>183</v>
      </c>
      <c r="AU1633" s="174" t="s">
        <v>85</v>
      </c>
      <c r="AY1633" s="17" t="s">
        <v>181</v>
      </c>
      <c r="BE1633" s="175">
        <f>IF(N1633="základní",J1633,0)</f>
        <v>0</v>
      </c>
      <c r="BF1633" s="175">
        <f>IF(N1633="snížená",J1633,0)</f>
        <v>0</v>
      </c>
      <c r="BG1633" s="175">
        <f>IF(N1633="zákl. přenesená",J1633,0)</f>
        <v>0</v>
      </c>
      <c r="BH1633" s="175">
        <f>IF(N1633="sníž. přenesená",J1633,0)</f>
        <v>0</v>
      </c>
      <c r="BI1633" s="175">
        <f>IF(N1633="nulová",J1633,0)</f>
        <v>0</v>
      </c>
      <c r="BJ1633" s="17" t="s">
        <v>80</v>
      </c>
      <c r="BK1633" s="175">
        <f>ROUND(I1633*H1633,2)</f>
        <v>0</v>
      </c>
      <c r="BL1633" s="17" t="s">
        <v>300</v>
      </c>
      <c r="BM1633" s="174" t="s">
        <v>2308</v>
      </c>
    </row>
    <row r="1634" spans="1:65" s="14" customFormat="1">
      <c r="B1634" s="185"/>
      <c r="D1634" s="177" t="s">
        <v>189</v>
      </c>
      <c r="E1634" s="186" t="s">
        <v>1</v>
      </c>
      <c r="F1634" s="187" t="s">
        <v>2309</v>
      </c>
      <c r="H1634" s="186" t="s">
        <v>1</v>
      </c>
      <c r="I1634" s="188"/>
      <c r="L1634" s="185"/>
      <c r="M1634" s="189"/>
      <c r="N1634" s="190"/>
      <c r="O1634" s="190"/>
      <c r="P1634" s="190"/>
      <c r="Q1634" s="190"/>
      <c r="R1634" s="190"/>
      <c r="S1634" s="190"/>
      <c r="T1634" s="191"/>
      <c r="AT1634" s="186" t="s">
        <v>189</v>
      </c>
      <c r="AU1634" s="186" t="s">
        <v>85</v>
      </c>
      <c r="AV1634" s="14" t="s">
        <v>80</v>
      </c>
      <c r="AW1634" s="14" t="s">
        <v>31</v>
      </c>
      <c r="AX1634" s="14" t="s">
        <v>75</v>
      </c>
      <c r="AY1634" s="186" t="s">
        <v>181</v>
      </c>
    </row>
    <row r="1635" spans="1:65" s="13" customFormat="1">
      <c r="B1635" s="176"/>
      <c r="D1635" s="177" t="s">
        <v>189</v>
      </c>
      <c r="E1635" s="178" t="s">
        <v>1</v>
      </c>
      <c r="F1635" s="179" t="s">
        <v>2310</v>
      </c>
      <c r="H1635" s="180">
        <v>6.8440000000000003</v>
      </c>
      <c r="I1635" s="181"/>
      <c r="L1635" s="176"/>
      <c r="M1635" s="182"/>
      <c r="N1635" s="183"/>
      <c r="O1635" s="183"/>
      <c r="P1635" s="183"/>
      <c r="Q1635" s="183"/>
      <c r="R1635" s="183"/>
      <c r="S1635" s="183"/>
      <c r="T1635" s="184"/>
      <c r="AT1635" s="178" t="s">
        <v>189</v>
      </c>
      <c r="AU1635" s="178" t="s">
        <v>85</v>
      </c>
      <c r="AV1635" s="13" t="s">
        <v>85</v>
      </c>
      <c r="AW1635" s="13" t="s">
        <v>31</v>
      </c>
      <c r="AX1635" s="13" t="s">
        <v>75</v>
      </c>
      <c r="AY1635" s="178" t="s">
        <v>181</v>
      </c>
    </row>
    <row r="1636" spans="1:65" s="14" customFormat="1">
      <c r="B1636" s="185"/>
      <c r="D1636" s="177" t="s">
        <v>189</v>
      </c>
      <c r="E1636" s="186" t="s">
        <v>1</v>
      </c>
      <c r="F1636" s="187" t="s">
        <v>2311</v>
      </c>
      <c r="H1636" s="186" t="s">
        <v>1</v>
      </c>
      <c r="I1636" s="188"/>
      <c r="L1636" s="185"/>
      <c r="M1636" s="189"/>
      <c r="N1636" s="190"/>
      <c r="O1636" s="190"/>
      <c r="P1636" s="190"/>
      <c r="Q1636" s="190"/>
      <c r="R1636" s="190"/>
      <c r="S1636" s="190"/>
      <c r="T1636" s="191"/>
      <c r="AT1636" s="186" t="s">
        <v>189</v>
      </c>
      <c r="AU1636" s="186" t="s">
        <v>85</v>
      </c>
      <c r="AV1636" s="14" t="s">
        <v>80</v>
      </c>
      <c r="AW1636" s="14" t="s">
        <v>31</v>
      </c>
      <c r="AX1636" s="14" t="s">
        <v>75</v>
      </c>
      <c r="AY1636" s="186" t="s">
        <v>181</v>
      </c>
    </row>
    <row r="1637" spans="1:65" s="13" customFormat="1">
      <c r="B1637" s="176"/>
      <c r="D1637" s="177" t="s">
        <v>189</v>
      </c>
      <c r="E1637" s="178" t="s">
        <v>1</v>
      </c>
      <c r="F1637" s="179" t="s">
        <v>2312</v>
      </c>
      <c r="H1637" s="180">
        <v>6.09</v>
      </c>
      <c r="I1637" s="181"/>
      <c r="L1637" s="176"/>
      <c r="M1637" s="182"/>
      <c r="N1637" s="183"/>
      <c r="O1637" s="183"/>
      <c r="P1637" s="183"/>
      <c r="Q1637" s="183"/>
      <c r="R1637" s="183"/>
      <c r="S1637" s="183"/>
      <c r="T1637" s="184"/>
      <c r="AT1637" s="178" t="s">
        <v>189</v>
      </c>
      <c r="AU1637" s="178" t="s">
        <v>85</v>
      </c>
      <c r="AV1637" s="13" t="s">
        <v>85</v>
      </c>
      <c r="AW1637" s="13" t="s">
        <v>31</v>
      </c>
      <c r="AX1637" s="13" t="s">
        <v>75</v>
      </c>
      <c r="AY1637" s="178" t="s">
        <v>181</v>
      </c>
    </row>
    <row r="1638" spans="1:65" s="14" customFormat="1">
      <c r="B1638" s="185"/>
      <c r="D1638" s="177" t="s">
        <v>189</v>
      </c>
      <c r="E1638" s="186" t="s">
        <v>1</v>
      </c>
      <c r="F1638" s="187" t="s">
        <v>2313</v>
      </c>
      <c r="H1638" s="186" t="s">
        <v>1</v>
      </c>
      <c r="I1638" s="188"/>
      <c r="L1638" s="185"/>
      <c r="M1638" s="189"/>
      <c r="N1638" s="190"/>
      <c r="O1638" s="190"/>
      <c r="P1638" s="190"/>
      <c r="Q1638" s="190"/>
      <c r="R1638" s="190"/>
      <c r="S1638" s="190"/>
      <c r="T1638" s="191"/>
      <c r="AT1638" s="186" t="s">
        <v>189</v>
      </c>
      <c r="AU1638" s="186" t="s">
        <v>85</v>
      </c>
      <c r="AV1638" s="14" t="s">
        <v>80</v>
      </c>
      <c r="AW1638" s="14" t="s">
        <v>31</v>
      </c>
      <c r="AX1638" s="14" t="s">
        <v>75</v>
      </c>
      <c r="AY1638" s="186" t="s">
        <v>181</v>
      </c>
    </row>
    <row r="1639" spans="1:65" s="13" customFormat="1">
      <c r="B1639" s="176"/>
      <c r="D1639" s="177" t="s">
        <v>189</v>
      </c>
      <c r="E1639" s="178" t="s">
        <v>1</v>
      </c>
      <c r="F1639" s="179" t="s">
        <v>2314</v>
      </c>
      <c r="H1639" s="180">
        <v>17.472999999999999</v>
      </c>
      <c r="I1639" s="181"/>
      <c r="L1639" s="176"/>
      <c r="M1639" s="182"/>
      <c r="N1639" s="183"/>
      <c r="O1639" s="183"/>
      <c r="P1639" s="183"/>
      <c r="Q1639" s="183"/>
      <c r="R1639" s="183"/>
      <c r="S1639" s="183"/>
      <c r="T1639" s="184"/>
      <c r="AT1639" s="178" t="s">
        <v>189</v>
      </c>
      <c r="AU1639" s="178" t="s">
        <v>85</v>
      </c>
      <c r="AV1639" s="13" t="s">
        <v>85</v>
      </c>
      <c r="AW1639" s="13" t="s">
        <v>31</v>
      </c>
      <c r="AX1639" s="13" t="s">
        <v>75</v>
      </c>
      <c r="AY1639" s="178" t="s">
        <v>181</v>
      </c>
    </row>
    <row r="1640" spans="1:65" s="14" customFormat="1">
      <c r="B1640" s="185"/>
      <c r="D1640" s="177" t="s">
        <v>189</v>
      </c>
      <c r="E1640" s="186" t="s">
        <v>1</v>
      </c>
      <c r="F1640" s="187" t="s">
        <v>2315</v>
      </c>
      <c r="H1640" s="186" t="s">
        <v>1</v>
      </c>
      <c r="I1640" s="188"/>
      <c r="L1640" s="185"/>
      <c r="M1640" s="189"/>
      <c r="N1640" s="190"/>
      <c r="O1640" s="190"/>
      <c r="P1640" s="190"/>
      <c r="Q1640" s="190"/>
      <c r="R1640" s="190"/>
      <c r="S1640" s="190"/>
      <c r="T1640" s="191"/>
      <c r="AT1640" s="186" t="s">
        <v>189</v>
      </c>
      <c r="AU1640" s="186" t="s">
        <v>85</v>
      </c>
      <c r="AV1640" s="14" t="s">
        <v>80</v>
      </c>
      <c r="AW1640" s="14" t="s">
        <v>31</v>
      </c>
      <c r="AX1640" s="14" t="s">
        <v>75</v>
      </c>
      <c r="AY1640" s="186" t="s">
        <v>181</v>
      </c>
    </row>
    <row r="1641" spans="1:65" s="13" customFormat="1">
      <c r="B1641" s="176"/>
      <c r="D1641" s="177" t="s">
        <v>189</v>
      </c>
      <c r="E1641" s="178" t="s">
        <v>1</v>
      </c>
      <c r="F1641" s="179" t="s">
        <v>2316</v>
      </c>
      <c r="H1641" s="180">
        <v>14.109</v>
      </c>
      <c r="I1641" s="181"/>
      <c r="L1641" s="176"/>
      <c r="M1641" s="182"/>
      <c r="N1641" s="183"/>
      <c r="O1641" s="183"/>
      <c r="P1641" s="183"/>
      <c r="Q1641" s="183"/>
      <c r="R1641" s="183"/>
      <c r="S1641" s="183"/>
      <c r="T1641" s="184"/>
      <c r="AT1641" s="178" t="s">
        <v>189</v>
      </c>
      <c r="AU1641" s="178" t="s">
        <v>85</v>
      </c>
      <c r="AV1641" s="13" t="s">
        <v>85</v>
      </c>
      <c r="AW1641" s="13" t="s">
        <v>31</v>
      </c>
      <c r="AX1641" s="13" t="s">
        <v>75</v>
      </c>
      <c r="AY1641" s="178" t="s">
        <v>181</v>
      </c>
    </row>
    <row r="1642" spans="1:65" s="14" customFormat="1">
      <c r="B1642" s="185"/>
      <c r="D1642" s="177" t="s">
        <v>189</v>
      </c>
      <c r="E1642" s="186" t="s">
        <v>1</v>
      </c>
      <c r="F1642" s="187" t="s">
        <v>2317</v>
      </c>
      <c r="H1642" s="186" t="s">
        <v>1</v>
      </c>
      <c r="I1642" s="188"/>
      <c r="L1642" s="185"/>
      <c r="M1642" s="189"/>
      <c r="N1642" s="190"/>
      <c r="O1642" s="190"/>
      <c r="P1642" s="190"/>
      <c r="Q1642" s="190"/>
      <c r="R1642" s="190"/>
      <c r="S1642" s="190"/>
      <c r="T1642" s="191"/>
      <c r="AT1642" s="186" t="s">
        <v>189</v>
      </c>
      <c r="AU1642" s="186" t="s">
        <v>85</v>
      </c>
      <c r="AV1642" s="14" t="s">
        <v>80</v>
      </c>
      <c r="AW1642" s="14" t="s">
        <v>31</v>
      </c>
      <c r="AX1642" s="14" t="s">
        <v>75</v>
      </c>
      <c r="AY1642" s="186" t="s">
        <v>181</v>
      </c>
    </row>
    <row r="1643" spans="1:65" s="13" customFormat="1">
      <c r="B1643" s="176"/>
      <c r="D1643" s="177" t="s">
        <v>189</v>
      </c>
      <c r="E1643" s="178" t="s">
        <v>1</v>
      </c>
      <c r="F1643" s="179" t="s">
        <v>2318</v>
      </c>
      <c r="H1643" s="180">
        <v>5.3650000000000002</v>
      </c>
      <c r="I1643" s="181"/>
      <c r="L1643" s="176"/>
      <c r="M1643" s="182"/>
      <c r="N1643" s="183"/>
      <c r="O1643" s="183"/>
      <c r="P1643" s="183"/>
      <c r="Q1643" s="183"/>
      <c r="R1643" s="183"/>
      <c r="S1643" s="183"/>
      <c r="T1643" s="184"/>
      <c r="AT1643" s="178" t="s">
        <v>189</v>
      </c>
      <c r="AU1643" s="178" t="s">
        <v>85</v>
      </c>
      <c r="AV1643" s="13" t="s">
        <v>85</v>
      </c>
      <c r="AW1643" s="13" t="s">
        <v>31</v>
      </c>
      <c r="AX1643" s="13" t="s">
        <v>75</v>
      </c>
      <c r="AY1643" s="178" t="s">
        <v>181</v>
      </c>
    </row>
    <row r="1644" spans="1:65" s="14" customFormat="1">
      <c r="B1644" s="185"/>
      <c r="D1644" s="177" t="s">
        <v>189</v>
      </c>
      <c r="E1644" s="186" t="s">
        <v>1</v>
      </c>
      <c r="F1644" s="187" t="s">
        <v>2319</v>
      </c>
      <c r="H1644" s="186" t="s">
        <v>1</v>
      </c>
      <c r="I1644" s="188"/>
      <c r="L1644" s="185"/>
      <c r="M1644" s="189"/>
      <c r="N1644" s="190"/>
      <c r="O1644" s="190"/>
      <c r="P1644" s="190"/>
      <c r="Q1644" s="190"/>
      <c r="R1644" s="190"/>
      <c r="S1644" s="190"/>
      <c r="T1644" s="191"/>
      <c r="AT1644" s="186" t="s">
        <v>189</v>
      </c>
      <c r="AU1644" s="186" t="s">
        <v>85</v>
      </c>
      <c r="AV1644" s="14" t="s">
        <v>80</v>
      </c>
      <c r="AW1644" s="14" t="s">
        <v>31</v>
      </c>
      <c r="AX1644" s="14" t="s">
        <v>75</v>
      </c>
      <c r="AY1644" s="186" t="s">
        <v>181</v>
      </c>
    </row>
    <row r="1645" spans="1:65" s="13" customFormat="1">
      <c r="B1645" s="176"/>
      <c r="D1645" s="177" t="s">
        <v>189</v>
      </c>
      <c r="E1645" s="178" t="s">
        <v>1</v>
      </c>
      <c r="F1645" s="179" t="s">
        <v>2318</v>
      </c>
      <c r="H1645" s="180">
        <v>5.3650000000000002</v>
      </c>
      <c r="I1645" s="181"/>
      <c r="L1645" s="176"/>
      <c r="M1645" s="182"/>
      <c r="N1645" s="183"/>
      <c r="O1645" s="183"/>
      <c r="P1645" s="183"/>
      <c r="Q1645" s="183"/>
      <c r="R1645" s="183"/>
      <c r="S1645" s="183"/>
      <c r="T1645" s="184"/>
      <c r="AT1645" s="178" t="s">
        <v>189</v>
      </c>
      <c r="AU1645" s="178" t="s">
        <v>85</v>
      </c>
      <c r="AV1645" s="13" t="s">
        <v>85</v>
      </c>
      <c r="AW1645" s="13" t="s">
        <v>31</v>
      </c>
      <c r="AX1645" s="13" t="s">
        <v>75</v>
      </c>
      <c r="AY1645" s="178" t="s">
        <v>181</v>
      </c>
    </row>
    <row r="1646" spans="1:65" s="15" customFormat="1">
      <c r="B1646" s="192"/>
      <c r="D1646" s="177" t="s">
        <v>189</v>
      </c>
      <c r="E1646" s="193" t="s">
        <v>1</v>
      </c>
      <c r="F1646" s="194" t="s">
        <v>204</v>
      </c>
      <c r="H1646" s="195">
        <v>55.246000000000002</v>
      </c>
      <c r="I1646" s="196"/>
      <c r="L1646" s="192"/>
      <c r="M1646" s="197"/>
      <c r="N1646" s="198"/>
      <c r="O1646" s="198"/>
      <c r="P1646" s="198"/>
      <c r="Q1646" s="198"/>
      <c r="R1646" s="198"/>
      <c r="S1646" s="198"/>
      <c r="T1646" s="199"/>
      <c r="AT1646" s="193" t="s">
        <v>189</v>
      </c>
      <c r="AU1646" s="193" t="s">
        <v>85</v>
      </c>
      <c r="AV1646" s="15" t="s">
        <v>187</v>
      </c>
      <c r="AW1646" s="15" t="s">
        <v>31</v>
      </c>
      <c r="AX1646" s="15" t="s">
        <v>80</v>
      </c>
      <c r="AY1646" s="193" t="s">
        <v>181</v>
      </c>
    </row>
    <row r="1647" spans="1:65" s="2" customFormat="1" ht="21.75" customHeight="1">
      <c r="A1647" s="32"/>
      <c r="B1647" s="161"/>
      <c r="C1647" s="162" t="s">
        <v>2320</v>
      </c>
      <c r="D1647" s="162" t="s">
        <v>183</v>
      </c>
      <c r="E1647" s="163" t="s">
        <v>2321</v>
      </c>
      <c r="F1647" s="164" t="s">
        <v>2322</v>
      </c>
      <c r="G1647" s="165" t="s">
        <v>200</v>
      </c>
      <c r="H1647" s="166">
        <v>32.914999999999999</v>
      </c>
      <c r="I1647" s="167"/>
      <c r="J1647" s="168">
        <f>ROUND(I1647*H1647,2)</f>
        <v>0</v>
      </c>
      <c r="K1647" s="169"/>
      <c r="L1647" s="33"/>
      <c r="M1647" s="170" t="s">
        <v>1</v>
      </c>
      <c r="N1647" s="171" t="s">
        <v>40</v>
      </c>
      <c r="O1647" s="58"/>
      <c r="P1647" s="172">
        <f>O1647*H1647</f>
        <v>0</v>
      </c>
      <c r="Q1647" s="172">
        <v>2.308E-2</v>
      </c>
      <c r="R1647" s="172">
        <f>Q1647*H1647</f>
        <v>0.75967819999999997</v>
      </c>
      <c r="S1647" s="172">
        <v>0</v>
      </c>
      <c r="T1647" s="173">
        <f>S1647*H1647</f>
        <v>0</v>
      </c>
      <c r="U1647" s="32"/>
      <c r="V1647" s="32"/>
      <c r="W1647" s="32"/>
      <c r="X1647" s="32"/>
      <c r="Y1647" s="32"/>
      <c r="Z1647" s="32"/>
      <c r="AA1647" s="32"/>
      <c r="AB1647" s="32"/>
      <c r="AC1647" s="32"/>
      <c r="AD1647" s="32"/>
      <c r="AE1647" s="32"/>
      <c r="AR1647" s="174" t="s">
        <v>300</v>
      </c>
      <c r="AT1647" s="174" t="s">
        <v>183</v>
      </c>
      <c r="AU1647" s="174" t="s">
        <v>85</v>
      </c>
      <c r="AY1647" s="17" t="s">
        <v>181</v>
      </c>
      <c r="BE1647" s="175">
        <f>IF(N1647="základní",J1647,0)</f>
        <v>0</v>
      </c>
      <c r="BF1647" s="175">
        <f>IF(N1647="snížená",J1647,0)</f>
        <v>0</v>
      </c>
      <c r="BG1647" s="175">
        <f>IF(N1647="zákl. přenesená",J1647,0)</f>
        <v>0</v>
      </c>
      <c r="BH1647" s="175">
        <f>IF(N1647="sníž. přenesená",J1647,0)</f>
        <v>0</v>
      </c>
      <c r="BI1647" s="175">
        <f>IF(N1647="nulová",J1647,0)</f>
        <v>0</v>
      </c>
      <c r="BJ1647" s="17" t="s">
        <v>80</v>
      </c>
      <c r="BK1647" s="175">
        <f>ROUND(I1647*H1647,2)</f>
        <v>0</v>
      </c>
      <c r="BL1647" s="17" t="s">
        <v>300</v>
      </c>
      <c r="BM1647" s="174" t="s">
        <v>2323</v>
      </c>
    </row>
    <row r="1648" spans="1:65" s="14" customFormat="1">
      <c r="B1648" s="185"/>
      <c r="D1648" s="177" t="s">
        <v>189</v>
      </c>
      <c r="E1648" s="186" t="s">
        <v>1</v>
      </c>
      <c r="F1648" s="187" t="s">
        <v>2324</v>
      </c>
      <c r="H1648" s="186" t="s">
        <v>1</v>
      </c>
      <c r="I1648" s="188"/>
      <c r="L1648" s="185"/>
      <c r="M1648" s="189"/>
      <c r="N1648" s="190"/>
      <c r="O1648" s="190"/>
      <c r="P1648" s="190"/>
      <c r="Q1648" s="190"/>
      <c r="R1648" s="190"/>
      <c r="S1648" s="190"/>
      <c r="T1648" s="191"/>
      <c r="AT1648" s="186" t="s">
        <v>189</v>
      </c>
      <c r="AU1648" s="186" t="s">
        <v>85</v>
      </c>
      <c r="AV1648" s="14" t="s">
        <v>80</v>
      </c>
      <c r="AW1648" s="14" t="s">
        <v>31</v>
      </c>
      <c r="AX1648" s="14" t="s">
        <v>75</v>
      </c>
      <c r="AY1648" s="186" t="s">
        <v>181</v>
      </c>
    </row>
    <row r="1649" spans="1:65" s="13" customFormat="1">
      <c r="B1649" s="176"/>
      <c r="D1649" s="177" t="s">
        <v>189</v>
      </c>
      <c r="E1649" s="178" t="s">
        <v>1</v>
      </c>
      <c r="F1649" s="179" t="s">
        <v>2325</v>
      </c>
      <c r="H1649" s="180">
        <v>7.4530000000000003</v>
      </c>
      <c r="I1649" s="181"/>
      <c r="L1649" s="176"/>
      <c r="M1649" s="182"/>
      <c r="N1649" s="183"/>
      <c r="O1649" s="183"/>
      <c r="P1649" s="183"/>
      <c r="Q1649" s="183"/>
      <c r="R1649" s="183"/>
      <c r="S1649" s="183"/>
      <c r="T1649" s="184"/>
      <c r="AT1649" s="178" t="s">
        <v>189</v>
      </c>
      <c r="AU1649" s="178" t="s">
        <v>85</v>
      </c>
      <c r="AV1649" s="13" t="s">
        <v>85</v>
      </c>
      <c r="AW1649" s="13" t="s">
        <v>31</v>
      </c>
      <c r="AX1649" s="13" t="s">
        <v>75</v>
      </c>
      <c r="AY1649" s="178" t="s">
        <v>181</v>
      </c>
    </row>
    <row r="1650" spans="1:65" s="14" customFormat="1">
      <c r="B1650" s="185"/>
      <c r="D1650" s="177" t="s">
        <v>189</v>
      </c>
      <c r="E1650" s="186" t="s">
        <v>1</v>
      </c>
      <c r="F1650" s="187" t="s">
        <v>2326</v>
      </c>
      <c r="H1650" s="186" t="s">
        <v>1</v>
      </c>
      <c r="I1650" s="188"/>
      <c r="L1650" s="185"/>
      <c r="M1650" s="189"/>
      <c r="N1650" s="190"/>
      <c r="O1650" s="190"/>
      <c r="P1650" s="190"/>
      <c r="Q1650" s="190"/>
      <c r="R1650" s="190"/>
      <c r="S1650" s="190"/>
      <c r="T1650" s="191"/>
      <c r="AT1650" s="186" t="s">
        <v>189</v>
      </c>
      <c r="AU1650" s="186" t="s">
        <v>85</v>
      </c>
      <c r="AV1650" s="14" t="s">
        <v>80</v>
      </c>
      <c r="AW1650" s="14" t="s">
        <v>31</v>
      </c>
      <c r="AX1650" s="14" t="s">
        <v>75</v>
      </c>
      <c r="AY1650" s="186" t="s">
        <v>181</v>
      </c>
    </row>
    <row r="1651" spans="1:65" s="13" customFormat="1">
      <c r="B1651" s="176"/>
      <c r="D1651" s="177" t="s">
        <v>189</v>
      </c>
      <c r="E1651" s="178" t="s">
        <v>1</v>
      </c>
      <c r="F1651" s="179" t="s">
        <v>2327</v>
      </c>
      <c r="H1651" s="180">
        <v>4.7560000000000002</v>
      </c>
      <c r="I1651" s="181"/>
      <c r="L1651" s="176"/>
      <c r="M1651" s="182"/>
      <c r="N1651" s="183"/>
      <c r="O1651" s="183"/>
      <c r="P1651" s="183"/>
      <c r="Q1651" s="183"/>
      <c r="R1651" s="183"/>
      <c r="S1651" s="183"/>
      <c r="T1651" s="184"/>
      <c r="AT1651" s="178" t="s">
        <v>189</v>
      </c>
      <c r="AU1651" s="178" t="s">
        <v>85</v>
      </c>
      <c r="AV1651" s="13" t="s">
        <v>85</v>
      </c>
      <c r="AW1651" s="13" t="s">
        <v>31</v>
      </c>
      <c r="AX1651" s="13" t="s">
        <v>75</v>
      </c>
      <c r="AY1651" s="178" t="s">
        <v>181</v>
      </c>
    </row>
    <row r="1652" spans="1:65" s="14" customFormat="1">
      <c r="B1652" s="185"/>
      <c r="D1652" s="177" t="s">
        <v>189</v>
      </c>
      <c r="E1652" s="186" t="s">
        <v>1</v>
      </c>
      <c r="F1652" s="187" t="s">
        <v>2317</v>
      </c>
      <c r="H1652" s="186" t="s">
        <v>1</v>
      </c>
      <c r="I1652" s="188"/>
      <c r="L1652" s="185"/>
      <c r="M1652" s="189"/>
      <c r="N1652" s="190"/>
      <c r="O1652" s="190"/>
      <c r="P1652" s="190"/>
      <c r="Q1652" s="190"/>
      <c r="R1652" s="190"/>
      <c r="S1652" s="190"/>
      <c r="T1652" s="191"/>
      <c r="AT1652" s="186" t="s">
        <v>189</v>
      </c>
      <c r="AU1652" s="186" t="s">
        <v>85</v>
      </c>
      <c r="AV1652" s="14" t="s">
        <v>80</v>
      </c>
      <c r="AW1652" s="14" t="s">
        <v>31</v>
      </c>
      <c r="AX1652" s="14" t="s">
        <v>75</v>
      </c>
      <c r="AY1652" s="186" t="s">
        <v>181</v>
      </c>
    </row>
    <row r="1653" spans="1:65" s="13" customFormat="1">
      <c r="B1653" s="176"/>
      <c r="D1653" s="177" t="s">
        <v>189</v>
      </c>
      <c r="E1653" s="178" t="s">
        <v>1</v>
      </c>
      <c r="F1653" s="179" t="s">
        <v>2327</v>
      </c>
      <c r="H1653" s="180">
        <v>4.7560000000000002</v>
      </c>
      <c r="I1653" s="181"/>
      <c r="L1653" s="176"/>
      <c r="M1653" s="182"/>
      <c r="N1653" s="183"/>
      <c r="O1653" s="183"/>
      <c r="P1653" s="183"/>
      <c r="Q1653" s="183"/>
      <c r="R1653" s="183"/>
      <c r="S1653" s="183"/>
      <c r="T1653" s="184"/>
      <c r="AT1653" s="178" t="s">
        <v>189</v>
      </c>
      <c r="AU1653" s="178" t="s">
        <v>85</v>
      </c>
      <c r="AV1653" s="13" t="s">
        <v>85</v>
      </c>
      <c r="AW1653" s="13" t="s">
        <v>31</v>
      </c>
      <c r="AX1653" s="13" t="s">
        <v>75</v>
      </c>
      <c r="AY1653" s="178" t="s">
        <v>181</v>
      </c>
    </row>
    <row r="1654" spans="1:65" s="14" customFormat="1">
      <c r="B1654" s="185"/>
      <c r="D1654" s="177" t="s">
        <v>189</v>
      </c>
      <c r="E1654" s="186" t="s">
        <v>1</v>
      </c>
      <c r="F1654" s="187" t="s">
        <v>2328</v>
      </c>
      <c r="H1654" s="186" t="s">
        <v>1</v>
      </c>
      <c r="I1654" s="188"/>
      <c r="L1654" s="185"/>
      <c r="M1654" s="189"/>
      <c r="N1654" s="190"/>
      <c r="O1654" s="190"/>
      <c r="P1654" s="190"/>
      <c r="Q1654" s="190"/>
      <c r="R1654" s="190"/>
      <c r="S1654" s="190"/>
      <c r="T1654" s="191"/>
      <c r="AT1654" s="186" t="s">
        <v>189</v>
      </c>
      <c r="AU1654" s="186" t="s">
        <v>85</v>
      </c>
      <c r="AV1654" s="14" t="s">
        <v>80</v>
      </c>
      <c r="AW1654" s="14" t="s">
        <v>31</v>
      </c>
      <c r="AX1654" s="14" t="s">
        <v>75</v>
      </c>
      <c r="AY1654" s="186" t="s">
        <v>181</v>
      </c>
    </row>
    <row r="1655" spans="1:65" s="13" customFormat="1">
      <c r="B1655" s="176"/>
      <c r="D1655" s="177" t="s">
        <v>189</v>
      </c>
      <c r="E1655" s="178" t="s">
        <v>1</v>
      </c>
      <c r="F1655" s="179" t="s">
        <v>2329</v>
      </c>
      <c r="H1655" s="180">
        <v>7.9749999999999996</v>
      </c>
      <c r="I1655" s="181"/>
      <c r="L1655" s="176"/>
      <c r="M1655" s="182"/>
      <c r="N1655" s="183"/>
      <c r="O1655" s="183"/>
      <c r="P1655" s="183"/>
      <c r="Q1655" s="183"/>
      <c r="R1655" s="183"/>
      <c r="S1655" s="183"/>
      <c r="T1655" s="184"/>
      <c r="AT1655" s="178" t="s">
        <v>189</v>
      </c>
      <c r="AU1655" s="178" t="s">
        <v>85</v>
      </c>
      <c r="AV1655" s="13" t="s">
        <v>85</v>
      </c>
      <c r="AW1655" s="13" t="s">
        <v>31</v>
      </c>
      <c r="AX1655" s="13" t="s">
        <v>75</v>
      </c>
      <c r="AY1655" s="178" t="s">
        <v>181</v>
      </c>
    </row>
    <row r="1656" spans="1:65" s="14" customFormat="1">
      <c r="B1656" s="185"/>
      <c r="D1656" s="177" t="s">
        <v>189</v>
      </c>
      <c r="E1656" s="186" t="s">
        <v>1</v>
      </c>
      <c r="F1656" s="187" t="s">
        <v>2330</v>
      </c>
      <c r="H1656" s="186" t="s">
        <v>1</v>
      </c>
      <c r="I1656" s="188"/>
      <c r="L1656" s="185"/>
      <c r="M1656" s="189"/>
      <c r="N1656" s="190"/>
      <c r="O1656" s="190"/>
      <c r="P1656" s="190"/>
      <c r="Q1656" s="190"/>
      <c r="R1656" s="190"/>
      <c r="S1656" s="190"/>
      <c r="T1656" s="191"/>
      <c r="AT1656" s="186" t="s">
        <v>189</v>
      </c>
      <c r="AU1656" s="186" t="s">
        <v>85</v>
      </c>
      <c r="AV1656" s="14" t="s">
        <v>80</v>
      </c>
      <c r="AW1656" s="14" t="s">
        <v>31</v>
      </c>
      <c r="AX1656" s="14" t="s">
        <v>75</v>
      </c>
      <c r="AY1656" s="186" t="s">
        <v>181</v>
      </c>
    </row>
    <row r="1657" spans="1:65" s="13" customFormat="1">
      <c r="B1657" s="176"/>
      <c r="D1657" s="177" t="s">
        <v>189</v>
      </c>
      <c r="E1657" s="178" t="s">
        <v>1</v>
      </c>
      <c r="F1657" s="179" t="s">
        <v>2329</v>
      </c>
      <c r="H1657" s="180">
        <v>7.9749999999999996</v>
      </c>
      <c r="I1657" s="181"/>
      <c r="L1657" s="176"/>
      <c r="M1657" s="182"/>
      <c r="N1657" s="183"/>
      <c r="O1657" s="183"/>
      <c r="P1657" s="183"/>
      <c r="Q1657" s="183"/>
      <c r="R1657" s="183"/>
      <c r="S1657" s="183"/>
      <c r="T1657" s="184"/>
      <c r="AT1657" s="178" t="s">
        <v>189</v>
      </c>
      <c r="AU1657" s="178" t="s">
        <v>85</v>
      </c>
      <c r="AV1657" s="13" t="s">
        <v>85</v>
      </c>
      <c r="AW1657" s="13" t="s">
        <v>31</v>
      </c>
      <c r="AX1657" s="13" t="s">
        <v>75</v>
      </c>
      <c r="AY1657" s="178" t="s">
        <v>181</v>
      </c>
    </row>
    <row r="1658" spans="1:65" s="15" customFormat="1">
      <c r="B1658" s="192"/>
      <c r="D1658" s="177" t="s">
        <v>189</v>
      </c>
      <c r="E1658" s="193" t="s">
        <v>1</v>
      </c>
      <c r="F1658" s="194" t="s">
        <v>204</v>
      </c>
      <c r="H1658" s="195">
        <v>32.914999999999999</v>
      </c>
      <c r="I1658" s="196"/>
      <c r="L1658" s="192"/>
      <c r="M1658" s="197"/>
      <c r="N1658" s="198"/>
      <c r="O1658" s="198"/>
      <c r="P1658" s="198"/>
      <c r="Q1658" s="198"/>
      <c r="R1658" s="198"/>
      <c r="S1658" s="198"/>
      <c r="T1658" s="199"/>
      <c r="AT1658" s="193" t="s">
        <v>189</v>
      </c>
      <c r="AU1658" s="193" t="s">
        <v>85</v>
      </c>
      <c r="AV1658" s="15" t="s">
        <v>187</v>
      </c>
      <c r="AW1658" s="15" t="s">
        <v>31</v>
      </c>
      <c r="AX1658" s="15" t="s">
        <v>80</v>
      </c>
      <c r="AY1658" s="193" t="s">
        <v>181</v>
      </c>
    </row>
    <row r="1659" spans="1:65" s="2" customFormat="1" ht="21.75" customHeight="1">
      <c r="A1659" s="32"/>
      <c r="B1659" s="161"/>
      <c r="C1659" s="162" t="s">
        <v>2331</v>
      </c>
      <c r="D1659" s="162" t="s">
        <v>183</v>
      </c>
      <c r="E1659" s="163" t="s">
        <v>2332</v>
      </c>
      <c r="F1659" s="164" t="s">
        <v>2333</v>
      </c>
      <c r="G1659" s="165" t="s">
        <v>200</v>
      </c>
      <c r="H1659" s="166">
        <v>88.423000000000002</v>
      </c>
      <c r="I1659" s="167"/>
      <c r="J1659" s="168">
        <f>ROUND(I1659*H1659,2)</f>
        <v>0</v>
      </c>
      <c r="K1659" s="169"/>
      <c r="L1659" s="33"/>
      <c r="M1659" s="170" t="s">
        <v>1</v>
      </c>
      <c r="N1659" s="171" t="s">
        <v>40</v>
      </c>
      <c r="O1659" s="58"/>
      <c r="P1659" s="172">
        <f>O1659*H1659</f>
        <v>0</v>
      </c>
      <c r="Q1659" s="172">
        <v>2.681E-2</v>
      </c>
      <c r="R1659" s="172">
        <f>Q1659*H1659</f>
        <v>2.3706206299999999</v>
      </c>
      <c r="S1659" s="172">
        <v>0</v>
      </c>
      <c r="T1659" s="173">
        <f>S1659*H1659</f>
        <v>0</v>
      </c>
      <c r="U1659" s="32"/>
      <c r="V1659" s="32"/>
      <c r="W1659" s="32"/>
      <c r="X1659" s="32"/>
      <c r="Y1659" s="32"/>
      <c r="Z1659" s="32"/>
      <c r="AA1659" s="32"/>
      <c r="AB1659" s="32"/>
      <c r="AC1659" s="32"/>
      <c r="AD1659" s="32"/>
      <c r="AE1659" s="32"/>
      <c r="AR1659" s="174" t="s">
        <v>300</v>
      </c>
      <c r="AT1659" s="174" t="s">
        <v>183</v>
      </c>
      <c r="AU1659" s="174" t="s">
        <v>85</v>
      </c>
      <c r="AY1659" s="17" t="s">
        <v>181</v>
      </c>
      <c r="BE1659" s="175">
        <f>IF(N1659="základní",J1659,0)</f>
        <v>0</v>
      </c>
      <c r="BF1659" s="175">
        <f>IF(N1659="snížená",J1659,0)</f>
        <v>0</v>
      </c>
      <c r="BG1659" s="175">
        <f>IF(N1659="zákl. přenesená",J1659,0)</f>
        <v>0</v>
      </c>
      <c r="BH1659" s="175">
        <f>IF(N1659="sníž. přenesená",J1659,0)</f>
        <v>0</v>
      </c>
      <c r="BI1659" s="175">
        <f>IF(N1659="nulová",J1659,0)</f>
        <v>0</v>
      </c>
      <c r="BJ1659" s="17" t="s">
        <v>80</v>
      </c>
      <c r="BK1659" s="175">
        <f>ROUND(I1659*H1659,2)</f>
        <v>0</v>
      </c>
      <c r="BL1659" s="17" t="s">
        <v>300</v>
      </c>
      <c r="BM1659" s="174" t="s">
        <v>2334</v>
      </c>
    </row>
    <row r="1660" spans="1:65" s="14" customFormat="1">
      <c r="B1660" s="185"/>
      <c r="D1660" s="177" t="s">
        <v>189</v>
      </c>
      <c r="E1660" s="186" t="s">
        <v>1</v>
      </c>
      <c r="F1660" s="187" t="s">
        <v>2335</v>
      </c>
      <c r="H1660" s="186" t="s">
        <v>1</v>
      </c>
      <c r="I1660" s="188"/>
      <c r="L1660" s="185"/>
      <c r="M1660" s="189"/>
      <c r="N1660" s="190"/>
      <c r="O1660" s="190"/>
      <c r="P1660" s="190"/>
      <c r="Q1660" s="190"/>
      <c r="R1660" s="190"/>
      <c r="S1660" s="190"/>
      <c r="T1660" s="191"/>
      <c r="AT1660" s="186" t="s">
        <v>189</v>
      </c>
      <c r="AU1660" s="186" t="s">
        <v>85</v>
      </c>
      <c r="AV1660" s="14" t="s">
        <v>80</v>
      </c>
      <c r="AW1660" s="14" t="s">
        <v>31</v>
      </c>
      <c r="AX1660" s="14" t="s">
        <v>75</v>
      </c>
      <c r="AY1660" s="186" t="s">
        <v>181</v>
      </c>
    </row>
    <row r="1661" spans="1:65" s="13" customFormat="1">
      <c r="B1661" s="176"/>
      <c r="D1661" s="177" t="s">
        <v>189</v>
      </c>
      <c r="E1661" s="178" t="s">
        <v>1</v>
      </c>
      <c r="F1661" s="179" t="s">
        <v>2336</v>
      </c>
      <c r="H1661" s="180">
        <v>11.093</v>
      </c>
      <c r="I1661" s="181"/>
      <c r="L1661" s="176"/>
      <c r="M1661" s="182"/>
      <c r="N1661" s="183"/>
      <c r="O1661" s="183"/>
      <c r="P1661" s="183"/>
      <c r="Q1661" s="183"/>
      <c r="R1661" s="183"/>
      <c r="S1661" s="183"/>
      <c r="T1661" s="184"/>
      <c r="AT1661" s="178" t="s">
        <v>189</v>
      </c>
      <c r="AU1661" s="178" t="s">
        <v>85</v>
      </c>
      <c r="AV1661" s="13" t="s">
        <v>85</v>
      </c>
      <c r="AW1661" s="13" t="s">
        <v>31</v>
      </c>
      <c r="AX1661" s="13" t="s">
        <v>75</v>
      </c>
      <c r="AY1661" s="178" t="s">
        <v>181</v>
      </c>
    </row>
    <row r="1662" spans="1:65" s="14" customFormat="1">
      <c r="B1662" s="185"/>
      <c r="D1662" s="177" t="s">
        <v>189</v>
      </c>
      <c r="E1662" s="186" t="s">
        <v>1</v>
      </c>
      <c r="F1662" s="187" t="s">
        <v>2324</v>
      </c>
      <c r="H1662" s="186" t="s">
        <v>1</v>
      </c>
      <c r="I1662" s="188"/>
      <c r="L1662" s="185"/>
      <c r="M1662" s="189"/>
      <c r="N1662" s="190"/>
      <c r="O1662" s="190"/>
      <c r="P1662" s="190"/>
      <c r="Q1662" s="190"/>
      <c r="R1662" s="190"/>
      <c r="S1662" s="190"/>
      <c r="T1662" s="191"/>
      <c r="AT1662" s="186" t="s">
        <v>189</v>
      </c>
      <c r="AU1662" s="186" t="s">
        <v>85</v>
      </c>
      <c r="AV1662" s="14" t="s">
        <v>80</v>
      </c>
      <c r="AW1662" s="14" t="s">
        <v>31</v>
      </c>
      <c r="AX1662" s="14" t="s">
        <v>75</v>
      </c>
      <c r="AY1662" s="186" t="s">
        <v>181</v>
      </c>
    </row>
    <row r="1663" spans="1:65" s="13" customFormat="1">
      <c r="B1663" s="176"/>
      <c r="D1663" s="177" t="s">
        <v>189</v>
      </c>
      <c r="E1663" s="178" t="s">
        <v>1</v>
      </c>
      <c r="F1663" s="179" t="s">
        <v>2337</v>
      </c>
      <c r="H1663" s="180">
        <v>9.1929999999999996</v>
      </c>
      <c r="I1663" s="181"/>
      <c r="L1663" s="176"/>
      <c r="M1663" s="182"/>
      <c r="N1663" s="183"/>
      <c r="O1663" s="183"/>
      <c r="P1663" s="183"/>
      <c r="Q1663" s="183"/>
      <c r="R1663" s="183"/>
      <c r="S1663" s="183"/>
      <c r="T1663" s="184"/>
      <c r="AT1663" s="178" t="s">
        <v>189</v>
      </c>
      <c r="AU1663" s="178" t="s">
        <v>85</v>
      </c>
      <c r="AV1663" s="13" t="s">
        <v>85</v>
      </c>
      <c r="AW1663" s="13" t="s">
        <v>31</v>
      </c>
      <c r="AX1663" s="13" t="s">
        <v>75</v>
      </c>
      <c r="AY1663" s="178" t="s">
        <v>181</v>
      </c>
    </row>
    <row r="1664" spans="1:65" s="14" customFormat="1">
      <c r="B1664" s="185"/>
      <c r="D1664" s="177" t="s">
        <v>189</v>
      </c>
      <c r="E1664" s="186" t="s">
        <v>1</v>
      </c>
      <c r="F1664" s="187" t="s">
        <v>2338</v>
      </c>
      <c r="H1664" s="186" t="s">
        <v>1</v>
      </c>
      <c r="I1664" s="188"/>
      <c r="L1664" s="185"/>
      <c r="M1664" s="189"/>
      <c r="N1664" s="190"/>
      <c r="O1664" s="190"/>
      <c r="P1664" s="190"/>
      <c r="Q1664" s="190"/>
      <c r="R1664" s="190"/>
      <c r="S1664" s="190"/>
      <c r="T1664" s="191"/>
      <c r="AT1664" s="186" t="s">
        <v>189</v>
      </c>
      <c r="AU1664" s="186" t="s">
        <v>85</v>
      </c>
      <c r="AV1664" s="14" t="s">
        <v>80</v>
      </c>
      <c r="AW1664" s="14" t="s">
        <v>31</v>
      </c>
      <c r="AX1664" s="14" t="s">
        <v>75</v>
      </c>
      <c r="AY1664" s="186" t="s">
        <v>181</v>
      </c>
    </row>
    <row r="1665" spans="1:65" s="13" customFormat="1">
      <c r="B1665" s="176"/>
      <c r="D1665" s="177" t="s">
        <v>189</v>
      </c>
      <c r="E1665" s="178" t="s">
        <v>1</v>
      </c>
      <c r="F1665" s="179" t="s">
        <v>2327</v>
      </c>
      <c r="H1665" s="180">
        <v>4.7560000000000002</v>
      </c>
      <c r="I1665" s="181"/>
      <c r="L1665" s="176"/>
      <c r="M1665" s="182"/>
      <c r="N1665" s="183"/>
      <c r="O1665" s="183"/>
      <c r="P1665" s="183"/>
      <c r="Q1665" s="183"/>
      <c r="R1665" s="183"/>
      <c r="S1665" s="183"/>
      <c r="T1665" s="184"/>
      <c r="AT1665" s="178" t="s">
        <v>189</v>
      </c>
      <c r="AU1665" s="178" t="s">
        <v>85</v>
      </c>
      <c r="AV1665" s="13" t="s">
        <v>85</v>
      </c>
      <c r="AW1665" s="13" t="s">
        <v>31</v>
      </c>
      <c r="AX1665" s="13" t="s">
        <v>75</v>
      </c>
      <c r="AY1665" s="178" t="s">
        <v>181</v>
      </c>
    </row>
    <row r="1666" spans="1:65" s="14" customFormat="1">
      <c r="B1666" s="185"/>
      <c r="D1666" s="177" t="s">
        <v>189</v>
      </c>
      <c r="E1666" s="186" t="s">
        <v>1</v>
      </c>
      <c r="F1666" s="187" t="s">
        <v>2339</v>
      </c>
      <c r="H1666" s="186" t="s">
        <v>1</v>
      </c>
      <c r="I1666" s="188"/>
      <c r="L1666" s="185"/>
      <c r="M1666" s="189"/>
      <c r="N1666" s="190"/>
      <c r="O1666" s="190"/>
      <c r="P1666" s="190"/>
      <c r="Q1666" s="190"/>
      <c r="R1666" s="190"/>
      <c r="S1666" s="190"/>
      <c r="T1666" s="191"/>
      <c r="AT1666" s="186" t="s">
        <v>189</v>
      </c>
      <c r="AU1666" s="186" t="s">
        <v>85</v>
      </c>
      <c r="AV1666" s="14" t="s">
        <v>80</v>
      </c>
      <c r="AW1666" s="14" t="s">
        <v>31</v>
      </c>
      <c r="AX1666" s="14" t="s">
        <v>75</v>
      </c>
      <c r="AY1666" s="186" t="s">
        <v>181</v>
      </c>
    </row>
    <row r="1667" spans="1:65" s="13" customFormat="1">
      <c r="B1667" s="176"/>
      <c r="D1667" s="177" t="s">
        <v>189</v>
      </c>
      <c r="E1667" s="178" t="s">
        <v>1</v>
      </c>
      <c r="F1667" s="179" t="s">
        <v>2340</v>
      </c>
      <c r="H1667" s="180">
        <v>16.661000000000001</v>
      </c>
      <c r="I1667" s="181"/>
      <c r="L1667" s="176"/>
      <c r="M1667" s="182"/>
      <c r="N1667" s="183"/>
      <c r="O1667" s="183"/>
      <c r="P1667" s="183"/>
      <c r="Q1667" s="183"/>
      <c r="R1667" s="183"/>
      <c r="S1667" s="183"/>
      <c r="T1667" s="184"/>
      <c r="AT1667" s="178" t="s">
        <v>189</v>
      </c>
      <c r="AU1667" s="178" t="s">
        <v>85</v>
      </c>
      <c r="AV1667" s="13" t="s">
        <v>85</v>
      </c>
      <c r="AW1667" s="13" t="s">
        <v>31</v>
      </c>
      <c r="AX1667" s="13" t="s">
        <v>75</v>
      </c>
      <c r="AY1667" s="178" t="s">
        <v>181</v>
      </c>
    </row>
    <row r="1668" spans="1:65" s="14" customFormat="1">
      <c r="B1668" s="185"/>
      <c r="D1668" s="177" t="s">
        <v>189</v>
      </c>
      <c r="E1668" s="186" t="s">
        <v>1</v>
      </c>
      <c r="F1668" s="187" t="s">
        <v>2341</v>
      </c>
      <c r="H1668" s="186" t="s">
        <v>1</v>
      </c>
      <c r="I1668" s="188"/>
      <c r="L1668" s="185"/>
      <c r="M1668" s="189"/>
      <c r="N1668" s="190"/>
      <c r="O1668" s="190"/>
      <c r="P1668" s="190"/>
      <c r="Q1668" s="190"/>
      <c r="R1668" s="190"/>
      <c r="S1668" s="190"/>
      <c r="T1668" s="191"/>
      <c r="AT1668" s="186" t="s">
        <v>189</v>
      </c>
      <c r="AU1668" s="186" t="s">
        <v>85</v>
      </c>
      <c r="AV1668" s="14" t="s">
        <v>80</v>
      </c>
      <c r="AW1668" s="14" t="s">
        <v>31</v>
      </c>
      <c r="AX1668" s="14" t="s">
        <v>75</v>
      </c>
      <c r="AY1668" s="186" t="s">
        <v>181</v>
      </c>
    </row>
    <row r="1669" spans="1:65" s="13" customFormat="1">
      <c r="B1669" s="176"/>
      <c r="D1669" s="177" t="s">
        <v>189</v>
      </c>
      <c r="E1669" s="178" t="s">
        <v>1</v>
      </c>
      <c r="F1669" s="179" t="s">
        <v>2342</v>
      </c>
      <c r="H1669" s="180">
        <v>12.064</v>
      </c>
      <c r="I1669" s="181"/>
      <c r="L1669" s="176"/>
      <c r="M1669" s="182"/>
      <c r="N1669" s="183"/>
      <c r="O1669" s="183"/>
      <c r="P1669" s="183"/>
      <c r="Q1669" s="183"/>
      <c r="R1669" s="183"/>
      <c r="S1669" s="183"/>
      <c r="T1669" s="184"/>
      <c r="AT1669" s="178" t="s">
        <v>189</v>
      </c>
      <c r="AU1669" s="178" t="s">
        <v>85</v>
      </c>
      <c r="AV1669" s="13" t="s">
        <v>85</v>
      </c>
      <c r="AW1669" s="13" t="s">
        <v>31</v>
      </c>
      <c r="AX1669" s="13" t="s">
        <v>75</v>
      </c>
      <c r="AY1669" s="178" t="s">
        <v>181</v>
      </c>
    </row>
    <row r="1670" spans="1:65" s="14" customFormat="1">
      <c r="B1670" s="185"/>
      <c r="D1670" s="177" t="s">
        <v>189</v>
      </c>
      <c r="E1670" s="186" t="s">
        <v>1</v>
      </c>
      <c r="F1670" s="187" t="s">
        <v>2328</v>
      </c>
      <c r="H1670" s="186" t="s">
        <v>1</v>
      </c>
      <c r="I1670" s="188"/>
      <c r="L1670" s="185"/>
      <c r="M1670" s="189"/>
      <c r="N1670" s="190"/>
      <c r="O1670" s="190"/>
      <c r="P1670" s="190"/>
      <c r="Q1670" s="190"/>
      <c r="R1670" s="190"/>
      <c r="S1670" s="190"/>
      <c r="T1670" s="191"/>
      <c r="AT1670" s="186" t="s">
        <v>189</v>
      </c>
      <c r="AU1670" s="186" t="s">
        <v>85</v>
      </c>
      <c r="AV1670" s="14" t="s">
        <v>80</v>
      </c>
      <c r="AW1670" s="14" t="s">
        <v>31</v>
      </c>
      <c r="AX1670" s="14" t="s">
        <v>75</v>
      </c>
      <c r="AY1670" s="186" t="s">
        <v>181</v>
      </c>
    </row>
    <row r="1671" spans="1:65" s="13" customFormat="1">
      <c r="B1671" s="176"/>
      <c r="D1671" s="177" t="s">
        <v>189</v>
      </c>
      <c r="E1671" s="178" t="s">
        <v>1</v>
      </c>
      <c r="F1671" s="179" t="s">
        <v>2343</v>
      </c>
      <c r="H1671" s="180">
        <v>17.327999999999999</v>
      </c>
      <c r="I1671" s="181"/>
      <c r="L1671" s="176"/>
      <c r="M1671" s="182"/>
      <c r="N1671" s="183"/>
      <c r="O1671" s="183"/>
      <c r="P1671" s="183"/>
      <c r="Q1671" s="183"/>
      <c r="R1671" s="183"/>
      <c r="S1671" s="183"/>
      <c r="T1671" s="184"/>
      <c r="AT1671" s="178" t="s">
        <v>189</v>
      </c>
      <c r="AU1671" s="178" t="s">
        <v>85</v>
      </c>
      <c r="AV1671" s="13" t="s">
        <v>85</v>
      </c>
      <c r="AW1671" s="13" t="s">
        <v>31</v>
      </c>
      <c r="AX1671" s="13" t="s">
        <v>75</v>
      </c>
      <c r="AY1671" s="178" t="s">
        <v>181</v>
      </c>
    </row>
    <row r="1672" spans="1:65" s="14" customFormat="1">
      <c r="B1672" s="185"/>
      <c r="D1672" s="177" t="s">
        <v>189</v>
      </c>
      <c r="E1672" s="186" t="s">
        <v>1</v>
      </c>
      <c r="F1672" s="187" t="s">
        <v>2330</v>
      </c>
      <c r="H1672" s="186" t="s">
        <v>1</v>
      </c>
      <c r="I1672" s="188"/>
      <c r="L1672" s="185"/>
      <c r="M1672" s="189"/>
      <c r="N1672" s="190"/>
      <c r="O1672" s="190"/>
      <c r="P1672" s="190"/>
      <c r="Q1672" s="190"/>
      <c r="R1672" s="190"/>
      <c r="S1672" s="190"/>
      <c r="T1672" s="191"/>
      <c r="AT1672" s="186" t="s">
        <v>189</v>
      </c>
      <c r="AU1672" s="186" t="s">
        <v>85</v>
      </c>
      <c r="AV1672" s="14" t="s">
        <v>80</v>
      </c>
      <c r="AW1672" s="14" t="s">
        <v>31</v>
      </c>
      <c r="AX1672" s="14" t="s">
        <v>75</v>
      </c>
      <c r="AY1672" s="186" t="s">
        <v>181</v>
      </c>
    </row>
    <row r="1673" spans="1:65" s="13" customFormat="1">
      <c r="B1673" s="176"/>
      <c r="D1673" s="177" t="s">
        <v>189</v>
      </c>
      <c r="E1673" s="178" t="s">
        <v>1</v>
      </c>
      <c r="F1673" s="179" t="s">
        <v>2343</v>
      </c>
      <c r="H1673" s="180">
        <v>17.327999999999999</v>
      </c>
      <c r="I1673" s="181"/>
      <c r="L1673" s="176"/>
      <c r="M1673" s="182"/>
      <c r="N1673" s="183"/>
      <c r="O1673" s="183"/>
      <c r="P1673" s="183"/>
      <c r="Q1673" s="183"/>
      <c r="R1673" s="183"/>
      <c r="S1673" s="183"/>
      <c r="T1673" s="184"/>
      <c r="AT1673" s="178" t="s">
        <v>189</v>
      </c>
      <c r="AU1673" s="178" t="s">
        <v>85</v>
      </c>
      <c r="AV1673" s="13" t="s">
        <v>85</v>
      </c>
      <c r="AW1673" s="13" t="s">
        <v>31</v>
      </c>
      <c r="AX1673" s="13" t="s">
        <v>75</v>
      </c>
      <c r="AY1673" s="178" t="s">
        <v>181</v>
      </c>
    </row>
    <row r="1674" spans="1:65" s="15" customFormat="1">
      <c r="B1674" s="192"/>
      <c r="D1674" s="177" t="s">
        <v>189</v>
      </c>
      <c r="E1674" s="193" t="s">
        <v>1</v>
      </c>
      <c r="F1674" s="194" t="s">
        <v>204</v>
      </c>
      <c r="H1674" s="195">
        <v>88.423000000000002</v>
      </c>
      <c r="I1674" s="196"/>
      <c r="L1674" s="192"/>
      <c r="M1674" s="197"/>
      <c r="N1674" s="198"/>
      <c r="O1674" s="198"/>
      <c r="P1674" s="198"/>
      <c r="Q1674" s="198"/>
      <c r="R1674" s="198"/>
      <c r="S1674" s="198"/>
      <c r="T1674" s="199"/>
      <c r="AT1674" s="193" t="s">
        <v>189</v>
      </c>
      <c r="AU1674" s="193" t="s">
        <v>85</v>
      </c>
      <c r="AV1674" s="15" t="s">
        <v>187</v>
      </c>
      <c r="AW1674" s="15" t="s">
        <v>31</v>
      </c>
      <c r="AX1674" s="15" t="s">
        <v>80</v>
      </c>
      <c r="AY1674" s="193" t="s">
        <v>181</v>
      </c>
    </row>
    <row r="1675" spans="1:65" s="2" customFormat="1" ht="33" customHeight="1">
      <c r="A1675" s="32"/>
      <c r="B1675" s="161"/>
      <c r="C1675" s="162" t="s">
        <v>2344</v>
      </c>
      <c r="D1675" s="162" t="s">
        <v>183</v>
      </c>
      <c r="E1675" s="163" t="s">
        <v>2345</v>
      </c>
      <c r="F1675" s="164" t="s">
        <v>2346</v>
      </c>
      <c r="G1675" s="165" t="s">
        <v>200</v>
      </c>
      <c r="H1675" s="166">
        <v>285.68099999999998</v>
      </c>
      <c r="I1675" s="167"/>
      <c r="J1675" s="168">
        <f>ROUND(I1675*H1675,2)</f>
        <v>0</v>
      </c>
      <c r="K1675" s="169"/>
      <c r="L1675" s="33"/>
      <c r="M1675" s="170" t="s">
        <v>1</v>
      </c>
      <c r="N1675" s="171" t="s">
        <v>40</v>
      </c>
      <c r="O1675" s="58"/>
      <c r="P1675" s="172">
        <f>O1675*H1675</f>
        <v>0</v>
      </c>
      <c r="Q1675" s="172">
        <v>6.5989999999999993E-2</v>
      </c>
      <c r="R1675" s="172">
        <f>Q1675*H1675</f>
        <v>18.852089189999997</v>
      </c>
      <c r="S1675" s="172">
        <v>0</v>
      </c>
      <c r="T1675" s="173">
        <f>S1675*H1675</f>
        <v>0</v>
      </c>
      <c r="U1675" s="32"/>
      <c r="V1675" s="32"/>
      <c r="W1675" s="32"/>
      <c r="X1675" s="32"/>
      <c r="Y1675" s="32"/>
      <c r="Z1675" s="32"/>
      <c r="AA1675" s="32"/>
      <c r="AB1675" s="32"/>
      <c r="AC1675" s="32"/>
      <c r="AD1675" s="32"/>
      <c r="AE1675" s="32"/>
      <c r="AR1675" s="174" t="s">
        <v>300</v>
      </c>
      <c r="AT1675" s="174" t="s">
        <v>183</v>
      </c>
      <c r="AU1675" s="174" t="s">
        <v>85</v>
      </c>
      <c r="AY1675" s="17" t="s">
        <v>181</v>
      </c>
      <c r="BE1675" s="175">
        <f>IF(N1675="základní",J1675,0)</f>
        <v>0</v>
      </c>
      <c r="BF1675" s="175">
        <f>IF(N1675="snížená",J1675,0)</f>
        <v>0</v>
      </c>
      <c r="BG1675" s="175">
        <f>IF(N1675="zákl. přenesená",J1675,0)</f>
        <v>0</v>
      </c>
      <c r="BH1675" s="175">
        <f>IF(N1675="sníž. přenesená",J1675,0)</f>
        <v>0</v>
      </c>
      <c r="BI1675" s="175">
        <f>IF(N1675="nulová",J1675,0)</f>
        <v>0</v>
      </c>
      <c r="BJ1675" s="17" t="s">
        <v>80</v>
      </c>
      <c r="BK1675" s="175">
        <f>ROUND(I1675*H1675,2)</f>
        <v>0</v>
      </c>
      <c r="BL1675" s="17" t="s">
        <v>300</v>
      </c>
      <c r="BM1675" s="174" t="s">
        <v>2347</v>
      </c>
    </row>
    <row r="1676" spans="1:65" s="14" customFormat="1">
      <c r="B1676" s="185"/>
      <c r="D1676" s="177" t="s">
        <v>189</v>
      </c>
      <c r="E1676" s="186" t="s">
        <v>1</v>
      </c>
      <c r="F1676" s="187" t="s">
        <v>2348</v>
      </c>
      <c r="H1676" s="186" t="s">
        <v>1</v>
      </c>
      <c r="I1676" s="188"/>
      <c r="L1676" s="185"/>
      <c r="M1676" s="189"/>
      <c r="N1676" s="190"/>
      <c r="O1676" s="190"/>
      <c r="P1676" s="190"/>
      <c r="Q1676" s="190"/>
      <c r="R1676" s="190"/>
      <c r="S1676" s="190"/>
      <c r="T1676" s="191"/>
      <c r="AT1676" s="186" t="s">
        <v>189</v>
      </c>
      <c r="AU1676" s="186" t="s">
        <v>85</v>
      </c>
      <c r="AV1676" s="14" t="s">
        <v>80</v>
      </c>
      <c r="AW1676" s="14" t="s">
        <v>31</v>
      </c>
      <c r="AX1676" s="14" t="s">
        <v>75</v>
      </c>
      <c r="AY1676" s="186" t="s">
        <v>181</v>
      </c>
    </row>
    <row r="1677" spans="1:65" s="13" customFormat="1">
      <c r="B1677" s="176"/>
      <c r="D1677" s="177" t="s">
        <v>189</v>
      </c>
      <c r="E1677" s="178" t="s">
        <v>1</v>
      </c>
      <c r="F1677" s="179" t="s">
        <v>2349</v>
      </c>
      <c r="H1677" s="180">
        <v>55.723999999999997</v>
      </c>
      <c r="I1677" s="181"/>
      <c r="L1677" s="176"/>
      <c r="M1677" s="182"/>
      <c r="N1677" s="183"/>
      <c r="O1677" s="183"/>
      <c r="P1677" s="183"/>
      <c r="Q1677" s="183"/>
      <c r="R1677" s="183"/>
      <c r="S1677" s="183"/>
      <c r="T1677" s="184"/>
      <c r="AT1677" s="178" t="s">
        <v>189</v>
      </c>
      <c r="AU1677" s="178" t="s">
        <v>85</v>
      </c>
      <c r="AV1677" s="13" t="s">
        <v>85</v>
      </c>
      <c r="AW1677" s="13" t="s">
        <v>31</v>
      </c>
      <c r="AX1677" s="13" t="s">
        <v>75</v>
      </c>
      <c r="AY1677" s="178" t="s">
        <v>181</v>
      </c>
    </row>
    <row r="1678" spans="1:65" s="14" customFormat="1">
      <c r="B1678" s="185"/>
      <c r="D1678" s="177" t="s">
        <v>189</v>
      </c>
      <c r="E1678" s="186" t="s">
        <v>1</v>
      </c>
      <c r="F1678" s="187" t="s">
        <v>2350</v>
      </c>
      <c r="H1678" s="186" t="s">
        <v>1</v>
      </c>
      <c r="I1678" s="188"/>
      <c r="L1678" s="185"/>
      <c r="M1678" s="189"/>
      <c r="N1678" s="190"/>
      <c r="O1678" s="190"/>
      <c r="P1678" s="190"/>
      <c r="Q1678" s="190"/>
      <c r="R1678" s="190"/>
      <c r="S1678" s="190"/>
      <c r="T1678" s="191"/>
      <c r="AT1678" s="186" t="s">
        <v>189</v>
      </c>
      <c r="AU1678" s="186" t="s">
        <v>85</v>
      </c>
      <c r="AV1678" s="14" t="s">
        <v>80</v>
      </c>
      <c r="AW1678" s="14" t="s">
        <v>31</v>
      </c>
      <c r="AX1678" s="14" t="s">
        <v>75</v>
      </c>
      <c r="AY1678" s="186" t="s">
        <v>181</v>
      </c>
    </row>
    <row r="1679" spans="1:65" s="13" customFormat="1">
      <c r="B1679" s="176"/>
      <c r="D1679" s="177" t="s">
        <v>189</v>
      </c>
      <c r="E1679" s="178" t="s">
        <v>1</v>
      </c>
      <c r="F1679" s="179" t="s">
        <v>2351</v>
      </c>
      <c r="H1679" s="180">
        <v>5.2930000000000001</v>
      </c>
      <c r="I1679" s="181"/>
      <c r="L1679" s="176"/>
      <c r="M1679" s="182"/>
      <c r="N1679" s="183"/>
      <c r="O1679" s="183"/>
      <c r="P1679" s="183"/>
      <c r="Q1679" s="183"/>
      <c r="R1679" s="183"/>
      <c r="S1679" s="183"/>
      <c r="T1679" s="184"/>
      <c r="AT1679" s="178" t="s">
        <v>189</v>
      </c>
      <c r="AU1679" s="178" t="s">
        <v>85</v>
      </c>
      <c r="AV1679" s="13" t="s">
        <v>85</v>
      </c>
      <c r="AW1679" s="13" t="s">
        <v>31</v>
      </c>
      <c r="AX1679" s="13" t="s">
        <v>75</v>
      </c>
      <c r="AY1679" s="178" t="s">
        <v>181</v>
      </c>
    </row>
    <row r="1680" spans="1:65" s="14" customFormat="1">
      <c r="B1680" s="185"/>
      <c r="D1680" s="177" t="s">
        <v>189</v>
      </c>
      <c r="E1680" s="186" t="s">
        <v>1</v>
      </c>
      <c r="F1680" s="187" t="s">
        <v>2352</v>
      </c>
      <c r="H1680" s="186" t="s">
        <v>1</v>
      </c>
      <c r="I1680" s="188"/>
      <c r="L1680" s="185"/>
      <c r="M1680" s="189"/>
      <c r="N1680" s="190"/>
      <c r="O1680" s="190"/>
      <c r="P1680" s="190"/>
      <c r="Q1680" s="190"/>
      <c r="R1680" s="190"/>
      <c r="S1680" s="190"/>
      <c r="T1680" s="191"/>
      <c r="AT1680" s="186" t="s">
        <v>189</v>
      </c>
      <c r="AU1680" s="186" t="s">
        <v>85</v>
      </c>
      <c r="AV1680" s="14" t="s">
        <v>80</v>
      </c>
      <c r="AW1680" s="14" t="s">
        <v>31</v>
      </c>
      <c r="AX1680" s="14" t="s">
        <v>75</v>
      </c>
      <c r="AY1680" s="186" t="s">
        <v>181</v>
      </c>
    </row>
    <row r="1681" spans="1:65" s="13" customFormat="1">
      <c r="B1681" s="176"/>
      <c r="D1681" s="177" t="s">
        <v>189</v>
      </c>
      <c r="E1681" s="178" t="s">
        <v>1</v>
      </c>
      <c r="F1681" s="179" t="s">
        <v>2353</v>
      </c>
      <c r="H1681" s="180">
        <v>42.774999999999999</v>
      </c>
      <c r="I1681" s="181"/>
      <c r="L1681" s="176"/>
      <c r="M1681" s="182"/>
      <c r="N1681" s="183"/>
      <c r="O1681" s="183"/>
      <c r="P1681" s="183"/>
      <c r="Q1681" s="183"/>
      <c r="R1681" s="183"/>
      <c r="S1681" s="183"/>
      <c r="T1681" s="184"/>
      <c r="AT1681" s="178" t="s">
        <v>189</v>
      </c>
      <c r="AU1681" s="178" t="s">
        <v>85</v>
      </c>
      <c r="AV1681" s="13" t="s">
        <v>85</v>
      </c>
      <c r="AW1681" s="13" t="s">
        <v>31</v>
      </c>
      <c r="AX1681" s="13" t="s">
        <v>75</v>
      </c>
      <c r="AY1681" s="178" t="s">
        <v>181</v>
      </c>
    </row>
    <row r="1682" spans="1:65" s="14" customFormat="1">
      <c r="B1682" s="185"/>
      <c r="D1682" s="177" t="s">
        <v>189</v>
      </c>
      <c r="E1682" s="186" t="s">
        <v>1</v>
      </c>
      <c r="F1682" s="187" t="s">
        <v>2354</v>
      </c>
      <c r="H1682" s="186" t="s">
        <v>1</v>
      </c>
      <c r="I1682" s="188"/>
      <c r="L1682" s="185"/>
      <c r="M1682" s="189"/>
      <c r="N1682" s="190"/>
      <c r="O1682" s="190"/>
      <c r="P1682" s="190"/>
      <c r="Q1682" s="190"/>
      <c r="R1682" s="190"/>
      <c r="S1682" s="190"/>
      <c r="T1682" s="191"/>
      <c r="AT1682" s="186" t="s">
        <v>189</v>
      </c>
      <c r="AU1682" s="186" t="s">
        <v>85</v>
      </c>
      <c r="AV1682" s="14" t="s">
        <v>80</v>
      </c>
      <c r="AW1682" s="14" t="s">
        <v>31</v>
      </c>
      <c r="AX1682" s="14" t="s">
        <v>75</v>
      </c>
      <c r="AY1682" s="186" t="s">
        <v>181</v>
      </c>
    </row>
    <row r="1683" spans="1:65" s="13" customFormat="1">
      <c r="B1683" s="176"/>
      <c r="D1683" s="177" t="s">
        <v>189</v>
      </c>
      <c r="E1683" s="178" t="s">
        <v>1</v>
      </c>
      <c r="F1683" s="179" t="s">
        <v>2355</v>
      </c>
      <c r="H1683" s="180">
        <v>27.042999999999999</v>
      </c>
      <c r="I1683" s="181"/>
      <c r="L1683" s="176"/>
      <c r="M1683" s="182"/>
      <c r="N1683" s="183"/>
      <c r="O1683" s="183"/>
      <c r="P1683" s="183"/>
      <c r="Q1683" s="183"/>
      <c r="R1683" s="183"/>
      <c r="S1683" s="183"/>
      <c r="T1683" s="184"/>
      <c r="AT1683" s="178" t="s">
        <v>189</v>
      </c>
      <c r="AU1683" s="178" t="s">
        <v>85</v>
      </c>
      <c r="AV1683" s="13" t="s">
        <v>85</v>
      </c>
      <c r="AW1683" s="13" t="s">
        <v>31</v>
      </c>
      <c r="AX1683" s="13" t="s">
        <v>75</v>
      </c>
      <c r="AY1683" s="178" t="s">
        <v>181</v>
      </c>
    </row>
    <row r="1684" spans="1:65" s="14" customFormat="1">
      <c r="B1684" s="185"/>
      <c r="D1684" s="177" t="s">
        <v>189</v>
      </c>
      <c r="E1684" s="186" t="s">
        <v>1</v>
      </c>
      <c r="F1684" s="187" t="s">
        <v>2356</v>
      </c>
      <c r="H1684" s="186" t="s">
        <v>1</v>
      </c>
      <c r="I1684" s="188"/>
      <c r="L1684" s="185"/>
      <c r="M1684" s="189"/>
      <c r="N1684" s="190"/>
      <c r="O1684" s="190"/>
      <c r="P1684" s="190"/>
      <c r="Q1684" s="190"/>
      <c r="R1684" s="190"/>
      <c r="S1684" s="190"/>
      <c r="T1684" s="191"/>
      <c r="AT1684" s="186" t="s">
        <v>189</v>
      </c>
      <c r="AU1684" s="186" t="s">
        <v>85</v>
      </c>
      <c r="AV1684" s="14" t="s">
        <v>80</v>
      </c>
      <c r="AW1684" s="14" t="s">
        <v>31</v>
      </c>
      <c r="AX1684" s="14" t="s">
        <v>75</v>
      </c>
      <c r="AY1684" s="186" t="s">
        <v>181</v>
      </c>
    </row>
    <row r="1685" spans="1:65" s="13" customFormat="1">
      <c r="B1685" s="176"/>
      <c r="D1685" s="177" t="s">
        <v>189</v>
      </c>
      <c r="E1685" s="178" t="s">
        <v>1</v>
      </c>
      <c r="F1685" s="179" t="s">
        <v>2357</v>
      </c>
      <c r="H1685" s="180">
        <v>60.725999999999999</v>
      </c>
      <c r="I1685" s="181"/>
      <c r="L1685" s="176"/>
      <c r="M1685" s="182"/>
      <c r="N1685" s="183"/>
      <c r="O1685" s="183"/>
      <c r="P1685" s="183"/>
      <c r="Q1685" s="183"/>
      <c r="R1685" s="183"/>
      <c r="S1685" s="183"/>
      <c r="T1685" s="184"/>
      <c r="AT1685" s="178" t="s">
        <v>189</v>
      </c>
      <c r="AU1685" s="178" t="s">
        <v>85</v>
      </c>
      <c r="AV1685" s="13" t="s">
        <v>85</v>
      </c>
      <c r="AW1685" s="13" t="s">
        <v>31</v>
      </c>
      <c r="AX1685" s="13" t="s">
        <v>75</v>
      </c>
      <c r="AY1685" s="178" t="s">
        <v>181</v>
      </c>
    </row>
    <row r="1686" spans="1:65" s="14" customFormat="1">
      <c r="B1686" s="185"/>
      <c r="D1686" s="177" t="s">
        <v>189</v>
      </c>
      <c r="E1686" s="186" t="s">
        <v>1</v>
      </c>
      <c r="F1686" s="187" t="s">
        <v>2358</v>
      </c>
      <c r="H1686" s="186" t="s">
        <v>1</v>
      </c>
      <c r="I1686" s="188"/>
      <c r="L1686" s="185"/>
      <c r="M1686" s="189"/>
      <c r="N1686" s="190"/>
      <c r="O1686" s="190"/>
      <c r="P1686" s="190"/>
      <c r="Q1686" s="190"/>
      <c r="R1686" s="190"/>
      <c r="S1686" s="190"/>
      <c r="T1686" s="191"/>
      <c r="AT1686" s="186" t="s">
        <v>189</v>
      </c>
      <c r="AU1686" s="186" t="s">
        <v>85</v>
      </c>
      <c r="AV1686" s="14" t="s">
        <v>80</v>
      </c>
      <c r="AW1686" s="14" t="s">
        <v>31</v>
      </c>
      <c r="AX1686" s="14" t="s">
        <v>75</v>
      </c>
      <c r="AY1686" s="186" t="s">
        <v>181</v>
      </c>
    </row>
    <row r="1687" spans="1:65" s="13" customFormat="1">
      <c r="B1687" s="176"/>
      <c r="D1687" s="177" t="s">
        <v>189</v>
      </c>
      <c r="E1687" s="178" t="s">
        <v>1</v>
      </c>
      <c r="F1687" s="179" t="s">
        <v>2359</v>
      </c>
      <c r="H1687" s="180">
        <v>9.57</v>
      </c>
      <c r="I1687" s="181"/>
      <c r="L1687" s="176"/>
      <c r="M1687" s="182"/>
      <c r="N1687" s="183"/>
      <c r="O1687" s="183"/>
      <c r="P1687" s="183"/>
      <c r="Q1687" s="183"/>
      <c r="R1687" s="183"/>
      <c r="S1687" s="183"/>
      <c r="T1687" s="184"/>
      <c r="AT1687" s="178" t="s">
        <v>189</v>
      </c>
      <c r="AU1687" s="178" t="s">
        <v>85</v>
      </c>
      <c r="AV1687" s="13" t="s">
        <v>85</v>
      </c>
      <c r="AW1687" s="13" t="s">
        <v>31</v>
      </c>
      <c r="AX1687" s="13" t="s">
        <v>75</v>
      </c>
      <c r="AY1687" s="178" t="s">
        <v>181</v>
      </c>
    </row>
    <row r="1688" spans="1:65" s="14" customFormat="1">
      <c r="B1688" s="185"/>
      <c r="D1688" s="177" t="s">
        <v>189</v>
      </c>
      <c r="E1688" s="186" t="s">
        <v>1</v>
      </c>
      <c r="F1688" s="187" t="s">
        <v>2360</v>
      </c>
      <c r="H1688" s="186" t="s">
        <v>1</v>
      </c>
      <c r="I1688" s="188"/>
      <c r="L1688" s="185"/>
      <c r="M1688" s="189"/>
      <c r="N1688" s="190"/>
      <c r="O1688" s="190"/>
      <c r="P1688" s="190"/>
      <c r="Q1688" s="190"/>
      <c r="R1688" s="190"/>
      <c r="S1688" s="190"/>
      <c r="T1688" s="191"/>
      <c r="AT1688" s="186" t="s">
        <v>189</v>
      </c>
      <c r="AU1688" s="186" t="s">
        <v>85</v>
      </c>
      <c r="AV1688" s="14" t="s">
        <v>80</v>
      </c>
      <c r="AW1688" s="14" t="s">
        <v>31</v>
      </c>
      <c r="AX1688" s="14" t="s">
        <v>75</v>
      </c>
      <c r="AY1688" s="186" t="s">
        <v>181</v>
      </c>
    </row>
    <row r="1689" spans="1:65" s="13" customFormat="1">
      <c r="B1689" s="176"/>
      <c r="D1689" s="177" t="s">
        <v>189</v>
      </c>
      <c r="E1689" s="178" t="s">
        <v>1</v>
      </c>
      <c r="F1689" s="179" t="s">
        <v>2361</v>
      </c>
      <c r="H1689" s="180">
        <v>38.817</v>
      </c>
      <c r="I1689" s="181"/>
      <c r="L1689" s="176"/>
      <c r="M1689" s="182"/>
      <c r="N1689" s="183"/>
      <c r="O1689" s="183"/>
      <c r="P1689" s="183"/>
      <c r="Q1689" s="183"/>
      <c r="R1689" s="183"/>
      <c r="S1689" s="183"/>
      <c r="T1689" s="184"/>
      <c r="AT1689" s="178" t="s">
        <v>189</v>
      </c>
      <c r="AU1689" s="178" t="s">
        <v>85</v>
      </c>
      <c r="AV1689" s="13" t="s">
        <v>85</v>
      </c>
      <c r="AW1689" s="13" t="s">
        <v>31</v>
      </c>
      <c r="AX1689" s="13" t="s">
        <v>75</v>
      </c>
      <c r="AY1689" s="178" t="s">
        <v>181</v>
      </c>
    </row>
    <row r="1690" spans="1:65" s="14" customFormat="1">
      <c r="B1690" s="185"/>
      <c r="D1690" s="177" t="s">
        <v>189</v>
      </c>
      <c r="E1690" s="186" t="s">
        <v>1</v>
      </c>
      <c r="F1690" s="187" t="s">
        <v>2362</v>
      </c>
      <c r="H1690" s="186" t="s">
        <v>1</v>
      </c>
      <c r="I1690" s="188"/>
      <c r="L1690" s="185"/>
      <c r="M1690" s="189"/>
      <c r="N1690" s="190"/>
      <c r="O1690" s="190"/>
      <c r="P1690" s="190"/>
      <c r="Q1690" s="190"/>
      <c r="R1690" s="190"/>
      <c r="S1690" s="190"/>
      <c r="T1690" s="191"/>
      <c r="AT1690" s="186" t="s">
        <v>189</v>
      </c>
      <c r="AU1690" s="186" t="s">
        <v>85</v>
      </c>
      <c r="AV1690" s="14" t="s">
        <v>80</v>
      </c>
      <c r="AW1690" s="14" t="s">
        <v>31</v>
      </c>
      <c r="AX1690" s="14" t="s">
        <v>75</v>
      </c>
      <c r="AY1690" s="186" t="s">
        <v>181</v>
      </c>
    </row>
    <row r="1691" spans="1:65" s="13" customFormat="1">
      <c r="B1691" s="176"/>
      <c r="D1691" s="177" t="s">
        <v>189</v>
      </c>
      <c r="E1691" s="178" t="s">
        <v>1</v>
      </c>
      <c r="F1691" s="179" t="s">
        <v>2363</v>
      </c>
      <c r="H1691" s="180">
        <v>45.732999999999997</v>
      </c>
      <c r="I1691" s="181"/>
      <c r="L1691" s="176"/>
      <c r="M1691" s="182"/>
      <c r="N1691" s="183"/>
      <c r="O1691" s="183"/>
      <c r="P1691" s="183"/>
      <c r="Q1691" s="183"/>
      <c r="R1691" s="183"/>
      <c r="S1691" s="183"/>
      <c r="T1691" s="184"/>
      <c r="AT1691" s="178" t="s">
        <v>189</v>
      </c>
      <c r="AU1691" s="178" t="s">
        <v>85</v>
      </c>
      <c r="AV1691" s="13" t="s">
        <v>85</v>
      </c>
      <c r="AW1691" s="13" t="s">
        <v>31</v>
      </c>
      <c r="AX1691" s="13" t="s">
        <v>75</v>
      </c>
      <c r="AY1691" s="178" t="s">
        <v>181</v>
      </c>
    </row>
    <row r="1692" spans="1:65" s="15" customFormat="1">
      <c r="B1692" s="192"/>
      <c r="D1692" s="177" t="s">
        <v>189</v>
      </c>
      <c r="E1692" s="193" t="s">
        <v>1</v>
      </c>
      <c r="F1692" s="194" t="s">
        <v>204</v>
      </c>
      <c r="H1692" s="195">
        <v>285.68099999999998</v>
      </c>
      <c r="I1692" s="196"/>
      <c r="L1692" s="192"/>
      <c r="M1692" s="197"/>
      <c r="N1692" s="198"/>
      <c r="O1692" s="198"/>
      <c r="P1692" s="198"/>
      <c r="Q1692" s="198"/>
      <c r="R1692" s="198"/>
      <c r="S1692" s="198"/>
      <c r="T1692" s="199"/>
      <c r="AT1692" s="193" t="s">
        <v>189</v>
      </c>
      <c r="AU1692" s="193" t="s">
        <v>85</v>
      </c>
      <c r="AV1692" s="15" t="s">
        <v>187</v>
      </c>
      <c r="AW1692" s="15" t="s">
        <v>31</v>
      </c>
      <c r="AX1692" s="15" t="s">
        <v>80</v>
      </c>
      <c r="AY1692" s="193" t="s">
        <v>181</v>
      </c>
    </row>
    <row r="1693" spans="1:65" s="2" customFormat="1" ht="33" customHeight="1">
      <c r="A1693" s="32"/>
      <c r="B1693" s="161"/>
      <c r="C1693" s="162" t="s">
        <v>2364</v>
      </c>
      <c r="D1693" s="162" t="s">
        <v>183</v>
      </c>
      <c r="E1693" s="163" t="s">
        <v>2365</v>
      </c>
      <c r="F1693" s="164" t="s">
        <v>2366</v>
      </c>
      <c r="G1693" s="165" t="s">
        <v>200</v>
      </c>
      <c r="H1693" s="166">
        <v>93.322000000000003</v>
      </c>
      <c r="I1693" s="167"/>
      <c r="J1693" s="168">
        <f>ROUND(I1693*H1693,2)</f>
        <v>0</v>
      </c>
      <c r="K1693" s="169"/>
      <c r="L1693" s="33"/>
      <c r="M1693" s="170" t="s">
        <v>1</v>
      </c>
      <c r="N1693" s="171" t="s">
        <v>40</v>
      </c>
      <c r="O1693" s="58"/>
      <c r="P1693" s="172">
        <f>O1693*H1693</f>
        <v>0</v>
      </c>
      <c r="Q1693" s="172">
        <v>6.5989999999999993E-2</v>
      </c>
      <c r="R1693" s="172">
        <f>Q1693*H1693</f>
        <v>6.1583187799999992</v>
      </c>
      <c r="S1693" s="172">
        <v>0</v>
      </c>
      <c r="T1693" s="173">
        <f>S1693*H1693</f>
        <v>0</v>
      </c>
      <c r="U1693" s="32"/>
      <c r="V1693" s="32"/>
      <c r="W1693" s="32"/>
      <c r="X1693" s="32"/>
      <c r="Y1693" s="32"/>
      <c r="Z1693" s="32"/>
      <c r="AA1693" s="32"/>
      <c r="AB1693" s="32"/>
      <c r="AC1693" s="32"/>
      <c r="AD1693" s="32"/>
      <c r="AE1693" s="32"/>
      <c r="AR1693" s="174" t="s">
        <v>300</v>
      </c>
      <c r="AT1693" s="174" t="s">
        <v>183</v>
      </c>
      <c r="AU1693" s="174" t="s">
        <v>85</v>
      </c>
      <c r="AY1693" s="17" t="s">
        <v>181</v>
      </c>
      <c r="BE1693" s="175">
        <f>IF(N1693="základní",J1693,0)</f>
        <v>0</v>
      </c>
      <c r="BF1693" s="175">
        <f>IF(N1693="snížená",J1693,0)</f>
        <v>0</v>
      </c>
      <c r="BG1693" s="175">
        <f>IF(N1693="zákl. přenesená",J1693,0)</f>
        <v>0</v>
      </c>
      <c r="BH1693" s="175">
        <f>IF(N1693="sníž. přenesená",J1693,0)</f>
        <v>0</v>
      </c>
      <c r="BI1693" s="175">
        <f>IF(N1693="nulová",J1693,0)</f>
        <v>0</v>
      </c>
      <c r="BJ1693" s="17" t="s">
        <v>80</v>
      </c>
      <c r="BK1693" s="175">
        <f>ROUND(I1693*H1693,2)</f>
        <v>0</v>
      </c>
      <c r="BL1693" s="17" t="s">
        <v>300</v>
      </c>
      <c r="BM1693" s="174" t="s">
        <v>2367</v>
      </c>
    </row>
    <row r="1694" spans="1:65" s="14" customFormat="1">
      <c r="B1694" s="185"/>
      <c r="D1694" s="177" t="s">
        <v>189</v>
      </c>
      <c r="E1694" s="186" t="s">
        <v>1</v>
      </c>
      <c r="F1694" s="187" t="s">
        <v>2368</v>
      </c>
      <c r="H1694" s="186" t="s">
        <v>1</v>
      </c>
      <c r="I1694" s="188"/>
      <c r="L1694" s="185"/>
      <c r="M1694" s="189"/>
      <c r="N1694" s="190"/>
      <c r="O1694" s="190"/>
      <c r="P1694" s="190"/>
      <c r="Q1694" s="190"/>
      <c r="R1694" s="190"/>
      <c r="S1694" s="190"/>
      <c r="T1694" s="191"/>
      <c r="AT1694" s="186" t="s">
        <v>189</v>
      </c>
      <c r="AU1694" s="186" t="s">
        <v>85</v>
      </c>
      <c r="AV1694" s="14" t="s">
        <v>80</v>
      </c>
      <c r="AW1694" s="14" t="s">
        <v>31</v>
      </c>
      <c r="AX1694" s="14" t="s">
        <v>75</v>
      </c>
      <c r="AY1694" s="186" t="s">
        <v>181</v>
      </c>
    </row>
    <row r="1695" spans="1:65" s="13" customFormat="1">
      <c r="B1695" s="176"/>
      <c r="D1695" s="177" t="s">
        <v>189</v>
      </c>
      <c r="E1695" s="178" t="s">
        <v>1</v>
      </c>
      <c r="F1695" s="179" t="s">
        <v>2369</v>
      </c>
      <c r="H1695" s="180">
        <v>28.507000000000001</v>
      </c>
      <c r="I1695" s="181"/>
      <c r="L1695" s="176"/>
      <c r="M1695" s="182"/>
      <c r="N1695" s="183"/>
      <c r="O1695" s="183"/>
      <c r="P1695" s="183"/>
      <c r="Q1695" s="183"/>
      <c r="R1695" s="183"/>
      <c r="S1695" s="183"/>
      <c r="T1695" s="184"/>
      <c r="AT1695" s="178" t="s">
        <v>189</v>
      </c>
      <c r="AU1695" s="178" t="s">
        <v>85</v>
      </c>
      <c r="AV1695" s="13" t="s">
        <v>85</v>
      </c>
      <c r="AW1695" s="13" t="s">
        <v>31</v>
      </c>
      <c r="AX1695" s="13" t="s">
        <v>75</v>
      </c>
      <c r="AY1695" s="178" t="s">
        <v>181</v>
      </c>
    </row>
    <row r="1696" spans="1:65" s="14" customFormat="1">
      <c r="B1696" s="185"/>
      <c r="D1696" s="177" t="s">
        <v>189</v>
      </c>
      <c r="E1696" s="186" t="s">
        <v>1</v>
      </c>
      <c r="F1696" s="187" t="s">
        <v>2370</v>
      </c>
      <c r="H1696" s="186" t="s">
        <v>1</v>
      </c>
      <c r="I1696" s="188"/>
      <c r="L1696" s="185"/>
      <c r="M1696" s="189"/>
      <c r="N1696" s="190"/>
      <c r="O1696" s="190"/>
      <c r="P1696" s="190"/>
      <c r="Q1696" s="190"/>
      <c r="R1696" s="190"/>
      <c r="S1696" s="190"/>
      <c r="T1696" s="191"/>
      <c r="AT1696" s="186" t="s">
        <v>189</v>
      </c>
      <c r="AU1696" s="186" t="s">
        <v>85</v>
      </c>
      <c r="AV1696" s="14" t="s">
        <v>80</v>
      </c>
      <c r="AW1696" s="14" t="s">
        <v>31</v>
      </c>
      <c r="AX1696" s="14" t="s">
        <v>75</v>
      </c>
      <c r="AY1696" s="186" t="s">
        <v>181</v>
      </c>
    </row>
    <row r="1697" spans="1:65" s="13" customFormat="1">
      <c r="B1697" s="176"/>
      <c r="D1697" s="177" t="s">
        <v>189</v>
      </c>
      <c r="E1697" s="178" t="s">
        <v>1</v>
      </c>
      <c r="F1697" s="179" t="s">
        <v>2371</v>
      </c>
      <c r="H1697" s="180">
        <v>23.896000000000001</v>
      </c>
      <c r="I1697" s="181"/>
      <c r="L1697" s="176"/>
      <c r="M1697" s="182"/>
      <c r="N1697" s="183"/>
      <c r="O1697" s="183"/>
      <c r="P1697" s="183"/>
      <c r="Q1697" s="183"/>
      <c r="R1697" s="183"/>
      <c r="S1697" s="183"/>
      <c r="T1697" s="184"/>
      <c r="AT1697" s="178" t="s">
        <v>189</v>
      </c>
      <c r="AU1697" s="178" t="s">
        <v>85</v>
      </c>
      <c r="AV1697" s="13" t="s">
        <v>85</v>
      </c>
      <c r="AW1697" s="13" t="s">
        <v>31</v>
      </c>
      <c r="AX1697" s="13" t="s">
        <v>75</v>
      </c>
      <c r="AY1697" s="178" t="s">
        <v>181</v>
      </c>
    </row>
    <row r="1698" spans="1:65" s="14" customFormat="1">
      <c r="B1698" s="185"/>
      <c r="D1698" s="177" t="s">
        <v>189</v>
      </c>
      <c r="E1698" s="186" t="s">
        <v>1</v>
      </c>
      <c r="F1698" s="187" t="s">
        <v>2372</v>
      </c>
      <c r="H1698" s="186" t="s">
        <v>1</v>
      </c>
      <c r="I1698" s="188"/>
      <c r="L1698" s="185"/>
      <c r="M1698" s="189"/>
      <c r="N1698" s="190"/>
      <c r="O1698" s="190"/>
      <c r="P1698" s="190"/>
      <c r="Q1698" s="190"/>
      <c r="R1698" s="190"/>
      <c r="S1698" s="190"/>
      <c r="T1698" s="191"/>
      <c r="AT1698" s="186" t="s">
        <v>189</v>
      </c>
      <c r="AU1698" s="186" t="s">
        <v>85</v>
      </c>
      <c r="AV1698" s="14" t="s">
        <v>80</v>
      </c>
      <c r="AW1698" s="14" t="s">
        <v>31</v>
      </c>
      <c r="AX1698" s="14" t="s">
        <v>75</v>
      </c>
      <c r="AY1698" s="186" t="s">
        <v>181</v>
      </c>
    </row>
    <row r="1699" spans="1:65" s="13" customFormat="1">
      <c r="B1699" s="176"/>
      <c r="D1699" s="177" t="s">
        <v>189</v>
      </c>
      <c r="E1699" s="178" t="s">
        <v>1</v>
      </c>
      <c r="F1699" s="179" t="s">
        <v>2373</v>
      </c>
      <c r="H1699" s="180">
        <v>16.501000000000001</v>
      </c>
      <c r="I1699" s="181"/>
      <c r="L1699" s="176"/>
      <c r="M1699" s="182"/>
      <c r="N1699" s="183"/>
      <c r="O1699" s="183"/>
      <c r="P1699" s="183"/>
      <c r="Q1699" s="183"/>
      <c r="R1699" s="183"/>
      <c r="S1699" s="183"/>
      <c r="T1699" s="184"/>
      <c r="AT1699" s="178" t="s">
        <v>189</v>
      </c>
      <c r="AU1699" s="178" t="s">
        <v>85</v>
      </c>
      <c r="AV1699" s="13" t="s">
        <v>85</v>
      </c>
      <c r="AW1699" s="13" t="s">
        <v>31</v>
      </c>
      <c r="AX1699" s="13" t="s">
        <v>75</v>
      </c>
      <c r="AY1699" s="178" t="s">
        <v>181</v>
      </c>
    </row>
    <row r="1700" spans="1:65" s="14" customFormat="1">
      <c r="B1700" s="185"/>
      <c r="D1700" s="177" t="s">
        <v>189</v>
      </c>
      <c r="E1700" s="186" t="s">
        <v>1</v>
      </c>
      <c r="F1700" s="187" t="s">
        <v>2374</v>
      </c>
      <c r="H1700" s="186" t="s">
        <v>1</v>
      </c>
      <c r="I1700" s="188"/>
      <c r="L1700" s="185"/>
      <c r="M1700" s="189"/>
      <c r="N1700" s="190"/>
      <c r="O1700" s="190"/>
      <c r="P1700" s="190"/>
      <c r="Q1700" s="190"/>
      <c r="R1700" s="190"/>
      <c r="S1700" s="190"/>
      <c r="T1700" s="191"/>
      <c r="AT1700" s="186" t="s">
        <v>189</v>
      </c>
      <c r="AU1700" s="186" t="s">
        <v>85</v>
      </c>
      <c r="AV1700" s="14" t="s">
        <v>80</v>
      </c>
      <c r="AW1700" s="14" t="s">
        <v>31</v>
      </c>
      <c r="AX1700" s="14" t="s">
        <v>75</v>
      </c>
      <c r="AY1700" s="186" t="s">
        <v>181</v>
      </c>
    </row>
    <row r="1701" spans="1:65" s="13" customFormat="1">
      <c r="B1701" s="176"/>
      <c r="D1701" s="177" t="s">
        <v>189</v>
      </c>
      <c r="E1701" s="178" t="s">
        <v>1</v>
      </c>
      <c r="F1701" s="179" t="s">
        <v>2375</v>
      </c>
      <c r="H1701" s="180">
        <v>24.417999999999999</v>
      </c>
      <c r="I1701" s="181"/>
      <c r="L1701" s="176"/>
      <c r="M1701" s="182"/>
      <c r="N1701" s="183"/>
      <c r="O1701" s="183"/>
      <c r="P1701" s="183"/>
      <c r="Q1701" s="183"/>
      <c r="R1701" s="183"/>
      <c r="S1701" s="183"/>
      <c r="T1701" s="184"/>
      <c r="AT1701" s="178" t="s">
        <v>189</v>
      </c>
      <c r="AU1701" s="178" t="s">
        <v>85</v>
      </c>
      <c r="AV1701" s="13" t="s">
        <v>85</v>
      </c>
      <c r="AW1701" s="13" t="s">
        <v>31</v>
      </c>
      <c r="AX1701" s="13" t="s">
        <v>75</v>
      </c>
      <c r="AY1701" s="178" t="s">
        <v>181</v>
      </c>
    </row>
    <row r="1702" spans="1:65" s="15" customFormat="1">
      <c r="B1702" s="192"/>
      <c r="D1702" s="177" t="s">
        <v>189</v>
      </c>
      <c r="E1702" s="193" t="s">
        <v>1</v>
      </c>
      <c r="F1702" s="194" t="s">
        <v>204</v>
      </c>
      <c r="H1702" s="195">
        <v>93.322000000000003</v>
      </c>
      <c r="I1702" s="196"/>
      <c r="L1702" s="192"/>
      <c r="M1702" s="197"/>
      <c r="N1702" s="198"/>
      <c r="O1702" s="198"/>
      <c r="P1702" s="198"/>
      <c r="Q1702" s="198"/>
      <c r="R1702" s="198"/>
      <c r="S1702" s="198"/>
      <c r="T1702" s="199"/>
      <c r="AT1702" s="193" t="s">
        <v>189</v>
      </c>
      <c r="AU1702" s="193" t="s">
        <v>85</v>
      </c>
      <c r="AV1702" s="15" t="s">
        <v>187</v>
      </c>
      <c r="AW1702" s="15" t="s">
        <v>31</v>
      </c>
      <c r="AX1702" s="15" t="s">
        <v>80</v>
      </c>
      <c r="AY1702" s="193" t="s">
        <v>181</v>
      </c>
    </row>
    <row r="1703" spans="1:65" s="2" customFormat="1" ht="16.5" customHeight="1">
      <c r="A1703" s="32"/>
      <c r="B1703" s="161"/>
      <c r="C1703" s="162" t="s">
        <v>2376</v>
      </c>
      <c r="D1703" s="162" t="s">
        <v>183</v>
      </c>
      <c r="E1703" s="163" t="s">
        <v>2377</v>
      </c>
      <c r="F1703" s="164" t="s">
        <v>2378</v>
      </c>
      <c r="G1703" s="165" t="s">
        <v>228</v>
      </c>
      <c r="H1703" s="166">
        <v>37.700000000000003</v>
      </c>
      <c r="I1703" s="167"/>
      <c r="J1703" s="168">
        <f>ROUND(I1703*H1703,2)</f>
        <v>0</v>
      </c>
      <c r="K1703" s="169"/>
      <c r="L1703" s="33"/>
      <c r="M1703" s="170" t="s">
        <v>1</v>
      </c>
      <c r="N1703" s="171" t="s">
        <v>40</v>
      </c>
      <c r="O1703" s="58"/>
      <c r="P1703" s="172">
        <f>O1703*H1703</f>
        <v>0</v>
      </c>
      <c r="Q1703" s="172">
        <v>1.7000000000000001E-4</v>
      </c>
      <c r="R1703" s="172">
        <f>Q1703*H1703</f>
        <v>6.4090000000000006E-3</v>
      </c>
      <c r="S1703" s="172">
        <v>0</v>
      </c>
      <c r="T1703" s="173">
        <f>S1703*H1703</f>
        <v>0</v>
      </c>
      <c r="U1703" s="32"/>
      <c r="V1703" s="32"/>
      <c r="W1703" s="32"/>
      <c r="X1703" s="32"/>
      <c r="Y1703" s="32"/>
      <c r="Z1703" s="32"/>
      <c r="AA1703" s="32"/>
      <c r="AB1703" s="32"/>
      <c r="AC1703" s="32"/>
      <c r="AD1703" s="32"/>
      <c r="AE1703" s="32"/>
      <c r="AR1703" s="174" t="s">
        <v>300</v>
      </c>
      <c r="AT1703" s="174" t="s">
        <v>183</v>
      </c>
      <c r="AU1703" s="174" t="s">
        <v>85</v>
      </c>
      <c r="AY1703" s="17" t="s">
        <v>181</v>
      </c>
      <c r="BE1703" s="175">
        <f>IF(N1703="základní",J1703,0)</f>
        <v>0</v>
      </c>
      <c r="BF1703" s="175">
        <f>IF(N1703="snížená",J1703,0)</f>
        <v>0</v>
      </c>
      <c r="BG1703" s="175">
        <f>IF(N1703="zákl. přenesená",J1703,0)</f>
        <v>0</v>
      </c>
      <c r="BH1703" s="175">
        <f>IF(N1703="sníž. přenesená",J1703,0)</f>
        <v>0</v>
      </c>
      <c r="BI1703" s="175">
        <f>IF(N1703="nulová",J1703,0)</f>
        <v>0</v>
      </c>
      <c r="BJ1703" s="17" t="s">
        <v>80</v>
      </c>
      <c r="BK1703" s="175">
        <f>ROUND(I1703*H1703,2)</f>
        <v>0</v>
      </c>
      <c r="BL1703" s="17" t="s">
        <v>300</v>
      </c>
      <c r="BM1703" s="174" t="s">
        <v>2379</v>
      </c>
    </row>
    <row r="1704" spans="1:65" s="13" customFormat="1">
      <c r="B1704" s="176"/>
      <c r="D1704" s="177" t="s">
        <v>189</v>
      </c>
      <c r="E1704" s="178" t="s">
        <v>1</v>
      </c>
      <c r="F1704" s="179" t="s">
        <v>2380</v>
      </c>
      <c r="H1704" s="180">
        <v>37.700000000000003</v>
      </c>
      <c r="I1704" s="181"/>
      <c r="L1704" s="176"/>
      <c r="M1704" s="182"/>
      <c r="N1704" s="183"/>
      <c r="O1704" s="183"/>
      <c r="P1704" s="183"/>
      <c r="Q1704" s="183"/>
      <c r="R1704" s="183"/>
      <c r="S1704" s="183"/>
      <c r="T1704" s="184"/>
      <c r="AT1704" s="178" t="s">
        <v>189</v>
      </c>
      <c r="AU1704" s="178" t="s">
        <v>85</v>
      </c>
      <c r="AV1704" s="13" t="s">
        <v>85</v>
      </c>
      <c r="AW1704" s="13" t="s">
        <v>31</v>
      </c>
      <c r="AX1704" s="13" t="s">
        <v>80</v>
      </c>
      <c r="AY1704" s="178" t="s">
        <v>181</v>
      </c>
    </row>
    <row r="1705" spans="1:65" s="2" customFormat="1" ht="21.75" customHeight="1">
      <c r="A1705" s="32"/>
      <c r="B1705" s="161"/>
      <c r="C1705" s="162" t="s">
        <v>2381</v>
      </c>
      <c r="D1705" s="162" t="s">
        <v>183</v>
      </c>
      <c r="E1705" s="163" t="s">
        <v>2382</v>
      </c>
      <c r="F1705" s="164" t="s">
        <v>2383</v>
      </c>
      <c r="G1705" s="165" t="s">
        <v>200</v>
      </c>
      <c r="H1705" s="166">
        <v>47.838999999999999</v>
      </c>
      <c r="I1705" s="167"/>
      <c r="J1705" s="168">
        <f>ROUND(I1705*H1705,2)</f>
        <v>0</v>
      </c>
      <c r="K1705" s="169"/>
      <c r="L1705" s="33"/>
      <c r="M1705" s="170" t="s">
        <v>1</v>
      </c>
      <c r="N1705" s="171" t="s">
        <v>40</v>
      </c>
      <c r="O1705" s="58"/>
      <c r="P1705" s="172">
        <f>O1705*H1705</f>
        <v>0</v>
      </c>
      <c r="Q1705" s="172">
        <v>1.213E-2</v>
      </c>
      <c r="R1705" s="172">
        <f>Q1705*H1705</f>
        <v>0.58028707000000002</v>
      </c>
      <c r="S1705" s="172">
        <v>0</v>
      </c>
      <c r="T1705" s="173">
        <f>S1705*H1705</f>
        <v>0</v>
      </c>
      <c r="U1705" s="32"/>
      <c r="V1705" s="32"/>
      <c r="W1705" s="32"/>
      <c r="X1705" s="32"/>
      <c r="Y1705" s="32"/>
      <c r="Z1705" s="32"/>
      <c r="AA1705" s="32"/>
      <c r="AB1705" s="32"/>
      <c r="AC1705" s="32"/>
      <c r="AD1705" s="32"/>
      <c r="AE1705" s="32"/>
      <c r="AR1705" s="174" t="s">
        <v>300</v>
      </c>
      <c r="AT1705" s="174" t="s">
        <v>183</v>
      </c>
      <c r="AU1705" s="174" t="s">
        <v>85</v>
      </c>
      <c r="AY1705" s="17" t="s">
        <v>181</v>
      </c>
      <c r="BE1705" s="175">
        <f>IF(N1705="základní",J1705,0)</f>
        <v>0</v>
      </c>
      <c r="BF1705" s="175">
        <f>IF(N1705="snížená",J1705,0)</f>
        <v>0</v>
      </c>
      <c r="BG1705" s="175">
        <f>IF(N1705="zákl. přenesená",J1705,0)</f>
        <v>0</v>
      </c>
      <c r="BH1705" s="175">
        <f>IF(N1705="sníž. přenesená",J1705,0)</f>
        <v>0</v>
      </c>
      <c r="BI1705" s="175">
        <f>IF(N1705="nulová",J1705,0)</f>
        <v>0</v>
      </c>
      <c r="BJ1705" s="17" t="s">
        <v>80</v>
      </c>
      <c r="BK1705" s="175">
        <f>ROUND(I1705*H1705,2)</f>
        <v>0</v>
      </c>
      <c r="BL1705" s="17" t="s">
        <v>300</v>
      </c>
      <c r="BM1705" s="174" t="s">
        <v>2384</v>
      </c>
    </row>
    <row r="1706" spans="1:65" s="14" customFormat="1">
      <c r="B1706" s="185"/>
      <c r="D1706" s="177" t="s">
        <v>189</v>
      </c>
      <c r="E1706" s="186" t="s">
        <v>1</v>
      </c>
      <c r="F1706" s="187" t="s">
        <v>2385</v>
      </c>
      <c r="H1706" s="186" t="s">
        <v>1</v>
      </c>
      <c r="I1706" s="188"/>
      <c r="L1706" s="185"/>
      <c r="M1706" s="189"/>
      <c r="N1706" s="190"/>
      <c r="O1706" s="190"/>
      <c r="P1706" s="190"/>
      <c r="Q1706" s="190"/>
      <c r="R1706" s="190"/>
      <c r="S1706" s="190"/>
      <c r="T1706" s="191"/>
      <c r="AT1706" s="186" t="s">
        <v>189</v>
      </c>
      <c r="AU1706" s="186" t="s">
        <v>85</v>
      </c>
      <c r="AV1706" s="14" t="s">
        <v>80</v>
      </c>
      <c r="AW1706" s="14" t="s">
        <v>31</v>
      </c>
      <c r="AX1706" s="14" t="s">
        <v>75</v>
      </c>
      <c r="AY1706" s="186" t="s">
        <v>181</v>
      </c>
    </row>
    <row r="1707" spans="1:65" s="14" customFormat="1">
      <c r="B1707" s="185"/>
      <c r="D1707" s="177" t="s">
        <v>189</v>
      </c>
      <c r="E1707" s="186" t="s">
        <v>1</v>
      </c>
      <c r="F1707" s="187" t="s">
        <v>1867</v>
      </c>
      <c r="H1707" s="186" t="s">
        <v>1</v>
      </c>
      <c r="I1707" s="188"/>
      <c r="L1707" s="185"/>
      <c r="M1707" s="189"/>
      <c r="N1707" s="190"/>
      <c r="O1707" s="190"/>
      <c r="P1707" s="190"/>
      <c r="Q1707" s="190"/>
      <c r="R1707" s="190"/>
      <c r="S1707" s="190"/>
      <c r="T1707" s="191"/>
      <c r="AT1707" s="186" t="s">
        <v>189</v>
      </c>
      <c r="AU1707" s="186" t="s">
        <v>85</v>
      </c>
      <c r="AV1707" s="14" t="s">
        <v>80</v>
      </c>
      <c r="AW1707" s="14" t="s">
        <v>31</v>
      </c>
      <c r="AX1707" s="14" t="s">
        <v>75</v>
      </c>
      <c r="AY1707" s="186" t="s">
        <v>181</v>
      </c>
    </row>
    <row r="1708" spans="1:65" s="14" customFormat="1">
      <c r="B1708" s="185"/>
      <c r="D1708" s="177" t="s">
        <v>189</v>
      </c>
      <c r="E1708" s="186" t="s">
        <v>1</v>
      </c>
      <c r="F1708" s="187" t="s">
        <v>1222</v>
      </c>
      <c r="H1708" s="186" t="s">
        <v>1</v>
      </c>
      <c r="I1708" s="188"/>
      <c r="L1708" s="185"/>
      <c r="M1708" s="189"/>
      <c r="N1708" s="190"/>
      <c r="O1708" s="190"/>
      <c r="P1708" s="190"/>
      <c r="Q1708" s="190"/>
      <c r="R1708" s="190"/>
      <c r="S1708" s="190"/>
      <c r="T1708" s="191"/>
      <c r="AT1708" s="186" t="s">
        <v>189</v>
      </c>
      <c r="AU1708" s="186" t="s">
        <v>85</v>
      </c>
      <c r="AV1708" s="14" t="s">
        <v>80</v>
      </c>
      <c r="AW1708" s="14" t="s">
        <v>31</v>
      </c>
      <c r="AX1708" s="14" t="s">
        <v>75</v>
      </c>
      <c r="AY1708" s="186" t="s">
        <v>181</v>
      </c>
    </row>
    <row r="1709" spans="1:65" s="13" customFormat="1">
      <c r="B1709" s="176"/>
      <c r="D1709" s="177" t="s">
        <v>189</v>
      </c>
      <c r="E1709" s="178" t="s">
        <v>1</v>
      </c>
      <c r="F1709" s="179" t="s">
        <v>2386</v>
      </c>
      <c r="H1709" s="180">
        <v>1.7330000000000001</v>
      </c>
      <c r="I1709" s="181"/>
      <c r="L1709" s="176"/>
      <c r="M1709" s="182"/>
      <c r="N1709" s="183"/>
      <c r="O1709" s="183"/>
      <c r="P1709" s="183"/>
      <c r="Q1709" s="183"/>
      <c r="R1709" s="183"/>
      <c r="S1709" s="183"/>
      <c r="T1709" s="184"/>
      <c r="AT1709" s="178" t="s">
        <v>189</v>
      </c>
      <c r="AU1709" s="178" t="s">
        <v>85</v>
      </c>
      <c r="AV1709" s="13" t="s">
        <v>85</v>
      </c>
      <c r="AW1709" s="13" t="s">
        <v>31</v>
      </c>
      <c r="AX1709" s="13" t="s">
        <v>75</v>
      </c>
      <c r="AY1709" s="178" t="s">
        <v>181</v>
      </c>
    </row>
    <row r="1710" spans="1:65" s="14" customFormat="1">
      <c r="B1710" s="185"/>
      <c r="D1710" s="177" t="s">
        <v>189</v>
      </c>
      <c r="E1710" s="186" t="s">
        <v>1</v>
      </c>
      <c r="F1710" s="187" t="s">
        <v>1202</v>
      </c>
      <c r="H1710" s="186" t="s">
        <v>1</v>
      </c>
      <c r="I1710" s="188"/>
      <c r="L1710" s="185"/>
      <c r="M1710" s="189"/>
      <c r="N1710" s="190"/>
      <c r="O1710" s="190"/>
      <c r="P1710" s="190"/>
      <c r="Q1710" s="190"/>
      <c r="R1710" s="190"/>
      <c r="S1710" s="190"/>
      <c r="T1710" s="191"/>
      <c r="AT1710" s="186" t="s">
        <v>189</v>
      </c>
      <c r="AU1710" s="186" t="s">
        <v>85</v>
      </c>
      <c r="AV1710" s="14" t="s">
        <v>80</v>
      </c>
      <c r="AW1710" s="14" t="s">
        <v>31</v>
      </c>
      <c r="AX1710" s="14" t="s">
        <v>75</v>
      </c>
      <c r="AY1710" s="186" t="s">
        <v>181</v>
      </c>
    </row>
    <row r="1711" spans="1:65" s="13" customFormat="1">
      <c r="B1711" s="176"/>
      <c r="D1711" s="177" t="s">
        <v>189</v>
      </c>
      <c r="E1711" s="178" t="s">
        <v>1</v>
      </c>
      <c r="F1711" s="179" t="s">
        <v>2387</v>
      </c>
      <c r="H1711" s="180">
        <v>2.25</v>
      </c>
      <c r="I1711" s="181"/>
      <c r="L1711" s="176"/>
      <c r="M1711" s="182"/>
      <c r="N1711" s="183"/>
      <c r="O1711" s="183"/>
      <c r="P1711" s="183"/>
      <c r="Q1711" s="183"/>
      <c r="R1711" s="183"/>
      <c r="S1711" s="183"/>
      <c r="T1711" s="184"/>
      <c r="AT1711" s="178" t="s">
        <v>189</v>
      </c>
      <c r="AU1711" s="178" t="s">
        <v>85</v>
      </c>
      <c r="AV1711" s="13" t="s">
        <v>85</v>
      </c>
      <c r="AW1711" s="13" t="s">
        <v>31</v>
      </c>
      <c r="AX1711" s="13" t="s">
        <v>75</v>
      </c>
      <c r="AY1711" s="178" t="s">
        <v>181</v>
      </c>
    </row>
    <row r="1712" spans="1:65" s="14" customFormat="1">
      <c r="B1712" s="185"/>
      <c r="D1712" s="177" t="s">
        <v>189</v>
      </c>
      <c r="E1712" s="186" t="s">
        <v>1</v>
      </c>
      <c r="F1712" s="187" t="s">
        <v>1199</v>
      </c>
      <c r="H1712" s="186" t="s">
        <v>1</v>
      </c>
      <c r="I1712" s="188"/>
      <c r="L1712" s="185"/>
      <c r="M1712" s="189"/>
      <c r="N1712" s="190"/>
      <c r="O1712" s="190"/>
      <c r="P1712" s="190"/>
      <c r="Q1712" s="190"/>
      <c r="R1712" s="190"/>
      <c r="S1712" s="190"/>
      <c r="T1712" s="191"/>
      <c r="AT1712" s="186" t="s">
        <v>189</v>
      </c>
      <c r="AU1712" s="186" t="s">
        <v>85</v>
      </c>
      <c r="AV1712" s="14" t="s">
        <v>80</v>
      </c>
      <c r="AW1712" s="14" t="s">
        <v>31</v>
      </c>
      <c r="AX1712" s="14" t="s">
        <v>75</v>
      </c>
      <c r="AY1712" s="186" t="s">
        <v>181</v>
      </c>
    </row>
    <row r="1713" spans="2:51" s="13" customFormat="1">
      <c r="B1713" s="176"/>
      <c r="D1713" s="177" t="s">
        <v>189</v>
      </c>
      <c r="E1713" s="178" t="s">
        <v>1</v>
      </c>
      <c r="F1713" s="179" t="s">
        <v>2388</v>
      </c>
      <c r="H1713" s="180">
        <v>2.7</v>
      </c>
      <c r="I1713" s="181"/>
      <c r="L1713" s="176"/>
      <c r="M1713" s="182"/>
      <c r="N1713" s="183"/>
      <c r="O1713" s="183"/>
      <c r="P1713" s="183"/>
      <c r="Q1713" s="183"/>
      <c r="R1713" s="183"/>
      <c r="S1713" s="183"/>
      <c r="T1713" s="184"/>
      <c r="AT1713" s="178" t="s">
        <v>189</v>
      </c>
      <c r="AU1713" s="178" t="s">
        <v>85</v>
      </c>
      <c r="AV1713" s="13" t="s">
        <v>85</v>
      </c>
      <c r="AW1713" s="13" t="s">
        <v>31</v>
      </c>
      <c r="AX1713" s="13" t="s">
        <v>75</v>
      </c>
      <c r="AY1713" s="178" t="s">
        <v>181</v>
      </c>
    </row>
    <row r="1714" spans="2:51" s="14" customFormat="1">
      <c r="B1714" s="185"/>
      <c r="D1714" s="177" t="s">
        <v>189</v>
      </c>
      <c r="E1714" s="186" t="s">
        <v>1</v>
      </c>
      <c r="F1714" s="187" t="s">
        <v>2389</v>
      </c>
      <c r="H1714" s="186" t="s">
        <v>1</v>
      </c>
      <c r="I1714" s="188"/>
      <c r="L1714" s="185"/>
      <c r="M1714" s="189"/>
      <c r="N1714" s="190"/>
      <c r="O1714" s="190"/>
      <c r="P1714" s="190"/>
      <c r="Q1714" s="190"/>
      <c r="R1714" s="190"/>
      <c r="S1714" s="190"/>
      <c r="T1714" s="191"/>
      <c r="AT1714" s="186" t="s">
        <v>189</v>
      </c>
      <c r="AU1714" s="186" t="s">
        <v>85</v>
      </c>
      <c r="AV1714" s="14" t="s">
        <v>80</v>
      </c>
      <c r="AW1714" s="14" t="s">
        <v>31</v>
      </c>
      <c r="AX1714" s="14" t="s">
        <v>75</v>
      </c>
      <c r="AY1714" s="186" t="s">
        <v>181</v>
      </c>
    </row>
    <row r="1715" spans="2:51" s="13" customFormat="1">
      <c r="B1715" s="176"/>
      <c r="D1715" s="177" t="s">
        <v>189</v>
      </c>
      <c r="E1715" s="178" t="s">
        <v>1</v>
      </c>
      <c r="F1715" s="179" t="s">
        <v>2390</v>
      </c>
      <c r="H1715" s="180">
        <v>3.6</v>
      </c>
      <c r="I1715" s="181"/>
      <c r="L1715" s="176"/>
      <c r="M1715" s="182"/>
      <c r="N1715" s="183"/>
      <c r="O1715" s="183"/>
      <c r="P1715" s="183"/>
      <c r="Q1715" s="183"/>
      <c r="R1715" s="183"/>
      <c r="S1715" s="183"/>
      <c r="T1715" s="184"/>
      <c r="AT1715" s="178" t="s">
        <v>189</v>
      </c>
      <c r="AU1715" s="178" t="s">
        <v>85</v>
      </c>
      <c r="AV1715" s="13" t="s">
        <v>85</v>
      </c>
      <c r="AW1715" s="13" t="s">
        <v>31</v>
      </c>
      <c r="AX1715" s="13" t="s">
        <v>75</v>
      </c>
      <c r="AY1715" s="178" t="s">
        <v>181</v>
      </c>
    </row>
    <row r="1716" spans="2:51" s="13" customFormat="1">
      <c r="B1716" s="176"/>
      <c r="D1716" s="177" t="s">
        <v>189</v>
      </c>
      <c r="E1716" s="178" t="s">
        <v>1</v>
      </c>
      <c r="F1716" s="179" t="s">
        <v>2391</v>
      </c>
      <c r="H1716" s="180">
        <v>1.35</v>
      </c>
      <c r="I1716" s="181"/>
      <c r="L1716" s="176"/>
      <c r="M1716" s="182"/>
      <c r="N1716" s="183"/>
      <c r="O1716" s="183"/>
      <c r="P1716" s="183"/>
      <c r="Q1716" s="183"/>
      <c r="R1716" s="183"/>
      <c r="S1716" s="183"/>
      <c r="T1716" s="184"/>
      <c r="AT1716" s="178" t="s">
        <v>189</v>
      </c>
      <c r="AU1716" s="178" t="s">
        <v>85</v>
      </c>
      <c r="AV1716" s="13" t="s">
        <v>85</v>
      </c>
      <c r="AW1716" s="13" t="s">
        <v>31</v>
      </c>
      <c r="AX1716" s="13" t="s">
        <v>75</v>
      </c>
      <c r="AY1716" s="178" t="s">
        <v>181</v>
      </c>
    </row>
    <row r="1717" spans="2:51" s="14" customFormat="1">
      <c r="B1717" s="185"/>
      <c r="D1717" s="177" t="s">
        <v>189</v>
      </c>
      <c r="E1717" s="186" t="s">
        <v>1</v>
      </c>
      <c r="F1717" s="187" t="s">
        <v>2392</v>
      </c>
      <c r="H1717" s="186" t="s">
        <v>1</v>
      </c>
      <c r="I1717" s="188"/>
      <c r="L1717" s="185"/>
      <c r="M1717" s="189"/>
      <c r="N1717" s="190"/>
      <c r="O1717" s="190"/>
      <c r="P1717" s="190"/>
      <c r="Q1717" s="190"/>
      <c r="R1717" s="190"/>
      <c r="S1717" s="190"/>
      <c r="T1717" s="191"/>
      <c r="AT1717" s="186" t="s">
        <v>189</v>
      </c>
      <c r="AU1717" s="186" t="s">
        <v>85</v>
      </c>
      <c r="AV1717" s="14" t="s">
        <v>80</v>
      </c>
      <c r="AW1717" s="14" t="s">
        <v>31</v>
      </c>
      <c r="AX1717" s="14" t="s">
        <v>75</v>
      </c>
      <c r="AY1717" s="186" t="s">
        <v>181</v>
      </c>
    </row>
    <row r="1718" spans="2:51" s="13" customFormat="1">
      <c r="B1718" s="176"/>
      <c r="D1718" s="177" t="s">
        <v>189</v>
      </c>
      <c r="E1718" s="178" t="s">
        <v>1</v>
      </c>
      <c r="F1718" s="179" t="s">
        <v>2393</v>
      </c>
      <c r="H1718" s="180">
        <v>1.673</v>
      </c>
      <c r="I1718" s="181"/>
      <c r="L1718" s="176"/>
      <c r="M1718" s="182"/>
      <c r="N1718" s="183"/>
      <c r="O1718" s="183"/>
      <c r="P1718" s="183"/>
      <c r="Q1718" s="183"/>
      <c r="R1718" s="183"/>
      <c r="S1718" s="183"/>
      <c r="T1718" s="184"/>
      <c r="AT1718" s="178" t="s">
        <v>189</v>
      </c>
      <c r="AU1718" s="178" t="s">
        <v>85</v>
      </c>
      <c r="AV1718" s="13" t="s">
        <v>85</v>
      </c>
      <c r="AW1718" s="13" t="s">
        <v>31</v>
      </c>
      <c r="AX1718" s="13" t="s">
        <v>75</v>
      </c>
      <c r="AY1718" s="178" t="s">
        <v>181</v>
      </c>
    </row>
    <row r="1719" spans="2:51" s="14" customFormat="1">
      <c r="B1719" s="185"/>
      <c r="D1719" s="177" t="s">
        <v>189</v>
      </c>
      <c r="E1719" s="186" t="s">
        <v>1</v>
      </c>
      <c r="F1719" s="187" t="s">
        <v>2394</v>
      </c>
      <c r="H1719" s="186" t="s">
        <v>1</v>
      </c>
      <c r="I1719" s="188"/>
      <c r="L1719" s="185"/>
      <c r="M1719" s="189"/>
      <c r="N1719" s="190"/>
      <c r="O1719" s="190"/>
      <c r="P1719" s="190"/>
      <c r="Q1719" s="190"/>
      <c r="R1719" s="190"/>
      <c r="S1719" s="190"/>
      <c r="T1719" s="191"/>
      <c r="AT1719" s="186" t="s">
        <v>189</v>
      </c>
      <c r="AU1719" s="186" t="s">
        <v>85</v>
      </c>
      <c r="AV1719" s="14" t="s">
        <v>80</v>
      </c>
      <c r="AW1719" s="14" t="s">
        <v>31</v>
      </c>
      <c r="AX1719" s="14" t="s">
        <v>75</v>
      </c>
      <c r="AY1719" s="186" t="s">
        <v>181</v>
      </c>
    </row>
    <row r="1720" spans="2:51" s="13" customFormat="1">
      <c r="B1720" s="176"/>
      <c r="D1720" s="177" t="s">
        <v>189</v>
      </c>
      <c r="E1720" s="178" t="s">
        <v>1</v>
      </c>
      <c r="F1720" s="179" t="s">
        <v>2395</v>
      </c>
      <c r="H1720" s="180">
        <v>1.65</v>
      </c>
      <c r="I1720" s="181"/>
      <c r="L1720" s="176"/>
      <c r="M1720" s="182"/>
      <c r="N1720" s="183"/>
      <c r="O1720" s="183"/>
      <c r="P1720" s="183"/>
      <c r="Q1720" s="183"/>
      <c r="R1720" s="183"/>
      <c r="S1720" s="183"/>
      <c r="T1720" s="184"/>
      <c r="AT1720" s="178" t="s">
        <v>189</v>
      </c>
      <c r="AU1720" s="178" t="s">
        <v>85</v>
      </c>
      <c r="AV1720" s="13" t="s">
        <v>85</v>
      </c>
      <c r="AW1720" s="13" t="s">
        <v>31</v>
      </c>
      <c r="AX1720" s="13" t="s">
        <v>75</v>
      </c>
      <c r="AY1720" s="178" t="s">
        <v>181</v>
      </c>
    </row>
    <row r="1721" spans="2:51" s="14" customFormat="1">
      <c r="B1721" s="185"/>
      <c r="D1721" s="177" t="s">
        <v>189</v>
      </c>
      <c r="E1721" s="186" t="s">
        <v>1</v>
      </c>
      <c r="F1721" s="187" t="s">
        <v>1195</v>
      </c>
      <c r="H1721" s="186" t="s">
        <v>1</v>
      </c>
      <c r="I1721" s="188"/>
      <c r="L1721" s="185"/>
      <c r="M1721" s="189"/>
      <c r="N1721" s="190"/>
      <c r="O1721" s="190"/>
      <c r="P1721" s="190"/>
      <c r="Q1721" s="190"/>
      <c r="R1721" s="190"/>
      <c r="S1721" s="190"/>
      <c r="T1721" s="191"/>
      <c r="AT1721" s="186" t="s">
        <v>189</v>
      </c>
      <c r="AU1721" s="186" t="s">
        <v>85</v>
      </c>
      <c r="AV1721" s="14" t="s">
        <v>80</v>
      </c>
      <c r="AW1721" s="14" t="s">
        <v>31</v>
      </c>
      <c r="AX1721" s="14" t="s">
        <v>75</v>
      </c>
      <c r="AY1721" s="186" t="s">
        <v>181</v>
      </c>
    </row>
    <row r="1722" spans="2:51" s="13" customFormat="1">
      <c r="B1722" s="176"/>
      <c r="D1722" s="177" t="s">
        <v>189</v>
      </c>
      <c r="E1722" s="178" t="s">
        <v>1</v>
      </c>
      <c r="F1722" s="179" t="s">
        <v>2387</v>
      </c>
      <c r="H1722" s="180">
        <v>2.25</v>
      </c>
      <c r="I1722" s="181"/>
      <c r="L1722" s="176"/>
      <c r="M1722" s="182"/>
      <c r="N1722" s="183"/>
      <c r="O1722" s="183"/>
      <c r="P1722" s="183"/>
      <c r="Q1722" s="183"/>
      <c r="R1722" s="183"/>
      <c r="S1722" s="183"/>
      <c r="T1722" s="184"/>
      <c r="AT1722" s="178" t="s">
        <v>189</v>
      </c>
      <c r="AU1722" s="178" t="s">
        <v>85</v>
      </c>
      <c r="AV1722" s="13" t="s">
        <v>85</v>
      </c>
      <c r="AW1722" s="13" t="s">
        <v>31</v>
      </c>
      <c r="AX1722" s="13" t="s">
        <v>75</v>
      </c>
      <c r="AY1722" s="178" t="s">
        <v>181</v>
      </c>
    </row>
    <row r="1723" spans="2:51" s="14" customFormat="1">
      <c r="B1723" s="185"/>
      <c r="D1723" s="177" t="s">
        <v>189</v>
      </c>
      <c r="E1723" s="186" t="s">
        <v>1</v>
      </c>
      <c r="F1723" s="187" t="s">
        <v>1204</v>
      </c>
      <c r="H1723" s="186" t="s">
        <v>1</v>
      </c>
      <c r="I1723" s="188"/>
      <c r="L1723" s="185"/>
      <c r="M1723" s="189"/>
      <c r="N1723" s="190"/>
      <c r="O1723" s="190"/>
      <c r="P1723" s="190"/>
      <c r="Q1723" s="190"/>
      <c r="R1723" s="190"/>
      <c r="S1723" s="190"/>
      <c r="T1723" s="191"/>
      <c r="AT1723" s="186" t="s">
        <v>189</v>
      </c>
      <c r="AU1723" s="186" t="s">
        <v>85</v>
      </c>
      <c r="AV1723" s="14" t="s">
        <v>80</v>
      </c>
      <c r="AW1723" s="14" t="s">
        <v>31</v>
      </c>
      <c r="AX1723" s="14" t="s">
        <v>75</v>
      </c>
      <c r="AY1723" s="186" t="s">
        <v>181</v>
      </c>
    </row>
    <row r="1724" spans="2:51" s="13" customFormat="1">
      <c r="B1724" s="176"/>
      <c r="D1724" s="177" t="s">
        <v>189</v>
      </c>
      <c r="E1724" s="178" t="s">
        <v>1</v>
      </c>
      <c r="F1724" s="179" t="s">
        <v>2396</v>
      </c>
      <c r="H1724" s="180">
        <v>1.8</v>
      </c>
      <c r="I1724" s="181"/>
      <c r="L1724" s="176"/>
      <c r="M1724" s="182"/>
      <c r="N1724" s="183"/>
      <c r="O1724" s="183"/>
      <c r="P1724" s="183"/>
      <c r="Q1724" s="183"/>
      <c r="R1724" s="183"/>
      <c r="S1724" s="183"/>
      <c r="T1724" s="184"/>
      <c r="AT1724" s="178" t="s">
        <v>189</v>
      </c>
      <c r="AU1724" s="178" t="s">
        <v>85</v>
      </c>
      <c r="AV1724" s="13" t="s">
        <v>85</v>
      </c>
      <c r="AW1724" s="13" t="s">
        <v>31</v>
      </c>
      <c r="AX1724" s="13" t="s">
        <v>75</v>
      </c>
      <c r="AY1724" s="178" t="s">
        <v>181</v>
      </c>
    </row>
    <row r="1725" spans="2:51" s="14" customFormat="1">
      <c r="B1725" s="185"/>
      <c r="D1725" s="177" t="s">
        <v>189</v>
      </c>
      <c r="E1725" s="186" t="s">
        <v>1</v>
      </c>
      <c r="F1725" s="187" t="s">
        <v>2397</v>
      </c>
      <c r="H1725" s="186" t="s">
        <v>1</v>
      </c>
      <c r="I1725" s="188"/>
      <c r="L1725" s="185"/>
      <c r="M1725" s="189"/>
      <c r="N1725" s="190"/>
      <c r="O1725" s="190"/>
      <c r="P1725" s="190"/>
      <c r="Q1725" s="190"/>
      <c r="R1725" s="190"/>
      <c r="S1725" s="190"/>
      <c r="T1725" s="191"/>
      <c r="AT1725" s="186" t="s">
        <v>189</v>
      </c>
      <c r="AU1725" s="186" t="s">
        <v>85</v>
      </c>
      <c r="AV1725" s="14" t="s">
        <v>80</v>
      </c>
      <c r="AW1725" s="14" t="s">
        <v>31</v>
      </c>
      <c r="AX1725" s="14" t="s">
        <v>75</v>
      </c>
      <c r="AY1725" s="186" t="s">
        <v>181</v>
      </c>
    </row>
    <row r="1726" spans="2:51" s="13" customFormat="1">
      <c r="B1726" s="176"/>
      <c r="D1726" s="177" t="s">
        <v>189</v>
      </c>
      <c r="E1726" s="178" t="s">
        <v>1</v>
      </c>
      <c r="F1726" s="179" t="s">
        <v>2398</v>
      </c>
      <c r="H1726" s="180">
        <v>1.5</v>
      </c>
      <c r="I1726" s="181"/>
      <c r="L1726" s="176"/>
      <c r="M1726" s="182"/>
      <c r="N1726" s="183"/>
      <c r="O1726" s="183"/>
      <c r="P1726" s="183"/>
      <c r="Q1726" s="183"/>
      <c r="R1726" s="183"/>
      <c r="S1726" s="183"/>
      <c r="T1726" s="184"/>
      <c r="AT1726" s="178" t="s">
        <v>189</v>
      </c>
      <c r="AU1726" s="178" t="s">
        <v>85</v>
      </c>
      <c r="AV1726" s="13" t="s">
        <v>85</v>
      </c>
      <c r="AW1726" s="13" t="s">
        <v>31</v>
      </c>
      <c r="AX1726" s="13" t="s">
        <v>75</v>
      </c>
      <c r="AY1726" s="178" t="s">
        <v>181</v>
      </c>
    </row>
    <row r="1727" spans="2:51" s="14" customFormat="1">
      <c r="B1727" s="185"/>
      <c r="D1727" s="177" t="s">
        <v>189</v>
      </c>
      <c r="E1727" s="186" t="s">
        <v>1</v>
      </c>
      <c r="F1727" s="187" t="s">
        <v>2399</v>
      </c>
      <c r="H1727" s="186" t="s">
        <v>1</v>
      </c>
      <c r="I1727" s="188"/>
      <c r="L1727" s="185"/>
      <c r="M1727" s="189"/>
      <c r="N1727" s="190"/>
      <c r="O1727" s="190"/>
      <c r="P1727" s="190"/>
      <c r="Q1727" s="190"/>
      <c r="R1727" s="190"/>
      <c r="S1727" s="190"/>
      <c r="T1727" s="191"/>
      <c r="AT1727" s="186" t="s">
        <v>189</v>
      </c>
      <c r="AU1727" s="186" t="s">
        <v>85</v>
      </c>
      <c r="AV1727" s="14" t="s">
        <v>80</v>
      </c>
      <c r="AW1727" s="14" t="s">
        <v>31</v>
      </c>
      <c r="AX1727" s="14" t="s">
        <v>75</v>
      </c>
      <c r="AY1727" s="186" t="s">
        <v>181</v>
      </c>
    </row>
    <row r="1728" spans="2:51" s="13" customFormat="1">
      <c r="B1728" s="176"/>
      <c r="D1728" s="177" t="s">
        <v>189</v>
      </c>
      <c r="E1728" s="178" t="s">
        <v>1</v>
      </c>
      <c r="F1728" s="179" t="s">
        <v>2400</v>
      </c>
      <c r="H1728" s="180">
        <v>1.35</v>
      </c>
      <c r="I1728" s="181"/>
      <c r="L1728" s="176"/>
      <c r="M1728" s="182"/>
      <c r="N1728" s="183"/>
      <c r="O1728" s="183"/>
      <c r="P1728" s="183"/>
      <c r="Q1728" s="183"/>
      <c r="R1728" s="183"/>
      <c r="S1728" s="183"/>
      <c r="T1728" s="184"/>
      <c r="AT1728" s="178" t="s">
        <v>189</v>
      </c>
      <c r="AU1728" s="178" t="s">
        <v>85</v>
      </c>
      <c r="AV1728" s="13" t="s">
        <v>85</v>
      </c>
      <c r="AW1728" s="13" t="s">
        <v>31</v>
      </c>
      <c r="AX1728" s="13" t="s">
        <v>75</v>
      </c>
      <c r="AY1728" s="178" t="s">
        <v>181</v>
      </c>
    </row>
    <row r="1729" spans="2:51" s="13" customFormat="1">
      <c r="B1729" s="176"/>
      <c r="D1729" s="177" t="s">
        <v>189</v>
      </c>
      <c r="E1729" s="178" t="s">
        <v>1</v>
      </c>
      <c r="F1729" s="179" t="s">
        <v>2401</v>
      </c>
      <c r="H1729" s="180">
        <v>1.95</v>
      </c>
      <c r="I1729" s="181"/>
      <c r="L1729" s="176"/>
      <c r="M1729" s="182"/>
      <c r="N1729" s="183"/>
      <c r="O1729" s="183"/>
      <c r="P1729" s="183"/>
      <c r="Q1729" s="183"/>
      <c r="R1729" s="183"/>
      <c r="S1729" s="183"/>
      <c r="T1729" s="184"/>
      <c r="AT1729" s="178" t="s">
        <v>189</v>
      </c>
      <c r="AU1729" s="178" t="s">
        <v>85</v>
      </c>
      <c r="AV1729" s="13" t="s">
        <v>85</v>
      </c>
      <c r="AW1729" s="13" t="s">
        <v>31</v>
      </c>
      <c r="AX1729" s="13" t="s">
        <v>75</v>
      </c>
      <c r="AY1729" s="178" t="s">
        <v>181</v>
      </c>
    </row>
    <row r="1730" spans="2:51" s="14" customFormat="1">
      <c r="B1730" s="185"/>
      <c r="D1730" s="177" t="s">
        <v>189</v>
      </c>
      <c r="E1730" s="186" t="s">
        <v>1</v>
      </c>
      <c r="F1730" s="187" t="s">
        <v>2402</v>
      </c>
      <c r="H1730" s="186" t="s">
        <v>1</v>
      </c>
      <c r="I1730" s="188"/>
      <c r="L1730" s="185"/>
      <c r="M1730" s="189"/>
      <c r="N1730" s="190"/>
      <c r="O1730" s="190"/>
      <c r="P1730" s="190"/>
      <c r="Q1730" s="190"/>
      <c r="R1730" s="190"/>
      <c r="S1730" s="190"/>
      <c r="T1730" s="191"/>
      <c r="AT1730" s="186" t="s">
        <v>189</v>
      </c>
      <c r="AU1730" s="186" t="s">
        <v>85</v>
      </c>
      <c r="AV1730" s="14" t="s">
        <v>80</v>
      </c>
      <c r="AW1730" s="14" t="s">
        <v>31</v>
      </c>
      <c r="AX1730" s="14" t="s">
        <v>75</v>
      </c>
      <c r="AY1730" s="186" t="s">
        <v>181</v>
      </c>
    </row>
    <row r="1731" spans="2:51" s="13" customFormat="1">
      <c r="B1731" s="176"/>
      <c r="D1731" s="177" t="s">
        <v>189</v>
      </c>
      <c r="E1731" s="178" t="s">
        <v>1</v>
      </c>
      <c r="F1731" s="179" t="s">
        <v>2403</v>
      </c>
      <c r="H1731" s="180">
        <v>3.15</v>
      </c>
      <c r="I1731" s="181"/>
      <c r="L1731" s="176"/>
      <c r="M1731" s="182"/>
      <c r="N1731" s="183"/>
      <c r="O1731" s="183"/>
      <c r="P1731" s="183"/>
      <c r="Q1731" s="183"/>
      <c r="R1731" s="183"/>
      <c r="S1731" s="183"/>
      <c r="T1731" s="184"/>
      <c r="AT1731" s="178" t="s">
        <v>189</v>
      </c>
      <c r="AU1731" s="178" t="s">
        <v>85</v>
      </c>
      <c r="AV1731" s="13" t="s">
        <v>85</v>
      </c>
      <c r="AW1731" s="13" t="s">
        <v>31</v>
      </c>
      <c r="AX1731" s="13" t="s">
        <v>75</v>
      </c>
      <c r="AY1731" s="178" t="s">
        <v>181</v>
      </c>
    </row>
    <row r="1732" spans="2:51" s="14" customFormat="1">
      <c r="B1732" s="185"/>
      <c r="D1732" s="177" t="s">
        <v>189</v>
      </c>
      <c r="E1732" s="186" t="s">
        <v>1</v>
      </c>
      <c r="F1732" s="187" t="s">
        <v>1209</v>
      </c>
      <c r="H1732" s="186" t="s">
        <v>1</v>
      </c>
      <c r="I1732" s="188"/>
      <c r="L1732" s="185"/>
      <c r="M1732" s="189"/>
      <c r="N1732" s="190"/>
      <c r="O1732" s="190"/>
      <c r="P1732" s="190"/>
      <c r="Q1732" s="190"/>
      <c r="R1732" s="190"/>
      <c r="S1732" s="190"/>
      <c r="T1732" s="191"/>
      <c r="AT1732" s="186" t="s">
        <v>189</v>
      </c>
      <c r="AU1732" s="186" t="s">
        <v>85</v>
      </c>
      <c r="AV1732" s="14" t="s">
        <v>80</v>
      </c>
      <c r="AW1732" s="14" t="s">
        <v>31</v>
      </c>
      <c r="AX1732" s="14" t="s">
        <v>75</v>
      </c>
      <c r="AY1732" s="186" t="s">
        <v>181</v>
      </c>
    </row>
    <row r="1733" spans="2:51" s="13" customFormat="1">
      <c r="B1733" s="176"/>
      <c r="D1733" s="177" t="s">
        <v>189</v>
      </c>
      <c r="E1733" s="178" t="s">
        <v>1</v>
      </c>
      <c r="F1733" s="179" t="s">
        <v>2404</v>
      </c>
      <c r="H1733" s="180">
        <v>2.7</v>
      </c>
      <c r="I1733" s="181"/>
      <c r="L1733" s="176"/>
      <c r="M1733" s="182"/>
      <c r="N1733" s="183"/>
      <c r="O1733" s="183"/>
      <c r="P1733" s="183"/>
      <c r="Q1733" s="183"/>
      <c r="R1733" s="183"/>
      <c r="S1733" s="183"/>
      <c r="T1733" s="184"/>
      <c r="AT1733" s="178" t="s">
        <v>189</v>
      </c>
      <c r="AU1733" s="178" t="s">
        <v>85</v>
      </c>
      <c r="AV1733" s="13" t="s">
        <v>85</v>
      </c>
      <c r="AW1733" s="13" t="s">
        <v>31</v>
      </c>
      <c r="AX1733" s="13" t="s">
        <v>75</v>
      </c>
      <c r="AY1733" s="178" t="s">
        <v>181</v>
      </c>
    </row>
    <row r="1734" spans="2:51" s="14" customFormat="1">
      <c r="B1734" s="185"/>
      <c r="D1734" s="177" t="s">
        <v>189</v>
      </c>
      <c r="E1734" s="186" t="s">
        <v>1</v>
      </c>
      <c r="F1734" s="187" t="s">
        <v>1668</v>
      </c>
      <c r="H1734" s="186" t="s">
        <v>1</v>
      </c>
      <c r="I1734" s="188"/>
      <c r="L1734" s="185"/>
      <c r="M1734" s="189"/>
      <c r="N1734" s="190"/>
      <c r="O1734" s="190"/>
      <c r="P1734" s="190"/>
      <c r="Q1734" s="190"/>
      <c r="R1734" s="190"/>
      <c r="S1734" s="190"/>
      <c r="T1734" s="191"/>
      <c r="AT1734" s="186" t="s">
        <v>189</v>
      </c>
      <c r="AU1734" s="186" t="s">
        <v>85</v>
      </c>
      <c r="AV1734" s="14" t="s">
        <v>80</v>
      </c>
      <c r="AW1734" s="14" t="s">
        <v>31</v>
      </c>
      <c r="AX1734" s="14" t="s">
        <v>75</v>
      </c>
      <c r="AY1734" s="186" t="s">
        <v>181</v>
      </c>
    </row>
    <row r="1735" spans="2:51" s="14" customFormat="1">
      <c r="B1735" s="185"/>
      <c r="D1735" s="177" t="s">
        <v>189</v>
      </c>
      <c r="E1735" s="186" t="s">
        <v>1</v>
      </c>
      <c r="F1735" s="187" t="s">
        <v>2335</v>
      </c>
      <c r="H1735" s="186" t="s">
        <v>1</v>
      </c>
      <c r="I1735" s="188"/>
      <c r="L1735" s="185"/>
      <c r="M1735" s="189"/>
      <c r="N1735" s="190"/>
      <c r="O1735" s="190"/>
      <c r="P1735" s="190"/>
      <c r="Q1735" s="190"/>
      <c r="R1735" s="190"/>
      <c r="S1735" s="190"/>
      <c r="T1735" s="191"/>
      <c r="AT1735" s="186" t="s">
        <v>189</v>
      </c>
      <c r="AU1735" s="186" t="s">
        <v>85</v>
      </c>
      <c r="AV1735" s="14" t="s">
        <v>80</v>
      </c>
      <c r="AW1735" s="14" t="s">
        <v>31</v>
      </c>
      <c r="AX1735" s="14" t="s">
        <v>75</v>
      </c>
      <c r="AY1735" s="186" t="s">
        <v>181</v>
      </c>
    </row>
    <row r="1736" spans="2:51" s="13" customFormat="1">
      <c r="B1736" s="176"/>
      <c r="D1736" s="177" t="s">
        <v>189</v>
      </c>
      <c r="E1736" s="178" t="s">
        <v>1</v>
      </c>
      <c r="F1736" s="179" t="s">
        <v>2405</v>
      </c>
      <c r="H1736" s="180">
        <v>1.4630000000000001</v>
      </c>
      <c r="I1736" s="181"/>
      <c r="L1736" s="176"/>
      <c r="M1736" s="182"/>
      <c r="N1736" s="183"/>
      <c r="O1736" s="183"/>
      <c r="P1736" s="183"/>
      <c r="Q1736" s="183"/>
      <c r="R1736" s="183"/>
      <c r="S1736" s="183"/>
      <c r="T1736" s="184"/>
      <c r="AT1736" s="178" t="s">
        <v>189</v>
      </c>
      <c r="AU1736" s="178" t="s">
        <v>85</v>
      </c>
      <c r="AV1736" s="13" t="s">
        <v>85</v>
      </c>
      <c r="AW1736" s="13" t="s">
        <v>31</v>
      </c>
      <c r="AX1736" s="13" t="s">
        <v>75</v>
      </c>
      <c r="AY1736" s="178" t="s">
        <v>181</v>
      </c>
    </row>
    <row r="1737" spans="2:51" s="14" customFormat="1">
      <c r="B1737" s="185"/>
      <c r="D1737" s="177" t="s">
        <v>189</v>
      </c>
      <c r="E1737" s="186" t="s">
        <v>1</v>
      </c>
      <c r="F1737" s="187" t="s">
        <v>2324</v>
      </c>
      <c r="H1737" s="186" t="s">
        <v>1</v>
      </c>
      <c r="I1737" s="188"/>
      <c r="L1737" s="185"/>
      <c r="M1737" s="189"/>
      <c r="N1737" s="190"/>
      <c r="O1737" s="190"/>
      <c r="P1737" s="190"/>
      <c r="Q1737" s="190"/>
      <c r="R1737" s="190"/>
      <c r="S1737" s="190"/>
      <c r="T1737" s="191"/>
      <c r="AT1737" s="186" t="s">
        <v>189</v>
      </c>
      <c r="AU1737" s="186" t="s">
        <v>85</v>
      </c>
      <c r="AV1737" s="14" t="s">
        <v>80</v>
      </c>
      <c r="AW1737" s="14" t="s">
        <v>31</v>
      </c>
      <c r="AX1737" s="14" t="s">
        <v>75</v>
      </c>
      <c r="AY1737" s="186" t="s">
        <v>181</v>
      </c>
    </row>
    <row r="1738" spans="2:51" s="13" customFormat="1">
      <c r="B1738" s="176"/>
      <c r="D1738" s="177" t="s">
        <v>189</v>
      </c>
      <c r="E1738" s="178" t="s">
        <v>1</v>
      </c>
      <c r="F1738" s="179" t="s">
        <v>2406</v>
      </c>
      <c r="H1738" s="180">
        <v>2.2799999999999998</v>
      </c>
      <c r="I1738" s="181"/>
      <c r="L1738" s="176"/>
      <c r="M1738" s="182"/>
      <c r="N1738" s="183"/>
      <c r="O1738" s="183"/>
      <c r="P1738" s="183"/>
      <c r="Q1738" s="183"/>
      <c r="R1738" s="183"/>
      <c r="S1738" s="183"/>
      <c r="T1738" s="184"/>
      <c r="AT1738" s="178" t="s">
        <v>189</v>
      </c>
      <c r="AU1738" s="178" t="s">
        <v>85</v>
      </c>
      <c r="AV1738" s="13" t="s">
        <v>85</v>
      </c>
      <c r="AW1738" s="13" t="s">
        <v>31</v>
      </c>
      <c r="AX1738" s="13" t="s">
        <v>75</v>
      </c>
      <c r="AY1738" s="178" t="s">
        <v>181</v>
      </c>
    </row>
    <row r="1739" spans="2:51" s="14" customFormat="1">
      <c r="B1739" s="185"/>
      <c r="D1739" s="177" t="s">
        <v>189</v>
      </c>
      <c r="E1739" s="186" t="s">
        <v>1</v>
      </c>
      <c r="F1739" s="187" t="s">
        <v>2326</v>
      </c>
      <c r="H1739" s="186" t="s">
        <v>1</v>
      </c>
      <c r="I1739" s="188"/>
      <c r="L1739" s="185"/>
      <c r="M1739" s="189"/>
      <c r="N1739" s="190"/>
      <c r="O1739" s="190"/>
      <c r="P1739" s="190"/>
      <c r="Q1739" s="190"/>
      <c r="R1739" s="190"/>
      <c r="S1739" s="190"/>
      <c r="T1739" s="191"/>
      <c r="AT1739" s="186" t="s">
        <v>189</v>
      </c>
      <c r="AU1739" s="186" t="s">
        <v>85</v>
      </c>
      <c r="AV1739" s="14" t="s">
        <v>80</v>
      </c>
      <c r="AW1739" s="14" t="s">
        <v>31</v>
      </c>
      <c r="AX1739" s="14" t="s">
        <v>75</v>
      </c>
      <c r="AY1739" s="186" t="s">
        <v>181</v>
      </c>
    </row>
    <row r="1740" spans="2:51" s="13" customFormat="1">
      <c r="B1740" s="176"/>
      <c r="D1740" s="177" t="s">
        <v>189</v>
      </c>
      <c r="E1740" s="178" t="s">
        <v>1</v>
      </c>
      <c r="F1740" s="179" t="s">
        <v>2407</v>
      </c>
      <c r="H1740" s="180">
        <v>1.52</v>
      </c>
      <c r="I1740" s="181"/>
      <c r="L1740" s="176"/>
      <c r="M1740" s="182"/>
      <c r="N1740" s="183"/>
      <c r="O1740" s="183"/>
      <c r="P1740" s="183"/>
      <c r="Q1740" s="183"/>
      <c r="R1740" s="183"/>
      <c r="S1740" s="183"/>
      <c r="T1740" s="184"/>
      <c r="AT1740" s="178" t="s">
        <v>189</v>
      </c>
      <c r="AU1740" s="178" t="s">
        <v>85</v>
      </c>
      <c r="AV1740" s="13" t="s">
        <v>85</v>
      </c>
      <c r="AW1740" s="13" t="s">
        <v>31</v>
      </c>
      <c r="AX1740" s="13" t="s">
        <v>75</v>
      </c>
      <c r="AY1740" s="178" t="s">
        <v>181</v>
      </c>
    </row>
    <row r="1741" spans="2:51" s="14" customFormat="1">
      <c r="B1741" s="185"/>
      <c r="D1741" s="177" t="s">
        <v>189</v>
      </c>
      <c r="E1741" s="186" t="s">
        <v>1</v>
      </c>
      <c r="F1741" s="187" t="s">
        <v>2317</v>
      </c>
      <c r="H1741" s="186" t="s">
        <v>1</v>
      </c>
      <c r="I1741" s="188"/>
      <c r="L1741" s="185"/>
      <c r="M1741" s="189"/>
      <c r="N1741" s="190"/>
      <c r="O1741" s="190"/>
      <c r="P1741" s="190"/>
      <c r="Q1741" s="190"/>
      <c r="R1741" s="190"/>
      <c r="S1741" s="190"/>
      <c r="T1741" s="191"/>
      <c r="AT1741" s="186" t="s">
        <v>189</v>
      </c>
      <c r="AU1741" s="186" t="s">
        <v>85</v>
      </c>
      <c r="AV1741" s="14" t="s">
        <v>80</v>
      </c>
      <c r="AW1741" s="14" t="s">
        <v>31</v>
      </c>
      <c r="AX1741" s="14" t="s">
        <v>75</v>
      </c>
      <c r="AY1741" s="186" t="s">
        <v>181</v>
      </c>
    </row>
    <row r="1742" spans="2:51" s="13" customFormat="1">
      <c r="B1742" s="176"/>
      <c r="D1742" s="177" t="s">
        <v>189</v>
      </c>
      <c r="E1742" s="178" t="s">
        <v>1</v>
      </c>
      <c r="F1742" s="179" t="s">
        <v>2407</v>
      </c>
      <c r="H1742" s="180">
        <v>1.52</v>
      </c>
      <c r="I1742" s="181"/>
      <c r="L1742" s="176"/>
      <c r="M1742" s="182"/>
      <c r="N1742" s="183"/>
      <c r="O1742" s="183"/>
      <c r="P1742" s="183"/>
      <c r="Q1742" s="183"/>
      <c r="R1742" s="183"/>
      <c r="S1742" s="183"/>
      <c r="T1742" s="184"/>
      <c r="AT1742" s="178" t="s">
        <v>189</v>
      </c>
      <c r="AU1742" s="178" t="s">
        <v>85</v>
      </c>
      <c r="AV1742" s="13" t="s">
        <v>85</v>
      </c>
      <c r="AW1742" s="13" t="s">
        <v>31</v>
      </c>
      <c r="AX1742" s="13" t="s">
        <v>75</v>
      </c>
      <c r="AY1742" s="178" t="s">
        <v>181</v>
      </c>
    </row>
    <row r="1743" spans="2:51" s="14" customFormat="1">
      <c r="B1743" s="185"/>
      <c r="D1743" s="177" t="s">
        <v>189</v>
      </c>
      <c r="E1743" s="186" t="s">
        <v>1</v>
      </c>
      <c r="F1743" s="187" t="s">
        <v>2339</v>
      </c>
      <c r="H1743" s="186" t="s">
        <v>1</v>
      </c>
      <c r="I1743" s="188"/>
      <c r="L1743" s="185"/>
      <c r="M1743" s="189"/>
      <c r="N1743" s="190"/>
      <c r="O1743" s="190"/>
      <c r="P1743" s="190"/>
      <c r="Q1743" s="190"/>
      <c r="R1743" s="190"/>
      <c r="S1743" s="190"/>
      <c r="T1743" s="191"/>
      <c r="AT1743" s="186" t="s">
        <v>189</v>
      </c>
      <c r="AU1743" s="186" t="s">
        <v>85</v>
      </c>
      <c r="AV1743" s="14" t="s">
        <v>80</v>
      </c>
      <c r="AW1743" s="14" t="s">
        <v>31</v>
      </c>
      <c r="AX1743" s="14" t="s">
        <v>75</v>
      </c>
      <c r="AY1743" s="186" t="s">
        <v>181</v>
      </c>
    </row>
    <row r="1744" spans="2:51" s="13" customFormat="1">
      <c r="B1744" s="176"/>
      <c r="D1744" s="177" t="s">
        <v>189</v>
      </c>
      <c r="E1744" s="178" t="s">
        <v>1</v>
      </c>
      <c r="F1744" s="179" t="s">
        <v>2408</v>
      </c>
      <c r="H1744" s="180">
        <v>4.95</v>
      </c>
      <c r="I1744" s="181"/>
      <c r="L1744" s="176"/>
      <c r="M1744" s="182"/>
      <c r="N1744" s="183"/>
      <c r="O1744" s="183"/>
      <c r="P1744" s="183"/>
      <c r="Q1744" s="183"/>
      <c r="R1744" s="183"/>
      <c r="S1744" s="183"/>
      <c r="T1744" s="184"/>
      <c r="AT1744" s="178" t="s">
        <v>189</v>
      </c>
      <c r="AU1744" s="178" t="s">
        <v>85</v>
      </c>
      <c r="AV1744" s="13" t="s">
        <v>85</v>
      </c>
      <c r="AW1744" s="13" t="s">
        <v>31</v>
      </c>
      <c r="AX1744" s="13" t="s">
        <v>75</v>
      </c>
      <c r="AY1744" s="178" t="s">
        <v>181</v>
      </c>
    </row>
    <row r="1745" spans="1:65" s="14" customFormat="1">
      <c r="B1745" s="185"/>
      <c r="D1745" s="177" t="s">
        <v>189</v>
      </c>
      <c r="E1745" s="186" t="s">
        <v>1</v>
      </c>
      <c r="F1745" s="187" t="s">
        <v>2341</v>
      </c>
      <c r="H1745" s="186" t="s">
        <v>1</v>
      </c>
      <c r="I1745" s="188"/>
      <c r="L1745" s="185"/>
      <c r="M1745" s="189"/>
      <c r="N1745" s="190"/>
      <c r="O1745" s="190"/>
      <c r="P1745" s="190"/>
      <c r="Q1745" s="190"/>
      <c r="R1745" s="190"/>
      <c r="S1745" s="190"/>
      <c r="T1745" s="191"/>
      <c r="AT1745" s="186" t="s">
        <v>189</v>
      </c>
      <c r="AU1745" s="186" t="s">
        <v>85</v>
      </c>
      <c r="AV1745" s="14" t="s">
        <v>80</v>
      </c>
      <c r="AW1745" s="14" t="s">
        <v>31</v>
      </c>
      <c r="AX1745" s="14" t="s">
        <v>75</v>
      </c>
      <c r="AY1745" s="186" t="s">
        <v>181</v>
      </c>
    </row>
    <row r="1746" spans="1:65" s="13" customFormat="1">
      <c r="B1746" s="176"/>
      <c r="D1746" s="177" t="s">
        <v>189</v>
      </c>
      <c r="E1746" s="178" t="s">
        <v>1</v>
      </c>
      <c r="F1746" s="179" t="s">
        <v>2401</v>
      </c>
      <c r="H1746" s="180">
        <v>1.95</v>
      </c>
      <c r="I1746" s="181"/>
      <c r="L1746" s="176"/>
      <c r="M1746" s="182"/>
      <c r="N1746" s="183"/>
      <c r="O1746" s="183"/>
      <c r="P1746" s="183"/>
      <c r="Q1746" s="183"/>
      <c r="R1746" s="183"/>
      <c r="S1746" s="183"/>
      <c r="T1746" s="184"/>
      <c r="AT1746" s="178" t="s">
        <v>189</v>
      </c>
      <c r="AU1746" s="178" t="s">
        <v>85</v>
      </c>
      <c r="AV1746" s="13" t="s">
        <v>85</v>
      </c>
      <c r="AW1746" s="13" t="s">
        <v>31</v>
      </c>
      <c r="AX1746" s="13" t="s">
        <v>75</v>
      </c>
      <c r="AY1746" s="178" t="s">
        <v>181</v>
      </c>
    </row>
    <row r="1747" spans="1:65" s="14" customFormat="1">
      <c r="B1747" s="185"/>
      <c r="D1747" s="177" t="s">
        <v>189</v>
      </c>
      <c r="E1747" s="186" t="s">
        <v>1</v>
      </c>
      <c r="F1747" s="187" t="s">
        <v>2330</v>
      </c>
      <c r="H1747" s="186" t="s">
        <v>1</v>
      </c>
      <c r="I1747" s="188"/>
      <c r="L1747" s="185"/>
      <c r="M1747" s="189"/>
      <c r="N1747" s="190"/>
      <c r="O1747" s="190"/>
      <c r="P1747" s="190"/>
      <c r="Q1747" s="190"/>
      <c r="R1747" s="190"/>
      <c r="S1747" s="190"/>
      <c r="T1747" s="191"/>
      <c r="AT1747" s="186" t="s">
        <v>189</v>
      </c>
      <c r="AU1747" s="186" t="s">
        <v>85</v>
      </c>
      <c r="AV1747" s="14" t="s">
        <v>80</v>
      </c>
      <c r="AW1747" s="14" t="s">
        <v>31</v>
      </c>
      <c r="AX1747" s="14" t="s">
        <v>75</v>
      </c>
      <c r="AY1747" s="186" t="s">
        <v>181</v>
      </c>
    </row>
    <row r="1748" spans="1:65" s="13" customFormat="1">
      <c r="B1748" s="176"/>
      <c r="D1748" s="177" t="s">
        <v>189</v>
      </c>
      <c r="E1748" s="178" t="s">
        <v>1</v>
      </c>
      <c r="F1748" s="179" t="s">
        <v>2387</v>
      </c>
      <c r="H1748" s="180">
        <v>2.25</v>
      </c>
      <c r="I1748" s="181"/>
      <c r="L1748" s="176"/>
      <c r="M1748" s="182"/>
      <c r="N1748" s="183"/>
      <c r="O1748" s="183"/>
      <c r="P1748" s="183"/>
      <c r="Q1748" s="183"/>
      <c r="R1748" s="183"/>
      <c r="S1748" s="183"/>
      <c r="T1748" s="184"/>
      <c r="AT1748" s="178" t="s">
        <v>189</v>
      </c>
      <c r="AU1748" s="178" t="s">
        <v>85</v>
      </c>
      <c r="AV1748" s="13" t="s">
        <v>85</v>
      </c>
      <c r="AW1748" s="13" t="s">
        <v>31</v>
      </c>
      <c r="AX1748" s="13" t="s">
        <v>75</v>
      </c>
      <c r="AY1748" s="178" t="s">
        <v>181</v>
      </c>
    </row>
    <row r="1749" spans="1:65" s="14" customFormat="1">
      <c r="B1749" s="185"/>
      <c r="D1749" s="177" t="s">
        <v>189</v>
      </c>
      <c r="E1749" s="186" t="s">
        <v>1</v>
      </c>
      <c r="F1749" s="187" t="s">
        <v>2328</v>
      </c>
      <c r="H1749" s="186" t="s">
        <v>1</v>
      </c>
      <c r="I1749" s="188"/>
      <c r="L1749" s="185"/>
      <c r="M1749" s="189"/>
      <c r="N1749" s="190"/>
      <c r="O1749" s="190"/>
      <c r="P1749" s="190"/>
      <c r="Q1749" s="190"/>
      <c r="R1749" s="190"/>
      <c r="S1749" s="190"/>
      <c r="T1749" s="191"/>
      <c r="AT1749" s="186" t="s">
        <v>189</v>
      </c>
      <c r="AU1749" s="186" t="s">
        <v>85</v>
      </c>
      <c r="AV1749" s="14" t="s">
        <v>80</v>
      </c>
      <c r="AW1749" s="14" t="s">
        <v>31</v>
      </c>
      <c r="AX1749" s="14" t="s">
        <v>75</v>
      </c>
      <c r="AY1749" s="186" t="s">
        <v>181</v>
      </c>
    </row>
    <row r="1750" spans="1:65" s="13" customFormat="1">
      <c r="B1750" s="176"/>
      <c r="D1750" s="177" t="s">
        <v>189</v>
      </c>
      <c r="E1750" s="178" t="s">
        <v>1</v>
      </c>
      <c r="F1750" s="179" t="s">
        <v>2387</v>
      </c>
      <c r="H1750" s="180">
        <v>2.25</v>
      </c>
      <c r="I1750" s="181"/>
      <c r="L1750" s="176"/>
      <c r="M1750" s="182"/>
      <c r="N1750" s="183"/>
      <c r="O1750" s="183"/>
      <c r="P1750" s="183"/>
      <c r="Q1750" s="183"/>
      <c r="R1750" s="183"/>
      <c r="S1750" s="183"/>
      <c r="T1750" s="184"/>
      <c r="AT1750" s="178" t="s">
        <v>189</v>
      </c>
      <c r="AU1750" s="178" t="s">
        <v>85</v>
      </c>
      <c r="AV1750" s="13" t="s">
        <v>85</v>
      </c>
      <c r="AW1750" s="13" t="s">
        <v>31</v>
      </c>
      <c r="AX1750" s="13" t="s">
        <v>75</v>
      </c>
      <c r="AY1750" s="178" t="s">
        <v>181</v>
      </c>
    </row>
    <row r="1751" spans="1:65" s="15" customFormat="1">
      <c r="B1751" s="192"/>
      <c r="D1751" s="177" t="s">
        <v>189</v>
      </c>
      <c r="E1751" s="193" t="s">
        <v>1</v>
      </c>
      <c r="F1751" s="194" t="s">
        <v>204</v>
      </c>
      <c r="H1751" s="195">
        <v>47.838999999999999</v>
      </c>
      <c r="I1751" s="196"/>
      <c r="L1751" s="192"/>
      <c r="M1751" s="197"/>
      <c r="N1751" s="198"/>
      <c r="O1751" s="198"/>
      <c r="P1751" s="198"/>
      <c r="Q1751" s="198"/>
      <c r="R1751" s="198"/>
      <c r="S1751" s="198"/>
      <c r="T1751" s="199"/>
      <c r="AT1751" s="193" t="s">
        <v>189</v>
      </c>
      <c r="AU1751" s="193" t="s">
        <v>85</v>
      </c>
      <c r="AV1751" s="15" t="s">
        <v>187</v>
      </c>
      <c r="AW1751" s="15" t="s">
        <v>31</v>
      </c>
      <c r="AX1751" s="15" t="s">
        <v>80</v>
      </c>
      <c r="AY1751" s="193" t="s">
        <v>181</v>
      </c>
    </row>
    <row r="1752" spans="1:65" s="2" customFormat="1" ht="21.75" customHeight="1">
      <c r="A1752" s="32"/>
      <c r="B1752" s="161"/>
      <c r="C1752" s="162" t="s">
        <v>2409</v>
      </c>
      <c r="D1752" s="162" t="s">
        <v>183</v>
      </c>
      <c r="E1752" s="163" t="s">
        <v>2410</v>
      </c>
      <c r="F1752" s="164" t="s">
        <v>2411</v>
      </c>
      <c r="G1752" s="165" t="s">
        <v>200</v>
      </c>
      <c r="H1752" s="166">
        <v>209.10400000000001</v>
      </c>
      <c r="I1752" s="167"/>
      <c r="J1752" s="168">
        <f>ROUND(I1752*H1752,2)</f>
        <v>0</v>
      </c>
      <c r="K1752" s="169"/>
      <c r="L1752" s="33"/>
      <c r="M1752" s="170" t="s">
        <v>1</v>
      </c>
      <c r="N1752" s="171" t="s">
        <v>40</v>
      </c>
      <c r="O1752" s="58"/>
      <c r="P1752" s="172">
        <f>O1752*H1752</f>
        <v>0</v>
      </c>
      <c r="Q1752" s="172">
        <v>1.414E-2</v>
      </c>
      <c r="R1752" s="172">
        <f>Q1752*H1752</f>
        <v>2.95673056</v>
      </c>
      <c r="S1752" s="172">
        <v>0</v>
      </c>
      <c r="T1752" s="173">
        <f>S1752*H1752</f>
        <v>0</v>
      </c>
      <c r="U1752" s="32"/>
      <c r="V1752" s="32"/>
      <c r="W1752" s="32"/>
      <c r="X1752" s="32"/>
      <c r="Y1752" s="32"/>
      <c r="Z1752" s="32"/>
      <c r="AA1752" s="32"/>
      <c r="AB1752" s="32"/>
      <c r="AC1752" s="32"/>
      <c r="AD1752" s="32"/>
      <c r="AE1752" s="32"/>
      <c r="AR1752" s="174" t="s">
        <v>187</v>
      </c>
      <c r="AT1752" s="174" t="s">
        <v>183</v>
      </c>
      <c r="AU1752" s="174" t="s">
        <v>85</v>
      </c>
      <c r="AY1752" s="17" t="s">
        <v>181</v>
      </c>
      <c r="BE1752" s="175">
        <f>IF(N1752="základní",J1752,0)</f>
        <v>0</v>
      </c>
      <c r="BF1752" s="175">
        <f>IF(N1752="snížená",J1752,0)</f>
        <v>0</v>
      </c>
      <c r="BG1752" s="175">
        <f>IF(N1752="zákl. přenesená",J1752,0)</f>
        <v>0</v>
      </c>
      <c r="BH1752" s="175">
        <f>IF(N1752="sníž. přenesená",J1752,0)</f>
        <v>0</v>
      </c>
      <c r="BI1752" s="175">
        <f>IF(N1752="nulová",J1752,0)</f>
        <v>0</v>
      </c>
      <c r="BJ1752" s="17" t="s">
        <v>80</v>
      </c>
      <c r="BK1752" s="175">
        <f>ROUND(I1752*H1752,2)</f>
        <v>0</v>
      </c>
      <c r="BL1752" s="17" t="s">
        <v>187</v>
      </c>
      <c r="BM1752" s="174" t="s">
        <v>2412</v>
      </c>
    </row>
    <row r="1753" spans="1:65" s="13" customFormat="1">
      <c r="B1753" s="176"/>
      <c r="D1753" s="177" t="s">
        <v>189</v>
      </c>
      <c r="E1753" s="178" t="s">
        <v>1</v>
      </c>
      <c r="F1753" s="179" t="s">
        <v>831</v>
      </c>
      <c r="H1753" s="180">
        <v>209.10400000000001</v>
      </c>
      <c r="I1753" s="181"/>
      <c r="L1753" s="176"/>
      <c r="M1753" s="182"/>
      <c r="N1753" s="183"/>
      <c r="O1753" s="183"/>
      <c r="P1753" s="183"/>
      <c r="Q1753" s="183"/>
      <c r="R1753" s="183"/>
      <c r="S1753" s="183"/>
      <c r="T1753" s="184"/>
      <c r="AT1753" s="178" t="s">
        <v>189</v>
      </c>
      <c r="AU1753" s="178" t="s">
        <v>85</v>
      </c>
      <c r="AV1753" s="13" t="s">
        <v>85</v>
      </c>
      <c r="AW1753" s="13" t="s">
        <v>31</v>
      </c>
      <c r="AX1753" s="13" t="s">
        <v>80</v>
      </c>
      <c r="AY1753" s="178" t="s">
        <v>181</v>
      </c>
    </row>
    <row r="1754" spans="1:65" s="2" customFormat="1" ht="21.75" customHeight="1">
      <c r="A1754" s="32"/>
      <c r="B1754" s="161"/>
      <c r="C1754" s="162" t="s">
        <v>2413</v>
      </c>
      <c r="D1754" s="162" t="s">
        <v>183</v>
      </c>
      <c r="E1754" s="163" t="s">
        <v>2414</v>
      </c>
      <c r="F1754" s="164" t="s">
        <v>2415</v>
      </c>
      <c r="G1754" s="165" t="s">
        <v>200</v>
      </c>
      <c r="H1754" s="166">
        <v>18.125</v>
      </c>
      <c r="I1754" s="167"/>
      <c r="J1754" s="168">
        <f>ROUND(I1754*H1754,2)</f>
        <v>0</v>
      </c>
      <c r="K1754" s="169"/>
      <c r="L1754" s="33"/>
      <c r="M1754" s="170" t="s">
        <v>1</v>
      </c>
      <c r="N1754" s="171" t="s">
        <v>40</v>
      </c>
      <c r="O1754" s="58"/>
      <c r="P1754" s="172">
        <f>O1754*H1754</f>
        <v>0</v>
      </c>
      <c r="Q1754" s="172">
        <v>1.6910000000000001E-2</v>
      </c>
      <c r="R1754" s="172">
        <f>Q1754*H1754</f>
        <v>0.30649375000000001</v>
      </c>
      <c r="S1754" s="172">
        <v>0</v>
      </c>
      <c r="T1754" s="173">
        <f>S1754*H1754</f>
        <v>0</v>
      </c>
      <c r="U1754" s="32"/>
      <c r="V1754" s="32"/>
      <c r="W1754" s="32"/>
      <c r="X1754" s="32"/>
      <c r="Y1754" s="32"/>
      <c r="Z1754" s="32"/>
      <c r="AA1754" s="32"/>
      <c r="AB1754" s="32"/>
      <c r="AC1754" s="32"/>
      <c r="AD1754" s="32"/>
      <c r="AE1754" s="32"/>
      <c r="AR1754" s="174" t="s">
        <v>300</v>
      </c>
      <c r="AT1754" s="174" t="s">
        <v>183</v>
      </c>
      <c r="AU1754" s="174" t="s">
        <v>85</v>
      </c>
      <c r="AY1754" s="17" t="s">
        <v>181</v>
      </c>
      <c r="BE1754" s="175">
        <f>IF(N1754="základní",J1754,0)</f>
        <v>0</v>
      </c>
      <c r="BF1754" s="175">
        <f>IF(N1754="snížená",J1754,0)</f>
        <v>0</v>
      </c>
      <c r="BG1754" s="175">
        <f>IF(N1754="zákl. přenesená",J1754,0)</f>
        <v>0</v>
      </c>
      <c r="BH1754" s="175">
        <f>IF(N1754="sníž. přenesená",J1754,0)</f>
        <v>0</v>
      </c>
      <c r="BI1754" s="175">
        <f>IF(N1754="nulová",J1754,0)</f>
        <v>0</v>
      </c>
      <c r="BJ1754" s="17" t="s">
        <v>80</v>
      </c>
      <c r="BK1754" s="175">
        <f>ROUND(I1754*H1754,2)</f>
        <v>0</v>
      </c>
      <c r="BL1754" s="17" t="s">
        <v>300</v>
      </c>
      <c r="BM1754" s="174" t="s">
        <v>2416</v>
      </c>
    </row>
    <row r="1755" spans="1:65" s="13" customFormat="1">
      <c r="B1755" s="176"/>
      <c r="D1755" s="177" t="s">
        <v>189</v>
      </c>
      <c r="E1755" s="178" t="s">
        <v>1</v>
      </c>
      <c r="F1755" s="179" t="s">
        <v>2417</v>
      </c>
      <c r="H1755" s="180">
        <v>18.125</v>
      </c>
      <c r="I1755" s="181"/>
      <c r="L1755" s="176"/>
      <c r="M1755" s="182"/>
      <c r="N1755" s="183"/>
      <c r="O1755" s="183"/>
      <c r="P1755" s="183"/>
      <c r="Q1755" s="183"/>
      <c r="R1755" s="183"/>
      <c r="S1755" s="183"/>
      <c r="T1755" s="184"/>
      <c r="AT1755" s="178" t="s">
        <v>189</v>
      </c>
      <c r="AU1755" s="178" t="s">
        <v>85</v>
      </c>
      <c r="AV1755" s="13" t="s">
        <v>85</v>
      </c>
      <c r="AW1755" s="13" t="s">
        <v>31</v>
      </c>
      <c r="AX1755" s="13" t="s">
        <v>80</v>
      </c>
      <c r="AY1755" s="178" t="s">
        <v>181</v>
      </c>
    </row>
    <row r="1756" spans="1:65" s="2" customFormat="1" ht="21.75" customHeight="1">
      <c r="A1756" s="32"/>
      <c r="B1756" s="161"/>
      <c r="C1756" s="162" t="s">
        <v>2418</v>
      </c>
      <c r="D1756" s="162" t="s">
        <v>183</v>
      </c>
      <c r="E1756" s="163" t="s">
        <v>2419</v>
      </c>
      <c r="F1756" s="164" t="s">
        <v>2420</v>
      </c>
      <c r="G1756" s="165" t="s">
        <v>200</v>
      </c>
      <c r="H1756" s="166">
        <v>165.45</v>
      </c>
      <c r="I1756" s="167"/>
      <c r="J1756" s="168">
        <f>ROUND(I1756*H1756,2)</f>
        <v>0</v>
      </c>
      <c r="K1756" s="169"/>
      <c r="L1756" s="33"/>
      <c r="M1756" s="170" t="s">
        <v>1</v>
      </c>
      <c r="N1756" s="171" t="s">
        <v>40</v>
      </c>
      <c r="O1756" s="58"/>
      <c r="P1756" s="172">
        <f>O1756*H1756</f>
        <v>0</v>
      </c>
      <c r="Q1756" s="172">
        <v>1.259E-2</v>
      </c>
      <c r="R1756" s="172">
        <f>Q1756*H1756</f>
        <v>2.0830155000000001</v>
      </c>
      <c r="S1756" s="172">
        <v>0</v>
      </c>
      <c r="T1756" s="173">
        <f>S1756*H1756</f>
        <v>0</v>
      </c>
      <c r="U1756" s="32"/>
      <c r="V1756" s="32"/>
      <c r="W1756" s="32"/>
      <c r="X1756" s="32"/>
      <c r="Y1756" s="32"/>
      <c r="Z1756" s="32"/>
      <c r="AA1756" s="32"/>
      <c r="AB1756" s="32"/>
      <c r="AC1756" s="32"/>
      <c r="AD1756" s="32"/>
      <c r="AE1756" s="32"/>
      <c r="AR1756" s="174" t="s">
        <v>300</v>
      </c>
      <c r="AT1756" s="174" t="s">
        <v>183</v>
      </c>
      <c r="AU1756" s="174" t="s">
        <v>85</v>
      </c>
      <c r="AY1756" s="17" t="s">
        <v>181</v>
      </c>
      <c r="BE1756" s="175">
        <f>IF(N1756="základní",J1756,0)</f>
        <v>0</v>
      </c>
      <c r="BF1756" s="175">
        <f>IF(N1756="snížená",J1756,0)</f>
        <v>0</v>
      </c>
      <c r="BG1756" s="175">
        <f>IF(N1756="zákl. přenesená",J1756,0)</f>
        <v>0</v>
      </c>
      <c r="BH1756" s="175">
        <f>IF(N1756="sníž. přenesená",J1756,0)</f>
        <v>0</v>
      </c>
      <c r="BI1756" s="175">
        <f>IF(N1756="nulová",J1756,0)</f>
        <v>0</v>
      </c>
      <c r="BJ1756" s="17" t="s">
        <v>80</v>
      </c>
      <c r="BK1756" s="175">
        <f>ROUND(I1756*H1756,2)</f>
        <v>0</v>
      </c>
      <c r="BL1756" s="17" t="s">
        <v>300</v>
      </c>
      <c r="BM1756" s="174" t="s">
        <v>2421</v>
      </c>
    </row>
    <row r="1757" spans="1:65" s="13" customFormat="1">
      <c r="B1757" s="176"/>
      <c r="D1757" s="177" t="s">
        <v>189</v>
      </c>
      <c r="E1757" s="178" t="s">
        <v>1</v>
      </c>
      <c r="F1757" s="179" t="s">
        <v>1868</v>
      </c>
      <c r="H1757" s="180">
        <v>165.45</v>
      </c>
      <c r="I1757" s="181"/>
      <c r="L1757" s="176"/>
      <c r="M1757" s="182"/>
      <c r="N1757" s="183"/>
      <c r="O1757" s="183"/>
      <c r="P1757" s="183"/>
      <c r="Q1757" s="183"/>
      <c r="R1757" s="183"/>
      <c r="S1757" s="183"/>
      <c r="T1757" s="184"/>
      <c r="AT1757" s="178" t="s">
        <v>189</v>
      </c>
      <c r="AU1757" s="178" t="s">
        <v>85</v>
      </c>
      <c r="AV1757" s="13" t="s">
        <v>85</v>
      </c>
      <c r="AW1757" s="13" t="s">
        <v>31</v>
      </c>
      <c r="AX1757" s="13" t="s">
        <v>80</v>
      </c>
      <c r="AY1757" s="178" t="s">
        <v>181</v>
      </c>
    </row>
    <row r="1758" spans="1:65" s="2" customFormat="1" ht="16.5" customHeight="1">
      <c r="A1758" s="32"/>
      <c r="B1758" s="161"/>
      <c r="C1758" s="162" t="s">
        <v>2422</v>
      </c>
      <c r="D1758" s="162" t="s">
        <v>183</v>
      </c>
      <c r="E1758" s="163" t="s">
        <v>2423</v>
      </c>
      <c r="F1758" s="164" t="s">
        <v>2424</v>
      </c>
      <c r="G1758" s="165" t="s">
        <v>200</v>
      </c>
      <c r="H1758" s="166">
        <v>1324.2470000000001</v>
      </c>
      <c r="I1758" s="167"/>
      <c r="J1758" s="168">
        <f>ROUND(I1758*H1758,2)</f>
        <v>0</v>
      </c>
      <c r="K1758" s="169"/>
      <c r="L1758" s="33"/>
      <c r="M1758" s="170" t="s">
        <v>1</v>
      </c>
      <c r="N1758" s="171" t="s">
        <v>40</v>
      </c>
      <c r="O1758" s="58"/>
      <c r="P1758" s="172">
        <f>O1758*H1758</f>
        <v>0</v>
      </c>
      <c r="Q1758" s="172">
        <v>0</v>
      </c>
      <c r="R1758" s="172">
        <f>Q1758*H1758</f>
        <v>0</v>
      </c>
      <c r="S1758" s="172">
        <v>0</v>
      </c>
      <c r="T1758" s="173">
        <f>S1758*H1758</f>
        <v>0</v>
      </c>
      <c r="U1758" s="32"/>
      <c r="V1758" s="32"/>
      <c r="W1758" s="32"/>
      <c r="X1758" s="32"/>
      <c r="Y1758" s="32"/>
      <c r="Z1758" s="32"/>
      <c r="AA1758" s="32"/>
      <c r="AB1758" s="32"/>
      <c r="AC1758" s="32"/>
      <c r="AD1758" s="32"/>
      <c r="AE1758" s="32"/>
      <c r="AR1758" s="174" t="s">
        <v>300</v>
      </c>
      <c r="AT1758" s="174" t="s">
        <v>183</v>
      </c>
      <c r="AU1758" s="174" t="s">
        <v>85</v>
      </c>
      <c r="AY1758" s="17" t="s">
        <v>181</v>
      </c>
      <c r="BE1758" s="175">
        <f>IF(N1758="základní",J1758,0)</f>
        <v>0</v>
      </c>
      <c r="BF1758" s="175">
        <f>IF(N1758="snížená",J1758,0)</f>
        <v>0</v>
      </c>
      <c r="BG1758" s="175">
        <f>IF(N1758="zákl. přenesená",J1758,0)</f>
        <v>0</v>
      </c>
      <c r="BH1758" s="175">
        <f>IF(N1758="sníž. přenesená",J1758,0)</f>
        <v>0</v>
      </c>
      <c r="BI1758" s="175">
        <f>IF(N1758="nulová",J1758,0)</f>
        <v>0</v>
      </c>
      <c r="BJ1758" s="17" t="s">
        <v>80</v>
      </c>
      <c r="BK1758" s="175">
        <f>ROUND(I1758*H1758,2)</f>
        <v>0</v>
      </c>
      <c r="BL1758" s="17" t="s">
        <v>300</v>
      </c>
      <c r="BM1758" s="174" t="s">
        <v>2425</v>
      </c>
    </row>
    <row r="1759" spans="1:65" s="13" customFormat="1">
      <c r="B1759" s="176"/>
      <c r="D1759" s="177" t="s">
        <v>189</v>
      </c>
      <c r="E1759" s="178" t="s">
        <v>1</v>
      </c>
      <c r="F1759" s="179" t="s">
        <v>819</v>
      </c>
      <c r="H1759" s="180">
        <v>165.45</v>
      </c>
      <c r="I1759" s="181"/>
      <c r="L1759" s="176"/>
      <c r="M1759" s="182"/>
      <c r="N1759" s="183"/>
      <c r="O1759" s="183"/>
      <c r="P1759" s="183"/>
      <c r="Q1759" s="183"/>
      <c r="R1759" s="183"/>
      <c r="S1759" s="183"/>
      <c r="T1759" s="184"/>
      <c r="AT1759" s="178" t="s">
        <v>189</v>
      </c>
      <c r="AU1759" s="178" t="s">
        <v>85</v>
      </c>
      <c r="AV1759" s="13" t="s">
        <v>85</v>
      </c>
      <c r="AW1759" s="13" t="s">
        <v>31</v>
      </c>
      <c r="AX1759" s="13" t="s">
        <v>75</v>
      </c>
      <c r="AY1759" s="178" t="s">
        <v>181</v>
      </c>
    </row>
    <row r="1760" spans="1:65" s="13" customFormat="1">
      <c r="B1760" s="176"/>
      <c r="D1760" s="177" t="s">
        <v>189</v>
      </c>
      <c r="E1760" s="178" t="s">
        <v>1</v>
      </c>
      <c r="F1760" s="179" t="s">
        <v>828</v>
      </c>
      <c r="H1760" s="180">
        <v>1084.3320000000001</v>
      </c>
      <c r="I1760" s="181"/>
      <c r="L1760" s="176"/>
      <c r="M1760" s="182"/>
      <c r="N1760" s="183"/>
      <c r="O1760" s="183"/>
      <c r="P1760" s="183"/>
      <c r="Q1760" s="183"/>
      <c r="R1760" s="183"/>
      <c r="S1760" s="183"/>
      <c r="T1760" s="184"/>
      <c r="AT1760" s="178" t="s">
        <v>189</v>
      </c>
      <c r="AU1760" s="178" t="s">
        <v>85</v>
      </c>
      <c r="AV1760" s="13" t="s">
        <v>85</v>
      </c>
      <c r="AW1760" s="13" t="s">
        <v>31</v>
      </c>
      <c r="AX1760" s="13" t="s">
        <v>75</v>
      </c>
      <c r="AY1760" s="178" t="s">
        <v>181</v>
      </c>
    </row>
    <row r="1761" spans="1:65" s="13" customFormat="1">
      <c r="B1761" s="176"/>
      <c r="D1761" s="177" t="s">
        <v>189</v>
      </c>
      <c r="E1761" s="178" t="s">
        <v>1</v>
      </c>
      <c r="F1761" s="179" t="s">
        <v>825</v>
      </c>
      <c r="H1761" s="180">
        <v>56.34</v>
      </c>
      <c r="I1761" s="181"/>
      <c r="L1761" s="176"/>
      <c r="M1761" s="182"/>
      <c r="N1761" s="183"/>
      <c r="O1761" s="183"/>
      <c r="P1761" s="183"/>
      <c r="Q1761" s="183"/>
      <c r="R1761" s="183"/>
      <c r="S1761" s="183"/>
      <c r="T1761" s="184"/>
      <c r="AT1761" s="178" t="s">
        <v>189</v>
      </c>
      <c r="AU1761" s="178" t="s">
        <v>85</v>
      </c>
      <c r="AV1761" s="13" t="s">
        <v>85</v>
      </c>
      <c r="AW1761" s="13" t="s">
        <v>31</v>
      </c>
      <c r="AX1761" s="13" t="s">
        <v>75</v>
      </c>
      <c r="AY1761" s="178" t="s">
        <v>181</v>
      </c>
    </row>
    <row r="1762" spans="1:65" s="13" customFormat="1">
      <c r="B1762" s="176"/>
      <c r="D1762" s="177" t="s">
        <v>189</v>
      </c>
      <c r="E1762" s="178" t="s">
        <v>1</v>
      </c>
      <c r="F1762" s="179" t="s">
        <v>822</v>
      </c>
      <c r="H1762" s="180">
        <v>18.125</v>
      </c>
      <c r="I1762" s="181"/>
      <c r="L1762" s="176"/>
      <c r="M1762" s="182"/>
      <c r="N1762" s="183"/>
      <c r="O1762" s="183"/>
      <c r="P1762" s="183"/>
      <c r="Q1762" s="183"/>
      <c r="R1762" s="183"/>
      <c r="S1762" s="183"/>
      <c r="T1762" s="184"/>
      <c r="AT1762" s="178" t="s">
        <v>189</v>
      </c>
      <c r="AU1762" s="178" t="s">
        <v>85</v>
      </c>
      <c r="AV1762" s="13" t="s">
        <v>85</v>
      </c>
      <c r="AW1762" s="13" t="s">
        <v>31</v>
      </c>
      <c r="AX1762" s="13" t="s">
        <v>75</v>
      </c>
      <c r="AY1762" s="178" t="s">
        <v>181</v>
      </c>
    </row>
    <row r="1763" spans="1:65" s="15" customFormat="1">
      <c r="B1763" s="192"/>
      <c r="D1763" s="177" t="s">
        <v>189</v>
      </c>
      <c r="E1763" s="193" t="s">
        <v>1</v>
      </c>
      <c r="F1763" s="194" t="s">
        <v>204</v>
      </c>
      <c r="H1763" s="195">
        <v>1324.2470000000001</v>
      </c>
      <c r="I1763" s="196"/>
      <c r="L1763" s="192"/>
      <c r="M1763" s="197"/>
      <c r="N1763" s="198"/>
      <c r="O1763" s="198"/>
      <c r="P1763" s="198"/>
      <c r="Q1763" s="198"/>
      <c r="R1763" s="198"/>
      <c r="S1763" s="198"/>
      <c r="T1763" s="199"/>
      <c r="AT1763" s="193" t="s">
        <v>189</v>
      </c>
      <c r="AU1763" s="193" t="s">
        <v>85</v>
      </c>
      <c r="AV1763" s="15" t="s">
        <v>187</v>
      </c>
      <c r="AW1763" s="15" t="s">
        <v>31</v>
      </c>
      <c r="AX1763" s="15" t="s">
        <v>80</v>
      </c>
      <c r="AY1763" s="193" t="s">
        <v>181</v>
      </c>
    </row>
    <row r="1764" spans="1:65" s="2" customFormat="1" ht="16.5" customHeight="1">
      <c r="A1764" s="32"/>
      <c r="B1764" s="161"/>
      <c r="C1764" s="200" t="s">
        <v>2426</v>
      </c>
      <c r="D1764" s="200" t="s">
        <v>513</v>
      </c>
      <c r="E1764" s="201" t="s">
        <v>2427</v>
      </c>
      <c r="F1764" s="202" t="s">
        <v>2428</v>
      </c>
      <c r="G1764" s="203" t="s">
        <v>200</v>
      </c>
      <c r="H1764" s="204">
        <v>1390.4590000000001</v>
      </c>
      <c r="I1764" s="205"/>
      <c r="J1764" s="206">
        <f>ROUND(I1764*H1764,2)</f>
        <v>0</v>
      </c>
      <c r="K1764" s="207"/>
      <c r="L1764" s="208"/>
      <c r="M1764" s="209" t="s">
        <v>1</v>
      </c>
      <c r="N1764" s="210" t="s">
        <v>40</v>
      </c>
      <c r="O1764" s="58"/>
      <c r="P1764" s="172">
        <f>O1764*H1764</f>
        <v>0</v>
      </c>
      <c r="Q1764" s="172">
        <v>1.3999999999999999E-4</v>
      </c>
      <c r="R1764" s="172">
        <f>Q1764*H1764</f>
        <v>0.19466425999999998</v>
      </c>
      <c r="S1764" s="172">
        <v>0</v>
      </c>
      <c r="T1764" s="173">
        <f>S1764*H1764</f>
        <v>0</v>
      </c>
      <c r="U1764" s="32"/>
      <c r="V1764" s="32"/>
      <c r="W1764" s="32"/>
      <c r="X1764" s="32"/>
      <c r="Y1764" s="32"/>
      <c r="Z1764" s="32"/>
      <c r="AA1764" s="32"/>
      <c r="AB1764" s="32"/>
      <c r="AC1764" s="32"/>
      <c r="AD1764" s="32"/>
      <c r="AE1764" s="32"/>
      <c r="AR1764" s="174" t="s">
        <v>445</v>
      </c>
      <c r="AT1764" s="174" t="s">
        <v>513</v>
      </c>
      <c r="AU1764" s="174" t="s">
        <v>85</v>
      </c>
      <c r="AY1764" s="17" t="s">
        <v>181</v>
      </c>
      <c r="BE1764" s="175">
        <f>IF(N1764="základní",J1764,0)</f>
        <v>0</v>
      </c>
      <c r="BF1764" s="175">
        <f>IF(N1764="snížená",J1764,0)</f>
        <v>0</v>
      </c>
      <c r="BG1764" s="175">
        <f>IF(N1764="zákl. přenesená",J1764,0)</f>
        <v>0</v>
      </c>
      <c r="BH1764" s="175">
        <f>IF(N1764="sníž. přenesená",J1764,0)</f>
        <v>0</v>
      </c>
      <c r="BI1764" s="175">
        <f>IF(N1764="nulová",J1764,0)</f>
        <v>0</v>
      </c>
      <c r="BJ1764" s="17" t="s">
        <v>80</v>
      </c>
      <c r="BK1764" s="175">
        <f>ROUND(I1764*H1764,2)</f>
        <v>0</v>
      </c>
      <c r="BL1764" s="17" t="s">
        <v>300</v>
      </c>
      <c r="BM1764" s="174" t="s">
        <v>2429</v>
      </c>
    </row>
    <row r="1765" spans="1:65" s="13" customFormat="1">
      <c r="B1765" s="176"/>
      <c r="D1765" s="177" t="s">
        <v>189</v>
      </c>
      <c r="F1765" s="179" t="s">
        <v>2430</v>
      </c>
      <c r="H1765" s="180">
        <v>1390.4590000000001</v>
      </c>
      <c r="I1765" s="181"/>
      <c r="L1765" s="176"/>
      <c r="M1765" s="182"/>
      <c r="N1765" s="183"/>
      <c r="O1765" s="183"/>
      <c r="P1765" s="183"/>
      <c r="Q1765" s="183"/>
      <c r="R1765" s="183"/>
      <c r="S1765" s="183"/>
      <c r="T1765" s="184"/>
      <c r="AT1765" s="178" t="s">
        <v>189</v>
      </c>
      <c r="AU1765" s="178" t="s">
        <v>85</v>
      </c>
      <c r="AV1765" s="13" t="s">
        <v>85</v>
      </c>
      <c r="AW1765" s="13" t="s">
        <v>3</v>
      </c>
      <c r="AX1765" s="13" t="s">
        <v>80</v>
      </c>
      <c r="AY1765" s="178" t="s">
        <v>181</v>
      </c>
    </row>
    <row r="1766" spans="1:65" s="2" customFormat="1" ht="33" customHeight="1">
      <c r="A1766" s="32"/>
      <c r="B1766" s="161"/>
      <c r="C1766" s="162" t="s">
        <v>2431</v>
      </c>
      <c r="D1766" s="162" t="s">
        <v>183</v>
      </c>
      <c r="E1766" s="163" t="s">
        <v>2432</v>
      </c>
      <c r="F1766" s="164" t="s">
        <v>2433</v>
      </c>
      <c r="G1766" s="165" t="s">
        <v>200</v>
      </c>
      <c r="H1766" s="166">
        <v>1084.3320000000001</v>
      </c>
      <c r="I1766" s="167"/>
      <c r="J1766" s="168">
        <f>ROUND(I1766*H1766,2)</f>
        <v>0</v>
      </c>
      <c r="K1766" s="169"/>
      <c r="L1766" s="33"/>
      <c r="M1766" s="170" t="s">
        <v>1</v>
      </c>
      <c r="N1766" s="171" t="s">
        <v>40</v>
      </c>
      <c r="O1766" s="58"/>
      <c r="P1766" s="172">
        <f>O1766*H1766</f>
        <v>0</v>
      </c>
      <c r="Q1766" s="172">
        <v>2.1319999999999999E-2</v>
      </c>
      <c r="R1766" s="172">
        <f>Q1766*H1766</f>
        <v>23.11795824</v>
      </c>
      <c r="S1766" s="172">
        <v>0</v>
      </c>
      <c r="T1766" s="173">
        <f>S1766*H1766</f>
        <v>0</v>
      </c>
      <c r="U1766" s="32"/>
      <c r="V1766" s="32"/>
      <c r="W1766" s="32"/>
      <c r="X1766" s="32"/>
      <c r="Y1766" s="32"/>
      <c r="Z1766" s="32"/>
      <c r="AA1766" s="32"/>
      <c r="AB1766" s="32"/>
      <c r="AC1766" s="32"/>
      <c r="AD1766" s="32"/>
      <c r="AE1766" s="32"/>
      <c r="AR1766" s="174" t="s">
        <v>300</v>
      </c>
      <c r="AT1766" s="174" t="s">
        <v>183</v>
      </c>
      <c r="AU1766" s="174" t="s">
        <v>85</v>
      </c>
      <c r="AY1766" s="17" t="s">
        <v>181</v>
      </c>
      <c r="BE1766" s="175">
        <f>IF(N1766="základní",J1766,0)</f>
        <v>0</v>
      </c>
      <c r="BF1766" s="175">
        <f>IF(N1766="snížená",J1766,0)</f>
        <v>0</v>
      </c>
      <c r="BG1766" s="175">
        <f>IF(N1766="zákl. přenesená",J1766,0)</f>
        <v>0</v>
      </c>
      <c r="BH1766" s="175">
        <f>IF(N1766="sníž. přenesená",J1766,0)</f>
        <v>0</v>
      </c>
      <c r="BI1766" s="175">
        <f>IF(N1766="nulová",J1766,0)</f>
        <v>0</v>
      </c>
      <c r="BJ1766" s="17" t="s">
        <v>80</v>
      </c>
      <c r="BK1766" s="175">
        <f>ROUND(I1766*H1766,2)</f>
        <v>0</v>
      </c>
      <c r="BL1766" s="17" t="s">
        <v>300</v>
      </c>
      <c r="BM1766" s="174" t="s">
        <v>2434</v>
      </c>
    </row>
    <row r="1767" spans="1:65" s="13" customFormat="1">
      <c r="B1767" s="176"/>
      <c r="D1767" s="177" t="s">
        <v>189</v>
      </c>
      <c r="E1767" s="178" t="s">
        <v>1</v>
      </c>
      <c r="F1767" s="179" t="s">
        <v>828</v>
      </c>
      <c r="H1767" s="180">
        <v>1084.3320000000001</v>
      </c>
      <c r="I1767" s="181"/>
      <c r="L1767" s="176"/>
      <c r="M1767" s="182"/>
      <c r="N1767" s="183"/>
      <c r="O1767" s="183"/>
      <c r="P1767" s="183"/>
      <c r="Q1767" s="183"/>
      <c r="R1767" s="183"/>
      <c r="S1767" s="183"/>
      <c r="T1767" s="184"/>
      <c r="AT1767" s="178" t="s">
        <v>189</v>
      </c>
      <c r="AU1767" s="178" t="s">
        <v>85</v>
      </c>
      <c r="AV1767" s="13" t="s">
        <v>85</v>
      </c>
      <c r="AW1767" s="13" t="s">
        <v>31</v>
      </c>
      <c r="AX1767" s="13" t="s">
        <v>80</v>
      </c>
      <c r="AY1767" s="178" t="s">
        <v>181</v>
      </c>
    </row>
    <row r="1768" spans="1:65" s="2" customFormat="1" ht="33" customHeight="1">
      <c r="A1768" s="32"/>
      <c r="B1768" s="161"/>
      <c r="C1768" s="162" t="s">
        <v>2435</v>
      </c>
      <c r="D1768" s="162" t="s">
        <v>183</v>
      </c>
      <c r="E1768" s="163" t="s">
        <v>2436</v>
      </c>
      <c r="F1768" s="164" t="s">
        <v>2437</v>
      </c>
      <c r="G1768" s="165" t="s">
        <v>200</v>
      </c>
      <c r="H1768" s="166">
        <v>56.34</v>
      </c>
      <c r="I1768" s="167"/>
      <c r="J1768" s="168">
        <f>ROUND(I1768*H1768,2)</f>
        <v>0</v>
      </c>
      <c r="K1768" s="169"/>
      <c r="L1768" s="33"/>
      <c r="M1768" s="170" t="s">
        <v>1</v>
      </c>
      <c r="N1768" s="171" t="s">
        <v>40</v>
      </c>
      <c r="O1768" s="58"/>
      <c r="P1768" s="172">
        <f>O1768*H1768</f>
        <v>0</v>
      </c>
      <c r="Q1768" s="172">
        <v>2.1319999999999999E-2</v>
      </c>
      <c r="R1768" s="172">
        <f>Q1768*H1768</f>
        <v>1.2011688</v>
      </c>
      <c r="S1768" s="172">
        <v>0</v>
      </c>
      <c r="T1768" s="173">
        <f>S1768*H1768</f>
        <v>0</v>
      </c>
      <c r="U1768" s="32"/>
      <c r="V1768" s="32"/>
      <c r="W1768" s="32"/>
      <c r="X1768" s="32"/>
      <c r="Y1768" s="32"/>
      <c r="Z1768" s="32"/>
      <c r="AA1768" s="32"/>
      <c r="AB1768" s="32"/>
      <c r="AC1768" s="32"/>
      <c r="AD1768" s="32"/>
      <c r="AE1768" s="32"/>
      <c r="AR1768" s="174" t="s">
        <v>300</v>
      </c>
      <c r="AT1768" s="174" t="s">
        <v>183</v>
      </c>
      <c r="AU1768" s="174" t="s">
        <v>85</v>
      </c>
      <c r="AY1768" s="17" t="s">
        <v>181</v>
      </c>
      <c r="BE1768" s="175">
        <f>IF(N1768="základní",J1768,0)</f>
        <v>0</v>
      </c>
      <c r="BF1768" s="175">
        <f>IF(N1768="snížená",J1768,0)</f>
        <v>0</v>
      </c>
      <c r="BG1768" s="175">
        <f>IF(N1768="zákl. přenesená",J1768,0)</f>
        <v>0</v>
      </c>
      <c r="BH1768" s="175">
        <f>IF(N1768="sníž. přenesená",J1768,0)</f>
        <v>0</v>
      </c>
      <c r="BI1768" s="175">
        <f>IF(N1768="nulová",J1768,0)</f>
        <v>0</v>
      </c>
      <c r="BJ1768" s="17" t="s">
        <v>80</v>
      </c>
      <c r="BK1768" s="175">
        <f>ROUND(I1768*H1768,2)</f>
        <v>0</v>
      </c>
      <c r="BL1768" s="17" t="s">
        <v>300</v>
      </c>
      <c r="BM1768" s="174" t="s">
        <v>2438</v>
      </c>
    </row>
    <row r="1769" spans="1:65" s="13" customFormat="1">
      <c r="B1769" s="176"/>
      <c r="D1769" s="177" t="s">
        <v>189</v>
      </c>
      <c r="E1769" s="178" t="s">
        <v>1</v>
      </c>
      <c r="F1769" s="179" t="s">
        <v>825</v>
      </c>
      <c r="H1769" s="180">
        <v>56.34</v>
      </c>
      <c r="I1769" s="181"/>
      <c r="L1769" s="176"/>
      <c r="M1769" s="182"/>
      <c r="N1769" s="183"/>
      <c r="O1769" s="183"/>
      <c r="P1769" s="183"/>
      <c r="Q1769" s="183"/>
      <c r="R1769" s="183"/>
      <c r="S1769" s="183"/>
      <c r="T1769" s="184"/>
      <c r="AT1769" s="178" t="s">
        <v>189</v>
      </c>
      <c r="AU1769" s="178" t="s">
        <v>85</v>
      </c>
      <c r="AV1769" s="13" t="s">
        <v>85</v>
      </c>
      <c r="AW1769" s="13" t="s">
        <v>31</v>
      </c>
      <c r="AX1769" s="13" t="s">
        <v>80</v>
      </c>
      <c r="AY1769" s="178" t="s">
        <v>181</v>
      </c>
    </row>
    <row r="1770" spans="1:65" s="2" customFormat="1" ht="21.75" customHeight="1">
      <c r="A1770" s="32"/>
      <c r="B1770" s="161"/>
      <c r="C1770" s="162" t="s">
        <v>2439</v>
      </c>
      <c r="D1770" s="162" t="s">
        <v>183</v>
      </c>
      <c r="E1770" s="163" t="s">
        <v>2440</v>
      </c>
      <c r="F1770" s="164" t="s">
        <v>2441</v>
      </c>
      <c r="G1770" s="165" t="s">
        <v>228</v>
      </c>
      <c r="H1770" s="166">
        <v>196</v>
      </c>
      <c r="I1770" s="167"/>
      <c r="J1770" s="168">
        <f>ROUND(I1770*H1770,2)</f>
        <v>0</v>
      </c>
      <c r="K1770" s="169"/>
      <c r="L1770" s="33"/>
      <c r="M1770" s="170" t="s">
        <v>1</v>
      </c>
      <c r="N1770" s="171" t="s">
        <v>40</v>
      </c>
      <c r="O1770" s="58"/>
      <c r="P1770" s="172">
        <f>O1770*H1770</f>
        <v>0</v>
      </c>
      <c r="Q1770" s="172">
        <v>1.055E-2</v>
      </c>
      <c r="R1770" s="172">
        <f>Q1770*H1770</f>
        <v>2.0678000000000001</v>
      </c>
      <c r="S1770" s="172">
        <v>0</v>
      </c>
      <c r="T1770" s="173">
        <f>S1770*H1770</f>
        <v>0</v>
      </c>
      <c r="U1770" s="32"/>
      <c r="V1770" s="32"/>
      <c r="W1770" s="32"/>
      <c r="X1770" s="32"/>
      <c r="Y1770" s="32"/>
      <c r="Z1770" s="32"/>
      <c r="AA1770" s="32"/>
      <c r="AB1770" s="32"/>
      <c r="AC1770" s="32"/>
      <c r="AD1770" s="32"/>
      <c r="AE1770" s="32"/>
      <c r="AR1770" s="174" t="s">
        <v>300</v>
      </c>
      <c r="AT1770" s="174" t="s">
        <v>183</v>
      </c>
      <c r="AU1770" s="174" t="s">
        <v>85</v>
      </c>
      <c r="AY1770" s="17" t="s">
        <v>181</v>
      </c>
      <c r="BE1770" s="175">
        <f>IF(N1770="základní",J1770,0)</f>
        <v>0</v>
      </c>
      <c r="BF1770" s="175">
        <f>IF(N1770="snížená",J1770,0)</f>
        <v>0</v>
      </c>
      <c r="BG1770" s="175">
        <f>IF(N1770="zákl. přenesená",J1770,0)</f>
        <v>0</v>
      </c>
      <c r="BH1770" s="175">
        <f>IF(N1770="sníž. přenesená",J1770,0)</f>
        <v>0</v>
      </c>
      <c r="BI1770" s="175">
        <f>IF(N1770="nulová",J1770,0)</f>
        <v>0</v>
      </c>
      <c r="BJ1770" s="17" t="s">
        <v>80</v>
      </c>
      <c r="BK1770" s="175">
        <f>ROUND(I1770*H1770,2)</f>
        <v>0</v>
      </c>
      <c r="BL1770" s="17" t="s">
        <v>300</v>
      </c>
      <c r="BM1770" s="174" t="s">
        <v>2442</v>
      </c>
    </row>
    <row r="1771" spans="1:65" s="14" customFormat="1">
      <c r="B1771" s="185"/>
      <c r="D1771" s="177" t="s">
        <v>189</v>
      </c>
      <c r="E1771" s="186" t="s">
        <v>1</v>
      </c>
      <c r="F1771" s="187" t="s">
        <v>2443</v>
      </c>
      <c r="H1771" s="186" t="s">
        <v>1</v>
      </c>
      <c r="I1771" s="188"/>
      <c r="L1771" s="185"/>
      <c r="M1771" s="189"/>
      <c r="N1771" s="190"/>
      <c r="O1771" s="190"/>
      <c r="P1771" s="190"/>
      <c r="Q1771" s="190"/>
      <c r="R1771" s="190"/>
      <c r="S1771" s="190"/>
      <c r="T1771" s="191"/>
      <c r="AT1771" s="186" t="s">
        <v>189</v>
      </c>
      <c r="AU1771" s="186" t="s">
        <v>85</v>
      </c>
      <c r="AV1771" s="14" t="s">
        <v>80</v>
      </c>
      <c r="AW1771" s="14" t="s">
        <v>31</v>
      </c>
      <c r="AX1771" s="14" t="s">
        <v>75</v>
      </c>
      <c r="AY1771" s="186" t="s">
        <v>181</v>
      </c>
    </row>
    <row r="1772" spans="1:65" s="13" customFormat="1">
      <c r="B1772" s="176"/>
      <c r="D1772" s="177" t="s">
        <v>189</v>
      </c>
      <c r="E1772" s="178" t="s">
        <v>1</v>
      </c>
      <c r="F1772" s="179" t="s">
        <v>2444</v>
      </c>
      <c r="H1772" s="180">
        <v>196</v>
      </c>
      <c r="I1772" s="181"/>
      <c r="L1772" s="176"/>
      <c r="M1772" s="182"/>
      <c r="N1772" s="183"/>
      <c r="O1772" s="183"/>
      <c r="P1772" s="183"/>
      <c r="Q1772" s="183"/>
      <c r="R1772" s="183"/>
      <c r="S1772" s="183"/>
      <c r="T1772" s="184"/>
      <c r="AT1772" s="178" t="s">
        <v>189</v>
      </c>
      <c r="AU1772" s="178" t="s">
        <v>85</v>
      </c>
      <c r="AV1772" s="13" t="s">
        <v>85</v>
      </c>
      <c r="AW1772" s="13" t="s">
        <v>31</v>
      </c>
      <c r="AX1772" s="13" t="s">
        <v>80</v>
      </c>
      <c r="AY1772" s="178" t="s">
        <v>181</v>
      </c>
    </row>
    <row r="1773" spans="1:65" s="2" customFormat="1" ht="16.5" customHeight="1">
      <c r="A1773" s="32"/>
      <c r="B1773" s="161"/>
      <c r="C1773" s="162" t="s">
        <v>2445</v>
      </c>
      <c r="D1773" s="162" t="s">
        <v>183</v>
      </c>
      <c r="E1773" s="163" t="s">
        <v>2446</v>
      </c>
      <c r="F1773" s="164" t="s">
        <v>2447</v>
      </c>
      <c r="G1773" s="165" t="s">
        <v>186</v>
      </c>
      <c r="H1773" s="166">
        <v>11</v>
      </c>
      <c r="I1773" s="167"/>
      <c r="J1773" s="168">
        <f t="shared" ref="J1773:J1779" si="10">ROUND(I1773*H1773,2)</f>
        <v>0</v>
      </c>
      <c r="K1773" s="169"/>
      <c r="L1773" s="33"/>
      <c r="M1773" s="170" t="s">
        <v>1</v>
      </c>
      <c r="N1773" s="171" t="s">
        <v>40</v>
      </c>
      <c r="O1773" s="58"/>
      <c r="P1773" s="172">
        <f t="shared" ref="P1773:P1779" si="11">O1773*H1773</f>
        <v>0</v>
      </c>
      <c r="Q1773" s="172">
        <v>1.0000000000000001E-5</v>
      </c>
      <c r="R1773" s="172">
        <f t="shared" ref="R1773:R1779" si="12">Q1773*H1773</f>
        <v>1.1E-4</v>
      </c>
      <c r="S1773" s="172">
        <v>0</v>
      </c>
      <c r="T1773" s="173">
        <f t="shared" ref="T1773:T1779" si="13">S1773*H1773</f>
        <v>0</v>
      </c>
      <c r="U1773" s="32"/>
      <c r="V1773" s="32"/>
      <c r="W1773" s="32"/>
      <c r="X1773" s="32"/>
      <c r="Y1773" s="32"/>
      <c r="Z1773" s="32"/>
      <c r="AA1773" s="32"/>
      <c r="AB1773" s="32"/>
      <c r="AC1773" s="32"/>
      <c r="AD1773" s="32"/>
      <c r="AE1773" s="32"/>
      <c r="AR1773" s="174" t="s">
        <v>300</v>
      </c>
      <c r="AT1773" s="174" t="s">
        <v>183</v>
      </c>
      <c r="AU1773" s="174" t="s">
        <v>85</v>
      </c>
      <c r="AY1773" s="17" t="s">
        <v>181</v>
      </c>
      <c r="BE1773" s="175">
        <f t="shared" ref="BE1773:BE1779" si="14">IF(N1773="základní",J1773,0)</f>
        <v>0</v>
      </c>
      <c r="BF1773" s="175">
        <f t="shared" ref="BF1773:BF1779" si="15">IF(N1773="snížená",J1773,0)</f>
        <v>0</v>
      </c>
      <c r="BG1773" s="175">
        <f t="shared" ref="BG1773:BG1779" si="16">IF(N1773="zákl. přenesená",J1773,0)</f>
        <v>0</v>
      </c>
      <c r="BH1773" s="175">
        <f t="shared" ref="BH1773:BH1779" si="17">IF(N1773="sníž. přenesená",J1773,0)</f>
        <v>0</v>
      </c>
      <c r="BI1773" s="175">
        <f t="shared" ref="BI1773:BI1779" si="18">IF(N1773="nulová",J1773,0)</f>
        <v>0</v>
      </c>
      <c r="BJ1773" s="17" t="s">
        <v>80</v>
      </c>
      <c r="BK1773" s="175">
        <f t="shared" ref="BK1773:BK1779" si="19">ROUND(I1773*H1773,2)</f>
        <v>0</v>
      </c>
      <c r="BL1773" s="17" t="s">
        <v>300</v>
      </c>
      <c r="BM1773" s="174" t="s">
        <v>2448</v>
      </c>
    </row>
    <row r="1774" spans="1:65" s="2" customFormat="1" ht="21.75" customHeight="1">
      <c r="A1774" s="32"/>
      <c r="B1774" s="161"/>
      <c r="C1774" s="200" t="s">
        <v>2449</v>
      </c>
      <c r="D1774" s="200" t="s">
        <v>513</v>
      </c>
      <c r="E1774" s="201" t="s">
        <v>2450</v>
      </c>
      <c r="F1774" s="202" t="s">
        <v>2451</v>
      </c>
      <c r="G1774" s="203" t="s">
        <v>186</v>
      </c>
      <c r="H1774" s="204">
        <v>11</v>
      </c>
      <c r="I1774" s="205"/>
      <c r="J1774" s="206">
        <f t="shared" si="10"/>
        <v>0</v>
      </c>
      <c r="K1774" s="207"/>
      <c r="L1774" s="208"/>
      <c r="M1774" s="209" t="s">
        <v>1</v>
      </c>
      <c r="N1774" s="210" t="s">
        <v>40</v>
      </c>
      <c r="O1774" s="58"/>
      <c r="P1774" s="172">
        <f t="shared" si="11"/>
        <v>0</v>
      </c>
      <c r="Q1774" s="172">
        <v>2.5000000000000001E-3</v>
      </c>
      <c r="R1774" s="172">
        <f t="shared" si="12"/>
        <v>2.75E-2</v>
      </c>
      <c r="S1774" s="172">
        <v>0</v>
      </c>
      <c r="T1774" s="173">
        <f t="shared" si="13"/>
        <v>0</v>
      </c>
      <c r="U1774" s="32"/>
      <c r="V1774" s="32"/>
      <c r="W1774" s="32"/>
      <c r="X1774" s="32"/>
      <c r="Y1774" s="32"/>
      <c r="Z1774" s="32"/>
      <c r="AA1774" s="32"/>
      <c r="AB1774" s="32"/>
      <c r="AC1774" s="32"/>
      <c r="AD1774" s="32"/>
      <c r="AE1774" s="32"/>
      <c r="AR1774" s="174" t="s">
        <v>445</v>
      </c>
      <c r="AT1774" s="174" t="s">
        <v>513</v>
      </c>
      <c r="AU1774" s="174" t="s">
        <v>85</v>
      </c>
      <c r="AY1774" s="17" t="s">
        <v>181</v>
      </c>
      <c r="BE1774" s="175">
        <f t="shared" si="14"/>
        <v>0</v>
      </c>
      <c r="BF1774" s="175">
        <f t="shared" si="15"/>
        <v>0</v>
      </c>
      <c r="BG1774" s="175">
        <f t="shared" si="16"/>
        <v>0</v>
      </c>
      <c r="BH1774" s="175">
        <f t="shared" si="17"/>
        <v>0</v>
      </c>
      <c r="BI1774" s="175">
        <f t="shared" si="18"/>
        <v>0</v>
      </c>
      <c r="BJ1774" s="17" t="s">
        <v>80</v>
      </c>
      <c r="BK1774" s="175">
        <f t="shared" si="19"/>
        <v>0</v>
      </c>
      <c r="BL1774" s="17" t="s">
        <v>300</v>
      </c>
      <c r="BM1774" s="174" t="s">
        <v>2452</v>
      </c>
    </row>
    <row r="1775" spans="1:65" s="2" customFormat="1" ht="16.5" customHeight="1">
      <c r="A1775" s="32"/>
      <c r="B1775" s="161"/>
      <c r="C1775" s="162" t="s">
        <v>2453</v>
      </c>
      <c r="D1775" s="162" t="s">
        <v>183</v>
      </c>
      <c r="E1775" s="163" t="s">
        <v>2454</v>
      </c>
      <c r="F1775" s="164" t="s">
        <v>2455</v>
      </c>
      <c r="G1775" s="165" t="s">
        <v>186</v>
      </c>
      <c r="H1775" s="166">
        <v>1</v>
      </c>
      <c r="I1775" s="167"/>
      <c r="J1775" s="168">
        <f t="shared" si="10"/>
        <v>0</v>
      </c>
      <c r="K1775" s="169"/>
      <c r="L1775" s="33"/>
      <c r="M1775" s="170" t="s">
        <v>1</v>
      </c>
      <c r="N1775" s="171" t="s">
        <v>40</v>
      </c>
      <c r="O1775" s="58"/>
      <c r="P1775" s="172">
        <f t="shared" si="11"/>
        <v>0</v>
      </c>
      <c r="Q1775" s="172">
        <v>1.0000000000000001E-5</v>
      </c>
      <c r="R1775" s="172">
        <f t="shared" si="12"/>
        <v>1.0000000000000001E-5</v>
      </c>
      <c r="S1775" s="172">
        <v>0</v>
      </c>
      <c r="T1775" s="173">
        <f t="shared" si="13"/>
        <v>0</v>
      </c>
      <c r="U1775" s="32"/>
      <c r="V1775" s="32"/>
      <c r="W1775" s="32"/>
      <c r="X1775" s="32"/>
      <c r="Y1775" s="32"/>
      <c r="Z1775" s="32"/>
      <c r="AA1775" s="32"/>
      <c r="AB1775" s="32"/>
      <c r="AC1775" s="32"/>
      <c r="AD1775" s="32"/>
      <c r="AE1775" s="32"/>
      <c r="AR1775" s="174" t="s">
        <v>300</v>
      </c>
      <c r="AT1775" s="174" t="s">
        <v>183</v>
      </c>
      <c r="AU1775" s="174" t="s">
        <v>85</v>
      </c>
      <c r="AY1775" s="17" t="s">
        <v>181</v>
      </c>
      <c r="BE1775" s="175">
        <f t="shared" si="14"/>
        <v>0</v>
      </c>
      <c r="BF1775" s="175">
        <f t="shared" si="15"/>
        <v>0</v>
      </c>
      <c r="BG1775" s="175">
        <f t="shared" si="16"/>
        <v>0</v>
      </c>
      <c r="BH1775" s="175">
        <f t="shared" si="17"/>
        <v>0</v>
      </c>
      <c r="BI1775" s="175">
        <f t="shared" si="18"/>
        <v>0</v>
      </c>
      <c r="BJ1775" s="17" t="s">
        <v>80</v>
      </c>
      <c r="BK1775" s="175">
        <f t="shared" si="19"/>
        <v>0</v>
      </c>
      <c r="BL1775" s="17" t="s">
        <v>300</v>
      </c>
      <c r="BM1775" s="174" t="s">
        <v>2456</v>
      </c>
    </row>
    <row r="1776" spans="1:65" s="2" customFormat="1" ht="21.75" customHeight="1">
      <c r="A1776" s="32"/>
      <c r="B1776" s="161"/>
      <c r="C1776" s="200" t="s">
        <v>2457</v>
      </c>
      <c r="D1776" s="200" t="s">
        <v>513</v>
      </c>
      <c r="E1776" s="201" t="s">
        <v>2458</v>
      </c>
      <c r="F1776" s="202" t="s">
        <v>2459</v>
      </c>
      <c r="G1776" s="203" t="s">
        <v>186</v>
      </c>
      <c r="H1776" s="204">
        <v>1</v>
      </c>
      <c r="I1776" s="205"/>
      <c r="J1776" s="206">
        <f t="shared" si="10"/>
        <v>0</v>
      </c>
      <c r="K1776" s="207"/>
      <c r="L1776" s="208"/>
      <c r="M1776" s="209" t="s">
        <v>1</v>
      </c>
      <c r="N1776" s="210" t="s">
        <v>40</v>
      </c>
      <c r="O1776" s="58"/>
      <c r="P1776" s="172">
        <f t="shared" si="11"/>
        <v>0</v>
      </c>
      <c r="Q1776" s="172">
        <v>2.5000000000000001E-3</v>
      </c>
      <c r="R1776" s="172">
        <f t="shared" si="12"/>
        <v>2.5000000000000001E-3</v>
      </c>
      <c r="S1776" s="172">
        <v>0</v>
      </c>
      <c r="T1776" s="173">
        <f t="shared" si="13"/>
        <v>0</v>
      </c>
      <c r="U1776" s="32"/>
      <c r="V1776" s="32"/>
      <c r="W1776" s="32"/>
      <c r="X1776" s="32"/>
      <c r="Y1776" s="32"/>
      <c r="Z1776" s="32"/>
      <c r="AA1776" s="32"/>
      <c r="AB1776" s="32"/>
      <c r="AC1776" s="32"/>
      <c r="AD1776" s="32"/>
      <c r="AE1776" s="32"/>
      <c r="AR1776" s="174" t="s">
        <v>445</v>
      </c>
      <c r="AT1776" s="174" t="s">
        <v>513</v>
      </c>
      <c r="AU1776" s="174" t="s">
        <v>85</v>
      </c>
      <c r="AY1776" s="17" t="s">
        <v>181</v>
      </c>
      <c r="BE1776" s="175">
        <f t="shared" si="14"/>
        <v>0</v>
      </c>
      <c r="BF1776" s="175">
        <f t="shared" si="15"/>
        <v>0</v>
      </c>
      <c r="BG1776" s="175">
        <f t="shared" si="16"/>
        <v>0</v>
      </c>
      <c r="BH1776" s="175">
        <f t="shared" si="17"/>
        <v>0</v>
      </c>
      <c r="BI1776" s="175">
        <f t="shared" si="18"/>
        <v>0</v>
      </c>
      <c r="BJ1776" s="17" t="s">
        <v>80</v>
      </c>
      <c r="BK1776" s="175">
        <f t="shared" si="19"/>
        <v>0</v>
      </c>
      <c r="BL1776" s="17" t="s">
        <v>300</v>
      </c>
      <c r="BM1776" s="174" t="s">
        <v>2460</v>
      </c>
    </row>
    <row r="1777" spans="1:65" s="2" customFormat="1" ht="16.5" customHeight="1">
      <c r="A1777" s="32"/>
      <c r="B1777" s="161"/>
      <c r="C1777" s="162" t="s">
        <v>2461</v>
      </c>
      <c r="D1777" s="162" t="s">
        <v>183</v>
      </c>
      <c r="E1777" s="163" t="s">
        <v>2462</v>
      </c>
      <c r="F1777" s="164" t="s">
        <v>2463</v>
      </c>
      <c r="G1777" s="165" t="s">
        <v>186</v>
      </c>
      <c r="H1777" s="166">
        <v>8</v>
      </c>
      <c r="I1777" s="167"/>
      <c r="J1777" s="168">
        <f t="shared" si="10"/>
        <v>0</v>
      </c>
      <c r="K1777" s="169"/>
      <c r="L1777" s="33"/>
      <c r="M1777" s="170" t="s">
        <v>1</v>
      </c>
      <c r="N1777" s="171" t="s">
        <v>40</v>
      </c>
      <c r="O1777" s="58"/>
      <c r="P1777" s="172">
        <f t="shared" si="11"/>
        <v>0</v>
      </c>
      <c r="Q1777" s="172">
        <v>1.0000000000000001E-5</v>
      </c>
      <c r="R1777" s="172">
        <f t="shared" si="12"/>
        <v>8.0000000000000007E-5</v>
      </c>
      <c r="S1777" s="172">
        <v>0</v>
      </c>
      <c r="T1777" s="173">
        <f t="shared" si="13"/>
        <v>0</v>
      </c>
      <c r="U1777" s="32"/>
      <c r="V1777" s="32"/>
      <c r="W1777" s="32"/>
      <c r="X1777" s="32"/>
      <c r="Y1777" s="32"/>
      <c r="Z1777" s="32"/>
      <c r="AA1777" s="32"/>
      <c r="AB1777" s="32"/>
      <c r="AC1777" s="32"/>
      <c r="AD1777" s="32"/>
      <c r="AE1777" s="32"/>
      <c r="AR1777" s="174" t="s">
        <v>300</v>
      </c>
      <c r="AT1777" s="174" t="s">
        <v>183</v>
      </c>
      <c r="AU1777" s="174" t="s">
        <v>85</v>
      </c>
      <c r="AY1777" s="17" t="s">
        <v>181</v>
      </c>
      <c r="BE1777" s="175">
        <f t="shared" si="14"/>
        <v>0</v>
      </c>
      <c r="BF1777" s="175">
        <f t="shared" si="15"/>
        <v>0</v>
      </c>
      <c r="BG1777" s="175">
        <f t="shared" si="16"/>
        <v>0</v>
      </c>
      <c r="BH1777" s="175">
        <f t="shared" si="17"/>
        <v>0</v>
      </c>
      <c r="BI1777" s="175">
        <f t="shared" si="18"/>
        <v>0</v>
      </c>
      <c r="BJ1777" s="17" t="s">
        <v>80</v>
      </c>
      <c r="BK1777" s="175">
        <f t="shared" si="19"/>
        <v>0</v>
      </c>
      <c r="BL1777" s="17" t="s">
        <v>300</v>
      </c>
      <c r="BM1777" s="174" t="s">
        <v>2464</v>
      </c>
    </row>
    <row r="1778" spans="1:65" s="2" customFormat="1" ht="21.75" customHeight="1">
      <c r="A1778" s="32"/>
      <c r="B1778" s="161"/>
      <c r="C1778" s="200" t="s">
        <v>2465</v>
      </c>
      <c r="D1778" s="200" t="s">
        <v>513</v>
      </c>
      <c r="E1778" s="201" t="s">
        <v>2466</v>
      </c>
      <c r="F1778" s="202" t="s">
        <v>2467</v>
      </c>
      <c r="G1778" s="203" t="s">
        <v>186</v>
      </c>
      <c r="H1778" s="204">
        <v>8</v>
      </c>
      <c r="I1778" s="205"/>
      <c r="J1778" s="206">
        <f t="shared" si="10"/>
        <v>0</v>
      </c>
      <c r="K1778" s="207"/>
      <c r="L1778" s="208"/>
      <c r="M1778" s="209" t="s">
        <v>1</v>
      </c>
      <c r="N1778" s="210" t="s">
        <v>40</v>
      </c>
      <c r="O1778" s="58"/>
      <c r="P1778" s="172">
        <f t="shared" si="11"/>
        <v>0</v>
      </c>
      <c r="Q1778" s="172">
        <v>6.7000000000000002E-3</v>
      </c>
      <c r="R1778" s="172">
        <f t="shared" si="12"/>
        <v>5.3600000000000002E-2</v>
      </c>
      <c r="S1778" s="172">
        <v>0</v>
      </c>
      <c r="T1778" s="173">
        <f t="shared" si="13"/>
        <v>0</v>
      </c>
      <c r="U1778" s="32"/>
      <c r="V1778" s="32"/>
      <c r="W1778" s="32"/>
      <c r="X1778" s="32"/>
      <c r="Y1778" s="32"/>
      <c r="Z1778" s="32"/>
      <c r="AA1778" s="32"/>
      <c r="AB1778" s="32"/>
      <c r="AC1778" s="32"/>
      <c r="AD1778" s="32"/>
      <c r="AE1778" s="32"/>
      <c r="AR1778" s="174" t="s">
        <v>445</v>
      </c>
      <c r="AT1778" s="174" t="s">
        <v>513</v>
      </c>
      <c r="AU1778" s="174" t="s">
        <v>85</v>
      </c>
      <c r="AY1778" s="17" t="s">
        <v>181</v>
      </c>
      <c r="BE1778" s="175">
        <f t="shared" si="14"/>
        <v>0</v>
      </c>
      <c r="BF1778" s="175">
        <f t="shared" si="15"/>
        <v>0</v>
      </c>
      <c r="BG1778" s="175">
        <f t="shared" si="16"/>
        <v>0</v>
      </c>
      <c r="BH1778" s="175">
        <f t="shared" si="17"/>
        <v>0</v>
      </c>
      <c r="BI1778" s="175">
        <f t="shared" si="18"/>
        <v>0</v>
      </c>
      <c r="BJ1778" s="17" t="s">
        <v>80</v>
      </c>
      <c r="BK1778" s="175">
        <f t="shared" si="19"/>
        <v>0</v>
      </c>
      <c r="BL1778" s="17" t="s">
        <v>300</v>
      </c>
      <c r="BM1778" s="174" t="s">
        <v>2468</v>
      </c>
    </row>
    <row r="1779" spans="1:65" s="2" customFormat="1" ht="21.75" customHeight="1">
      <c r="A1779" s="32"/>
      <c r="B1779" s="161"/>
      <c r="C1779" s="162" t="s">
        <v>2469</v>
      </c>
      <c r="D1779" s="162" t="s">
        <v>183</v>
      </c>
      <c r="E1779" s="163" t="s">
        <v>2470</v>
      </c>
      <c r="F1779" s="164" t="s">
        <v>2471</v>
      </c>
      <c r="G1779" s="165" t="s">
        <v>228</v>
      </c>
      <c r="H1779" s="166">
        <v>308</v>
      </c>
      <c r="I1779" s="167"/>
      <c r="J1779" s="168">
        <f t="shared" si="10"/>
        <v>0</v>
      </c>
      <c r="K1779" s="169"/>
      <c r="L1779" s="33"/>
      <c r="M1779" s="170" t="s">
        <v>1</v>
      </c>
      <c r="N1779" s="171" t="s">
        <v>40</v>
      </c>
      <c r="O1779" s="58"/>
      <c r="P1779" s="172">
        <f t="shared" si="11"/>
        <v>0</v>
      </c>
      <c r="Q1779" s="172">
        <v>5.5399999999999998E-3</v>
      </c>
      <c r="R1779" s="172">
        <f t="shared" si="12"/>
        <v>1.7063199999999998</v>
      </c>
      <c r="S1779" s="172">
        <v>0</v>
      </c>
      <c r="T1779" s="173">
        <f t="shared" si="13"/>
        <v>0</v>
      </c>
      <c r="U1779" s="32"/>
      <c r="V1779" s="32"/>
      <c r="W1779" s="32"/>
      <c r="X1779" s="32"/>
      <c r="Y1779" s="32"/>
      <c r="Z1779" s="32"/>
      <c r="AA1779" s="32"/>
      <c r="AB1779" s="32"/>
      <c r="AC1779" s="32"/>
      <c r="AD1779" s="32"/>
      <c r="AE1779" s="32"/>
      <c r="AR1779" s="174" t="s">
        <v>300</v>
      </c>
      <c r="AT1779" s="174" t="s">
        <v>183</v>
      </c>
      <c r="AU1779" s="174" t="s">
        <v>85</v>
      </c>
      <c r="AY1779" s="17" t="s">
        <v>181</v>
      </c>
      <c r="BE1779" s="175">
        <f t="shared" si="14"/>
        <v>0</v>
      </c>
      <c r="BF1779" s="175">
        <f t="shared" si="15"/>
        <v>0</v>
      </c>
      <c r="BG1779" s="175">
        <f t="shared" si="16"/>
        <v>0</v>
      </c>
      <c r="BH1779" s="175">
        <f t="shared" si="17"/>
        <v>0</v>
      </c>
      <c r="BI1779" s="175">
        <f t="shared" si="18"/>
        <v>0</v>
      </c>
      <c r="BJ1779" s="17" t="s">
        <v>80</v>
      </c>
      <c r="BK1779" s="175">
        <f t="shared" si="19"/>
        <v>0</v>
      </c>
      <c r="BL1779" s="17" t="s">
        <v>300</v>
      </c>
      <c r="BM1779" s="174" t="s">
        <v>2472</v>
      </c>
    </row>
    <row r="1780" spans="1:65" s="13" customFormat="1">
      <c r="B1780" s="176"/>
      <c r="D1780" s="177" t="s">
        <v>189</v>
      </c>
      <c r="E1780" s="178" t="s">
        <v>1</v>
      </c>
      <c r="F1780" s="179" t="s">
        <v>2473</v>
      </c>
      <c r="H1780" s="180">
        <v>308</v>
      </c>
      <c r="I1780" s="181"/>
      <c r="L1780" s="176"/>
      <c r="M1780" s="182"/>
      <c r="N1780" s="183"/>
      <c r="O1780" s="183"/>
      <c r="P1780" s="183"/>
      <c r="Q1780" s="183"/>
      <c r="R1780" s="183"/>
      <c r="S1780" s="183"/>
      <c r="T1780" s="184"/>
      <c r="AT1780" s="178" t="s">
        <v>189</v>
      </c>
      <c r="AU1780" s="178" t="s">
        <v>85</v>
      </c>
      <c r="AV1780" s="13" t="s">
        <v>85</v>
      </c>
      <c r="AW1780" s="13" t="s">
        <v>31</v>
      </c>
      <c r="AX1780" s="13" t="s">
        <v>80</v>
      </c>
      <c r="AY1780" s="178" t="s">
        <v>181</v>
      </c>
    </row>
    <row r="1781" spans="1:65" s="2" customFormat="1" ht="21.75" customHeight="1">
      <c r="A1781" s="32"/>
      <c r="B1781" s="161"/>
      <c r="C1781" s="162" t="s">
        <v>2474</v>
      </c>
      <c r="D1781" s="162" t="s">
        <v>183</v>
      </c>
      <c r="E1781" s="163" t="s">
        <v>2475</v>
      </c>
      <c r="F1781" s="164" t="s">
        <v>2476</v>
      </c>
      <c r="G1781" s="165" t="s">
        <v>186</v>
      </c>
      <c r="H1781" s="166">
        <v>5</v>
      </c>
      <c r="I1781" s="167"/>
      <c r="J1781" s="168">
        <f>ROUND(I1781*H1781,2)</f>
        <v>0</v>
      </c>
      <c r="K1781" s="169"/>
      <c r="L1781" s="33"/>
      <c r="M1781" s="170" t="s">
        <v>1</v>
      </c>
      <c r="N1781" s="171" t="s">
        <v>40</v>
      </c>
      <c r="O1781" s="58"/>
      <c r="P1781" s="172">
        <f>O1781*H1781</f>
        <v>0</v>
      </c>
      <c r="Q1781" s="172">
        <v>0</v>
      </c>
      <c r="R1781" s="172">
        <f>Q1781*H1781</f>
        <v>0</v>
      </c>
      <c r="S1781" s="172">
        <v>0</v>
      </c>
      <c r="T1781" s="173">
        <f>S1781*H1781</f>
        <v>0</v>
      </c>
      <c r="U1781" s="32"/>
      <c r="V1781" s="32"/>
      <c r="W1781" s="32"/>
      <c r="X1781" s="32"/>
      <c r="Y1781" s="32"/>
      <c r="Z1781" s="32"/>
      <c r="AA1781" s="32"/>
      <c r="AB1781" s="32"/>
      <c r="AC1781" s="32"/>
      <c r="AD1781" s="32"/>
      <c r="AE1781" s="32"/>
      <c r="AR1781" s="174" t="s">
        <v>300</v>
      </c>
      <c r="AT1781" s="174" t="s">
        <v>183</v>
      </c>
      <c r="AU1781" s="174" t="s">
        <v>85</v>
      </c>
      <c r="AY1781" s="17" t="s">
        <v>181</v>
      </c>
      <c r="BE1781" s="175">
        <f>IF(N1781="základní",J1781,0)</f>
        <v>0</v>
      </c>
      <c r="BF1781" s="175">
        <f>IF(N1781="snížená",J1781,0)</f>
        <v>0</v>
      </c>
      <c r="BG1781" s="175">
        <f>IF(N1781="zákl. přenesená",J1781,0)</f>
        <v>0</v>
      </c>
      <c r="BH1781" s="175">
        <f>IF(N1781="sníž. přenesená",J1781,0)</f>
        <v>0</v>
      </c>
      <c r="BI1781" s="175">
        <f>IF(N1781="nulová",J1781,0)</f>
        <v>0</v>
      </c>
      <c r="BJ1781" s="17" t="s">
        <v>80</v>
      </c>
      <c r="BK1781" s="175">
        <f>ROUND(I1781*H1781,2)</f>
        <v>0</v>
      </c>
      <c r="BL1781" s="17" t="s">
        <v>300</v>
      </c>
      <c r="BM1781" s="174" t="s">
        <v>2477</v>
      </c>
    </row>
    <row r="1782" spans="1:65" s="2" customFormat="1" ht="21.75" customHeight="1">
      <c r="A1782" s="32"/>
      <c r="B1782" s="161"/>
      <c r="C1782" s="200" t="s">
        <v>2478</v>
      </c>
      <c r="D1782" s="200" t="s">
        <v>513</v>
      </c>
      <c r="E1782" s="201" t="s">
        <v>2479</v>
      </c>
      <c r="F1782" s="202" t="s">
        <v>2480</v>
      </c>
      <c r="G1782" s="203" t="s">
        <v>186</v>
      </c>
      <c r="H1782" s="204">
        <v>5</v>
      </c>
      <c r="I1782" s="205"/>
      <c r="J1782" s="206">
        <f>ROUND(I1782*H1782,2)</f>
        <v>0</v>
      </c>
      <c r="K1782" s="207"/>
      <c r="L1782" s="208"/>
      <c r="M1782" s="209" t="s">
        <v>1</v>
      </c>
      <c r="N1782" s="210" t="s">
        <v>40</v>
      </c>
      <c r="O1782" s="58"/>
      <c r="P1782" s="172">
        <f>O1782*H1782</f>
        <v>0</v>
      </c>
      <c r="Q1782" s="172">
        <v>4.4999999999999998E-2</v>
      </c>
      <c r="R1782" s="172">
        <f>Q1782*H1782</f>
        <v>0.22499999999999998</v>
      </c>
      <c r="S1782" s="172">
        <v>0</v>
      </c>
      <c r="T1782" s="173">
        <f>S1782*H1782</f>
        <v>0</v>
      </c>
      <c r="U1782" s="32"/>
      <c r="V1782" s="32"/>
      <c r="W1782" s="32"/>
      <c r="X1782" s="32"/>
      <c r="Y1782" s="32"/>
      <c r="Z1782" s="32"/>
      <c r="AA1782" s="32"/>
      <c r="AB1782" s="32"/>
      <c r="AC1782" s="32"/>
      <c r="AD1782" s="32"/>
      <c r="AE1782" s="32"/>
      <c r="AR1782" s="174" t="s">
        <v>445</v>
      </c>
      <c r="AT1782" s="174" t="s">
        <v>513</v>
      </c>
      <c r="AU1782" s="174" t="s">
        <v>85</v>
      </c>
      <c r="AY1782" s="17" t="s">
        <v>181</v>
      </c>
      <c r="BE1782" s="175">
        <f>IF(N1782="základní",J1782,0)</f>
        <v>0</v>
      </c>
      <c r="BF1782" s="175">
        <f>IF(N1782="snížená",J1782,0)</f>
        <v>0</v>
      </c>
      <c r="BG1782" s="175">
        <f>IF(N1782="zákl. přenesená",J1782,0)</f>
        <v>0</v>
      </c>
      <c r="BH1782" s="175">
        <f>IF(N1782="sníž. přenesená",J1782,0)</f>
        <v>0</v>
      </c>
      <c r="BI1782" s="175">
        <f>IF(N1782="nulová",J1782,0)</f>
        <v>0</v>
      </c>
      <c r="BJ1782" s="17" t="s">
        <v>80</v>
      </c>
      <c r="BK1782" s="175">
        <f>ROUND(I1782*H1782,2)</f>
        <v>0</v>
      </c>
      <c r="BL1782" s="17" t="s">
        <v>300</v>
      </c>
      <c r="BM1782" s="174" t="s">
        <v>2481</v>
      </c>
    </row>
    <row r="1783" spans="1:65" s="2" customFormat="1" ht="21.75" customHeight="1">
      <c r="A1783" s="32"/>
      <c r="B1783" s="161"/>
      <c r="C1783" s="162" t="s">
        <v>2482</v>
      </c>
      <c r="D1783" s="162" t="s">
        <v>183</v>
      </c>
      <c r="E1783" s="163" t="s">
        <v>2483</v>
      </c>
      <c r="F1783" s="164" t="s">
        <v>2484</v>
      </c>
      <c r="G1783" s="165" t="s">
        <v>259</v>
      </c>
      <c r="H1783" s="166">
        <v>61.441000000000003</v>
      </c>
      <c r="I1783" s="167"/>
      <c r="J1783" s="168">
        <f>ROUND(I1783*H1783,2)</f>
        <v>0</v>
      </c>
      <c r="K1783" s="169"/>
      <c r="L1783" s="33"/>
      <c r="M1783" s="170" t="s">
        <v>1</v>
      </c>
      <c r="N1783" s="171" t="s">
        <v>40</v>
      </c>
      <c r="O1783" s="58"/>
      <c r="P1783" s="172">
        <f>O1783*H1783</f>
        <v>0</v>
      </c>
      <c r="Q1783" s="172">
        <v>0</v>
      </c>
      <c r="R1783" s="172">
        <f>Q1783*H1783</f>
        <v>0</v>
      </c>
      <c r="S1783" s="172">
        <v>0</v>
      </c>
      <c r="T1783" s="173">
        <f>S1783*H1783</f>
        <v>0</v>
      </c>
      <c r="U1783" s="32"/>
      <c r="V1783" s="32"/>
      <c r="W1783" s="32"/>
      <c r="X1783" s="32"/>
      <c r="Y1783" s="32"/>
      <c r="Z1783" s="32"/>
      <c r="AA1783" s="32"/>
      <c r="AB1783" s="32"/>
      <c r="AC1783" s="32"/>
      <c r="AD1783" s="32"/>
      <c r="AE1783" s="32"/>
      <c r="AR1783" s="174" t="s">
        <v>300</v>
      </c>
      <c r="AT1783" s="174" t="s">
        <v>183</v>
      </c>
      <c r="AU1783" s="174" t="s">
        <v>85</v>
      </c>
      <c r="AY1783" s="17" t="s">
        <v>181</v>
      </c>
      <c r="BE1783" s="175">
        <f>IF(N1783="základní",J1783,0)</f>
        <v>0</v>
      </c>
      <c r="BF1783" s="175">
        <f>IF(N1783="snížená",J1783,0)</f>
        <v>0</v>
      </c>
      <c r="BG1783" s="175">
        <f>IF(N1783="zákl. přenesená",J1783,0)</f>
        <v>0</v>
      </c>
      <c r="BH1783" s="175">
        <f>IF(N1783="sníž. přenesená",J1783,0)</f>
        <v>0</v>
      </c>
      <c r="BI1783" s="175">
        <f>IF(N1783="nulová",J1783,0)</f>
        <v>0</v>
      </c>
      <c r="BJ1783" s="17" t="s">
        <v>80</v>
      </c>
      <c r="BK1783" s="175">
        <f>ROUND(I1783*H1783,2)</f>
        <v>0</v>
      </c>
      <c r="BL1783" s="17" t="s">
        <v>300</v>
      </c>
      <c r="BM1783" s="174" t="s">
        <v>2485</v>
      </c>
    </row>
    <row r="1784" spans="1:65" s="12" customFormat="1" ht="22.9" customHeight="1">
      <c r="B1784" s="148"/>
      <c r="D1784" s="149" t="s">
        <v>74</v>
      </c>
      <c r="E1784" s="159" t="s">
        <v>703</v>
      </c>
      <c r="F1784" s="159" t="s">
        <v>704</v>
      </c>
      <c r="I1784" s="151"/>
      <c r="J1784" s="160">
        <f>BK1784</f>
        <v>0</v>
      </c>
      <c r="L1784" s="148"/>
      <c r="M1784" s="153"/>
      <c r="N1784" s="154"/>
      <c r="O1784" s="154"/>
      <c r="P1784" s="155">
        <f>SUM(P1785:P1867)</f>
        <v>0</v>
      </c>
      <c r="Q1784" s="154"/>
      <c r="R1784" s="155">
        <f>SUM(R1785:R1867)</f>
        <v>0.52486050000000006</v>
      </c>
      <c r="S1784" s="154"/>
      <c r="T1784" s="156">
        <f>SUM(T1785:T1867)</f>
        <v>0</v>
      </c>
      <c r="AR1784" s="149" t="s">
        <v>85</v>
      </c>
      <c r="AT1784" s="157" t="s">
        <v>74</v>
      </c>
      <c r="AU1784" s="157" t="s">
        <v>80</v>
      </c>
      <c r="AY1784" s="149" t="s">
        <v>181</v>
      </c>
      <c r="BK1784" s="158">
        <f>SUM(BK1785:BK1867)</f>
        <v>0</v>
      </c>
    </row>
    <row r="1785" spans="1:65" s="2" customFormat="1" ht="21.75" customHeight="1">
      <c r="A1785" s="32"/>
      <c r="B1785" s="161"/>
      <c r="C1785" s="162" t="s">
        <v>2486</v>
      </c>
      <c r="D1785" s="162" t="s">
        <v>183</v>
      </c>
      <c r="E1785" s="163" t="s">
        <v>2487</v>
      </c>
      <c r="F1785" s="164" t="s">
        <v>2488</v>
      </c>
      <c r="G1785" s="165" t="s">
        <v>228</v>
      </c>
      <c r="H1785" s="166">
        <v>18.100000000000001</v>
      </c>
      <c r="I1785" s="167"/>
      <c r="J1785" s="168">
        <f>ROUND(I1785*H1785,2)</f>
        <v>0</v>
      </c>
      <c r="K1785" s="169"/>
      <c r="L1785" s="33"/>
      <c r="M1785" s="170" t="s">
        <v>1</v>
      </c>
      <c r="N1785" s="171" t="s">
        <v>40</v>
      </c>
      <c r="O1785" s="58"/>
      <c r="P1785" s="172">
        <f>O1785*H1785</f>
        <v>0</v>
      </c>
      <c r="Q1785" s="172">
        <v>5.8100000000000001E-3</v>
      </c>
      <c r="R1785" s="172">
        <f>Q1785*H1785</f>
        <v>0.105161</v>
      </c>
      <c r="S1785" s="172">
        <v>0</v>
      </c>
      <c r="T1785" s="173">
        <f>S1785*H1785</f>
        <v>0</v>
      </c>
      <c r="U1785" s="32"/>
      <c r="V1785" s="32"/>
      <c r="W1785" s="32"/>
      <c r="X1785" s="32"/>
      <c r="Y1785" s="32"/>
      <c r="Z1785" s="32"/>
      <c r="AA1785" s="32"/>
      <c r="AB1785" s="32"/>
      <c r="AC1785" s="32"/>
      <c r="AD1785" s="32"/>
      <c r="AE1785" s="32"/>
      <c r="AR1785" s="174" t="s">
        <v>300</v>
      </c>
      <c r="AT1785" s="174" t="s">
        <v>183</v>
      </c>
      <c r="AU1785" s="174" t="s">
        <v>85</v>
      </c>
      <c r="AY1785" s="17" t="s">
        <v>181</v>
      </c>
      <c r="BE1785" s="175">
        <f>IF(N1785="základní",J1785,0)</f>
        <v>0</v>
      </c>
      <c r="BF1785" s="175">
        <f>IF(N1785="snížená",J1785,0)</f>
        <v>0</v>
      </c>
      <c r="BG1785" s="175">
        <f>IF(N1785="zákl. přenesená",J1785,0)</f>
        <v>0</v>
      </c>
      <c r="BH1785" s="175">
        <f>IF(N1785="sníž. přenesená",J1785,0)</f>
        <v>0</v>
      </c>
      <c r="BI1785" s="175">
        <f>IF(N1785="nulová",J1785,0)</f>
        <v>0</v>
      </c>
      <c r="BJ1785" s="17" t="s">
        <v>80</v>
      </c>
      <c r="BK1785" s="175">
        <f>ROUND(I1785*H1785,2)</f>
        <v>0</v>
      </c>
      <c r="BL1785" s="17" t="s">
        <v>300</v>
      </c>
      <c r="BM1785" s="174" t="s">
        <v>2489</v>
      </c>
    </row>
    <row r="1786" spans="1:65" s="14" customFormat="1">
      <c r="B1786" s="185"/>
      <c r="D1786" s="177" t="s">
        <v>189</v>
      </c>
      <c r="E1786" s="186" t="s">
        <v>1</v>
      </c>
      <c r="F1786" s="187" t="s">
        <v>2490</v>
      </c>
      <c r="H1786" s="186" t="s">
        <v>1</v>
      </c>
      <c r="I1786" s="188"/>
      <c r="L1786" s="185"/>
      <c r="M1786" s="189"/>
      <c r="N1786" s="190"/>
      <c r="O1786" s="190"/>
      <c r="P1786" s="190"/>
      <c r="Q1786" s="190"/>
      <c r="R1786" s="190"/>
      <c r="S1786" s="190"/>
      <c r="T1786" s="191"/>
      <c r="AT1786" s="186" t="s">
        <v>189</v>
      </c>
      <c r="AU1786" s="186" t="s">
        <v>85</v>
      </c>
      <c r="AV1786" s="14" t="s">
        <v>80</v>
      </c>
      <c r="AW1786" s="14" t="s">
        <v>31</v>
      </c>
      <c r="AX1786" s="14" t="s">
        <v>75</v>
      </c>
      <c r="AY1786" s="186" t="s">
        <v>181</v>
      </c>
    </row>
    <row r="1787" spans="1:65" s="13" customFormat="1">
      <c r="B1787" s="176"/>
      <c r="D1787" s="177" t="s">
        <v>189</v>
      </c>
      <c r="E1787" s="178" t="s">
        <v>1</v>
      </c>
      <c r="F1787" s="179" t="s">
        <v>723</v>
      </c>
      <c r="H1787" s="180">
        <v>7.8</v>
      </c>
      <c r="I1787" s="181"/>
      <c r="L1787" s="176"/>
      <c r="M1787" s="182"/>
      <c r="N1787" s="183"/>
      <c r="O1787" s="183"/>
      <c r="P1787" s="183"/>
      <c r="Q1787" s="183"/>
      <c r="R1787" s="183"/>
      <c r="S1787" s="183"/>
      <c r="T1787" s="184"/>
      <c r="AT1787" s="178" t="s">
        <v>189</v>
      </c>
      <c r="AU1787" s="178" t="s">
        <v>85</v>
      </c>
      <c r="AV1787" s="13" t="s">
        <v>85</v>
      </c>
      <c r="AW1787" s="13" t="s">
        <v>31</v>
      </c>
      <c r="AX1787" s="13" t="s">
        <v>75</v>
      </c>
      <c r="AY1787" s="178" t="s">
        <v>181</v>
      </c>
    </row>
    <row r="1788" spans="1:65" s="14" customFormat="1">
      <c r="B1788" s="185"/>
      <c r="D1788" s="177" t="s">
        <v>189</v>
      </c>
      <c r="E1788" s="186" t="s">
        <v>1</v>
      </c>
      <c r="F1788" s="187" t="s">
        <v>2491</v>
      </c>
      <c r="H1788" s="186" t="s">
        <v>1</v>
      </c>
      <c r="I1788" s="188"/>
      <c r="L1788" s="185"/>
      <c r="M1788" s="189"/>
      <c r="N1788" s="190"/>
      <c r="O1788" s="190"/>
      <c r="P1788" s="190"/>
      <c r="Q1788" s="190"/>
      <c r="R1788" s="190"/>
      <c r="S1788" s="190"/>
      <c r="T1788" s="191"/>
      <c r="AT1788" s="186" t="s">
        <v>189</v>
      </c>
      <c r="AU1788" s="186" t="s">
        <v>85</v>
      </c>
      <c r="AV1788" s="14" t="s">
        <v>80</v>
      </c>
      <c r="AW1788" s="14" t="s">
        <v>31</v>
      </c>
      <c r="AX1788" s="14" t="s">
        <v>75</v>
      </c>
      <c r="AY1788" s="186" t="s">
        <v>181</v>
      </c>
    </row>
    <row r="1789" spans="1:65" s="13" customFormat="1">
      <c r="B1789" s="176"/>
      <c r="D1789" s="177" t="s">
        <v>189</v>
      </c>
      <c r="E1789" s="178" t="s">
        <v>1</v>
      </c>
      <c r="F1789" s="179" t="s">
        <v>2492</v>
      </c>
      <c r="H1789" s="180">
        <v>10.3</v>
      </c>
      <c r="I1789" s="181"/>
      <c r="L1789" s="176"/>
      <c r="M1789" s="182"/>
      <c r="N1789" s="183"/>
      <c r="O1789" s="183"/>
      <c r="P1789" s="183"/>
      <c r="Q1789" s="183"/>
      <c r="R1789" s="183"/>
      <c r="S1789" s="183"/>
      <c r="T1789" s="184"/>
      <c r="AT1789" s="178" t="s">
        <v>189</v>
      </c>
      <c r="AU1789" s="178" t="s">
        <v>85</v>
      </c>
      <c r="AV1789" s="13" t="s">
        <v>85</v>
      </c>
      <c r="AW1789" s="13" t="s">
        <v>31</v>
      </c>
      <c r="AX1789" s="13" t="s">
        <v>75</v>
      </c>
      <c r="AY1789" s="178" t="s">
        <v>181</v>
      </c>
    </row>
    <row r="1790" spans="1:65" s="15" customFormat="1">
      <c r="B1790" s="192"/>
      <c r="D1790" s="177" t="s">
        <v>189</v>
      </c>
      <c r="E1790" s="193" t="s">
        <v>1</v>
      </c>
      <c r="F1790" s="194" t="s">
        <v>204</v>
      </c>
      <c r="H1790" s="195">
        <v>18.100000000000001</v>
      </c>
      <c r="I1790" s="196"/>
      <c r="L1790" s="192"/>
      <c r="M1790" s="197"/>
      <c r="N1790" s="198"/>
      <c r="O1790" s="198"/>
      <c r="P1790" s="198"/>
      <c r="Q1790" s="198"/>
      <c r="R1790" s="198"/>
      <c r="S1790" s="198"/>
      <c r="T1790" s="199"/>
      <c r="AT1790" s="193" t="s">
        <v>189</v>
      </c>
      <c r="AU1790" s="193" t="s">
        <v>85</v>
      </c>
      <c r="AV1790" s="15" t="s">
        <v>187</v>
      </c>
      <c r="AW1790" s="15" t="s">
        <v>31</v>
      </c>
      <c r="AX1790" s="15" t="s">
        <v>80</v>
      </c>
      <c r="AY1790" s="193" t="s">
        <v>181</v>
      </c>
    </row>
    <row r="1791" spans="1:65" s="2" customFormat="1" ht="21.75" customHeight="1">
      <c r="A1791" s="32"/>
      <c r="B1791" s="161"/>
      <c r="C1791" s="162" t="s">
        <v>2493</v>
      </c>
      <c r="D1791" s="162" t="s">
        <v>183</v>
      </c>
      <c r="E1791" s="163" t="s">
        <v>2494</v>
      </c>
      <c r="F1791" s="164" t="s">
        <v>2495</v>
      </c>
      <c r="G1791" s="165" t="s">
        <v>228</v>
      </c>
      <c r="H1791" s="166">
        <v>32.630000000000003</v>
      </c>
      <c r="I1791" s="167"/>
      <c r="J1791" s="168">
        <f>ROUND(I1791*H1791,2)</f>
        <v>0</v>
      </c>
      <c r="K1791" s="169"/>
      <c r="L1791" s="33"/>
      <c r="M1791" s="170" t="s">
        <v>1</v>
      </c>
      <c r="N1791" s="171" t="s">
        <v>40</v>
      </c>
      <c r="O1791" s="58"/>
      <c r="P1791" s="172">
        <f>O1791*H1791</f>
        <v>0</v>
      </c>
      <c r="Q1791" s="172">
        <v>2.7899999999999999E-3</v>
      </c>
      <c r="R1791" s="172">
        <f>Q1791*H1791</f>
        <v>9.1037699999999999E-2</v>
      </c>
      <c r="S1791" s="172">
        <v>0</v>
      </c>
      <c r="T1791" s="173">
        <f>S1791*H1791</f>
        <v>0</v>
      </c>
      <c r="U1791" s="32"/>
      <c r="V1791" s="32"/>
      <c r="W1791" s="32"/>
      <c r="X1791" s="32"/>
      <c r="Y1791" s="32"/>
      <c r="Z1791" s="32"/>
      <c r="AA1791" s="32"/>
      <c r="AB1791" s="32"/>
      <c r="AC1791" s="32"/>
      <c r="AD1791" s="32"/>
      <c r="AE1791" s="32"/>
      <c r="AR1791" s="174" t="s">
        <v>300</v>
      </c>
      <c r="AT1791" s="174" t="s">
        <v>183</v>
      </c>
      <c r="AU1791" s="174" t="s">
        <v>85</v>
      </c>
      <c r="AY1791" s="17" t="s">
        <v>181</v>
      </c>
      <c r="BE1791" s="175">
        <f>IF(N1791="základní",J1791,0)</f>
        <v>0</v>
      </c>
      <c r="BF1791" s="175">
        <f>IF(N1791="snížená",J1791,0)</f>
        <v>0</v>
      </c>
      <c r="BG1791" s="175">
        <f>IF(N1791="zákl. přenesená",J1791,0)</f>
        <v>0</v>
      </c>
      <c r="BH1791" s="175">
        <f>IF(N1791="sníž. přenesená",J1791,0)</f>
        <v>0</v>
      </c>
      <c r="BI1791" s="175">
        <f>IF(N1791="nulová",J1791,0)</f>
        <v>0</v>
      </c>
      <c r="BJ1791" s="17" t="s">
        <v>80</v>
      </c>
      <c r="BK1791" s="175">
        <f>ROUND(I1791*H1791,2)</f>
        <v>0</v>
      </c>
      <c r="BL1791" s="17" t="s">
        <v>300</v>
      </c>
      <c r="BM1791" s="174" t="s">
        <v>2496</v>
      </c>
    </row>
    <row r="1792" spans="1:65" s="14" customFormat="1">
      <c r="B1792" s="185"/>
      <c r="D1792" s="177" t="s">
        <v>189</v>
      </c>
      <c r="E1792" s="186" t="s">
        <v>1</v>
      </c>
      <c r="F1792" s="187" t="s">
        <v>2497</v>
      </c>
      <c r="H1792" s="186" t="s">
        <v>1</v>
      </c>
      <c r="I1792" s="188"/>
      <c r="L1792" s="185"/>
      <c r="M1792" s="189"/>
      <c r="N1792" s="190"/>
      <c r="O1792" s="190"/>
      <c r="P1792" s="190"/>
      <c r="Q1792" s="190"/>
      <c r="R1792" s="190"/>
      <c r="S1792" s="190"/>
      <c r="T1792" s="191"/>
      <c r="AT1792" s="186" t="s">
        <v>189</v>
      </c>
      <c r="AU1792" s="186" t="s">
        <v>85</v>
      </c>
      <c r="AV1792" s="14" t="s">
        <v>80</v>
      </c>
      <c r="AW1792" s="14" t="s">
        <v>31</v>
      </c>
      <c r="AX1792" s="14" t="s">
        <v>75</v>
      </c>
      <c r="AY1792" s="186" t="s">
        <v>181</v>
      </c>
    </row>
    <row r="1793" spans="2:51" s="13" customFormat="1">
      <c r="B1793" s="176"/>
      <c r="D1793" s="177" t="s">
        <v>189</v>
      </c>
      <c r="E1793" s="178" t="s">
        <v>1</v>
      </c>
      <c r="F1793" s="179" t="s">
        <v>2498</v>
      </c>
      <c r="H1793" s="180">
        <v>7.6</v>
      </c>
      <c r="I1793" s="181"/>
      <c r="L1793" s="176"/>
      <c r="M1793" s="182"/>
      <c r="N1793" s="183"/>
      <c r="O1793" s="183"/>
      <c r="P1793" s="183"/>
      <c r="Q1793" s="183"/>
      <c r="R1793" s="183"/>
      <c r="S1793" s="183"/>
      <c r="T1793" s="184"/>
      <c r="AT1793" s="178" t="s">
        <v>189</v>
      </c>
      <c r="AU1793" s="178" t="s">
        <v>85</v>
      </c>
      <c r="AV1793" s="13" t="s">
        <v>85</v>
      </c>
      <c r="AW1793" s="13" t="s">
        <v>31</v>
      </c>
      <c r="AX1793" s="13" t="s">
        <v>75</v>
      </c>
      <c r="AY1793" s="178" t="s">
        <v>181</v>
      </c>
    </row>
    <row r="1794" spans="2:51" s="14" customFormat="1">
      <c r="B1794" s="185"/>
      <c r="D1794" s="177" t="s">
        <v>189</v>
      </c>
      <c r="E1794" s="186" t="s">
        <v>1</v>
      </c>
      <c r="F1794" s="187" t="s">
        <v>2499</v>
      </c>
      <c r="H1794" s="186" t="s">
        <v>1</v>
      </c>
      <c r="I1794" s="188"/>
      <c r="L1794" s="185"/>
      <c r="M1794" s="189"/>
      <c r="N1794" s="190"/>
      <c r="O1794" s="190"/>
      <c r="P1794" s="190"/>
      <c r="Q1794" s="190"/>
      <c r="R1794" s="190"/>
      <c r="S1794" s="190"/>
      <c r="T1794" s="191"/>
      <c r="AT1794" s="186" t="s">
        <v>189</v>
      </c>
      <c r="AU1794" s="186" t="s">
        <v>85</v>
      </c>
      <c r="AV1794" s="14" t="s">
        <v>80</v>
      </c>
      <c r="AW1794" s="14" t="s">
        <v>31</v>
      </c>
      <c r="AX1794" s="14" t="s">
        <v>75</v>
      </c>
      <c r="AY1794" s="186" t="s">
        <v>181</v>
      </c>
    </row>
    <row r="1795" spans="2:51" s="13" customFormat="1">
      <c r="B1795" s="176"/>
      <c r="D1795" s="177" t="s">
        <v>189</v>
      </c>
      <c r="E1795" s="178" t="s">
        <v>1</v>
      </c>
      <c r="F1795" s="179" t="s">
        <v>2500</v>
      </c>
      <c r="H1795" s="180">
        <v>1.68</v>
      </c>
      <c r="I1795" s="181"/>
      <c r="L1795" s="176"/>
      <c r="M1795" s="182"/>
      <c r="N1795" s="183"/>
      <c r="O1795" s="183"/>
      <c r="P1795" s="183"/>
      <c r="Q1795" s="183"/>
      <c r="R1795" s="183"/>
      <c r="S1795" s="183"/>
      <c r="T1795" s="184"/>
      <c r="AT1795" s="178" t="s">
        <v>189</v>
      </c>
      <c r="AU1795" s="178" t="s">
        <v>85</v>
      </c>
      <c r="AV1795" s="13" t="s">
        <v>85</v>
      </c>
      <c r="AW1795" s="13" t="s">
        <v>31</v>
      </c>
      <c r="AX1795" s="13" t="s">
        <v>75</v>
      </c>
      <c r="AY1795" s="178" t="s">
        <v>181</v>
      </c>
    </row>
    <row r="1796" spans="2:51" s="14" customFormat="1">
      <c r="B1796" s="185"/>
      <c r="D1796" s="177" t="s">
        <v>189</v>
      </c>
      <c r="E1796" s="186" t="s">
        <v>1</v>
      </c>
      <c r="F1796" s="187" t="s">
        <v>2501</v>
      </c>
      <c r="H1796" s="186" t="s">
        <v>1</v>
      </c>
      <c r="I1796" s="188"/>
      <c r="L1796" s="185"/>
      <c r="M1796" s="189"/>
      <c r="N1796" s="190"/>
      <c r="O1796" s="190"/>
      <c r="P1796" s="190"/>
      <c r="Q1796" s="190"/>
      <c r="R1796" s="190"/>
      <c r="S1796" s="190"/>
      <c r="T1796" s="191"/>
      <c r="AT1796" s="186" t="s">
        <v>189</v>
      </c>
      <c r="AU1796" s="186" t="s">
        <v>85</v>
      </c>
      <c r="AV1796" s="14" t="s">
        <v>80</v>
      </c>
      <c r="AW1796" s="14" t="s">
        <v>31</v>
      </c>
      <c r="AX1796" s="14" t="s">
        <v>75</v>
      </c>
      <c r="AY1796" s="186" t="s">
        <v>181</v>
      </c>
    </row>
    <row r="1797" spans="2:51" s="13" customFormat="1">
      <c r="B1797" s="176"/>
      <c r="D1797" s="177" t="s">
        <v>189</v>
      </c>
      <c r="E1797" s="178" t="s">
        <v>1</v>
      </c>
      <c r="F1797" s="179" t="s">
        <v>1972</v>
      </c>
      <c r="H1797" s="180">
        <v>1.9</v>
      </c>
      <c r="I1797" s="181"/>
      <c r="L1797" s="176"/>
      <c r="M1797" s="182"/>
      <c r="N1797" s="183"/>
      <c r="O1797" s="183"/>
      <c r="P1797" s="183"/>
      <c r="Q1797" s="183"/>
      <c r="R1797" s="183"/>
      <c r="S1797" s="183"/>
      <c r="T1797" s="184"/>
      <c r="AT1797" s="178" t="s">
        <v>189</v>
      </c>
      <c r="AU1797" s="178" t="s">
        <v>85</v>
      </c>
      <c r="AV1797" s="13" t="s">
        <v>85</v>
      </c>
      <c r="AW1797" s="13" t="s">
        <v>31</v>
      </c>
      <c r="AX1797" s="13" t="s">
        <v>75</v>
      </c>
      <c r="AY1797" s="178" t="s">
        <v>181</v>
      </c>
    </row>
    <row r="1798" spans="2:51" s="14" customFormat="1">
      <c r="B1798" s="185"/>
      <c r="D1798" s="177" t="s">
        <v>189</v>
      </c>
      <c r="E1798" s="186" t="s">
        <v>1</v>
      </c>
      <c r="F1798" s="187" t="s">
        <v>2502</v>
      </c>
      <c r="H1798" s="186" t="s">
        <v>1</v>
      </c>
      <c r="I1798" s="188"/>
      <c r="L1798" s="185"/>
      <c r="M1798" s="189"/>
      <c r="N1798" s="190"/>
      <c r="O1798" s="190"/>
      <c r="P1798" s="190"/>
      <c r="Q1798" s="190"/>
      <c r="R1798" s="190"/>
      <c r="S1798" s="190"/>
      <c r="T1798" s="191"/>
      <c r="AT1798" s="186" t="s">
        <v>189</v>
      </c>
      <c r="AU1798" s="186" t="s">
        <v>85</v>
      </c>
      <c r="AV1798" s="14" t="s">
        <v>80</v>
      </c>
      <c r="AW1798" s="14" t="s">
        <v>31</v>
      </c>
      <c r="AX1798" s="14" t="s">
        <v>75</v>
      </c>
      <c r="AY1798" s="186" t="s">
        <v>181</v>
      </c>
    </row>
    <row r="1799" spans="2:51" s="13" customFormat="1">
      <c r="B1799" s="176"/>
      <c r="D1799" s="177" t="s">
        <v>189</v>
      </c>
      <c r="E1799" s="178" t="s">
        <v>1</v>
      </c>
      <c r="F1799" s="179" t="s">
        <v>2503</v>
      </c>
      <c r="H1799" s="180">
        <v>1.69</v>
      </c>
      <c r="I1799" s="181"/>
      <c r="L1799" s="176"/>
      <c r="M1799" s="182"/>
      <c r="N1799" s="183"/>
      <c r="O1799" s="183"/>
      <c r="P1799" s="183"/>
      <c r="Q1799" s="183"/>
      <c r="R1799" s="183"/>
      <c r="S1799" s="183"/>
      <c r="T1799" s="184"/>
      <c r="AT1799" s="178" t="s">
        <v>189</v>
      </c>
      <c r="AU1799" s="178" t="s">
        <v>85</v>
      </c>
      <c r="AV1799" s="13" t="s">
        <v>85</v>
      </c>
      <c r="AW1799" s="13" t="s">
        <v>31</v>
      </c>
      <c r="AX1799" s="13" t="s">
        <v>75</v>
      </c>
      <c r="AY1799" s="178" t="s">
        <v>181</v>
      </c>
    </row>
    <row r="1800" spans="2:51" s="14" customFormat="1">
      <c r="B1800" s="185"/>
      <c r="D1800" s="177" t="s">
        <v>189</v>
      </c>
      <c r="E1800" s="186" t="s">
        <v>1</v>
      </c>
      <c r="F1800" s="187" t="s">
        <v>2504</v>
      </c>
      <c r="H1800" s="186" t="s">
        <v>1</v>
      </c>
      <c r="I1800" s="188"/>
      <c r="L1800" s="185"/>
      <c r="M1800" s="189"/>
      <c r="N1800" s="190"/>
      <c r="O1800" s="190"/>
      <c r="P1800" s="190"/>
      <c r="Q1800" s="190"/>
      <c r="R1800" s="190"/>
      <c r="S1800" s="190"/>
      <c r="T1800" s="191"/>
      <c r="AT1800" s="186" t="s">
        <v>189</v>
      </c>
      <c r="AU1800" s="186" t="s">
        <v>85</v>
      </c>
      <c r="AV1800" s="14" t="s">
        <v>80</v>
      </c>
      <c r="AW1800" s="14" t="s">
        <v>31</v>
      </c>
      <c r="AX1800" s="14" t="s">
        <v>75</v>
      </c>
      <c r="AY1800" s="186" t="s">
        <v>181</v>
      </c>
    </row>
    <row r="1801" spans="2:51" s="13" customFormat="1">
      <c r="B1801" s="176"/>
      <c r="D1801" s="177" t="s">
        <v>189</v>
      </c>
      <c r="E1801" s="178" t="s">
        <v>1</v>
      </c>
      <c r="F1801" s="179" t="s">
        <v>2505</v>
      </c>
      <c r="H1801" s="180">
        <v>6.4</v>
      </c>
      <c r="I1801" s="181"/>
      <c r="L1801" s="176"/>
      <c r="M1801" s="182"/>
      <c r="N1801" s="183"/>
      <c r="O1801" s="183"/>
      <c r="P1801" s="183"/>
      <c r="Q1801" s="183"/>
      <c r="R1801" s="183"/>
      <c r="S1801" s="183"/>
      <c r="T1801" s="184"/>
      <c r="AT1801" s="178" t="s">
        <v>189</v>
      </c>
      <c r="AU1801" s="178" t="s">
        <v>85</v>
      </c>
      <c r="AV1801" s="13" t="s">
        <v>85</v>
      </c>
      <c r="AW1801" s="13" t="s">
        <v>31</v>
      </c>
      <c r="AX1801" s="13" t="s">
        <v>75</v>
      </c>
      <c r="AY1801" s="178" t="s">
        <v>181</v>
      </c>
    </row>
    <row r="1802" spans="2:51" s="14" customFormat="1">
      <c r="B1802" s="185"/>
      <c r="D1802" s="177" t="s">
        <v>189</v>
      </c>
      <c r="E1802" s="186" t="s">
        <v>1</v>
      </c>
      <c r="F1802" s="187" t="s">
        <v>2506</v>
      </c>
      <c r="H1802" s="186" t="s">
        <v>1</v>
      </c>
      <c r="I1802" s="188"/>
      <c r="L1802" s="185"/>
      <c r="M1802" s="189"/>
      <c r="N1802" s="190"/>
      <c r="O1802" s="190"/>
      <c r="P1802" s="190"/>
      <c r="Q1802" s="190"/>
      <c r="R1802" s="190"/>
      <c r="S1802" s="190"/>
      <c r="T1802" s="191"/>
      <c r="AT1802" s="186" t="s">
        <v>189</v>
      </c>
      <c r="AU1802" s="186" t="s">
        <v>85</v>
      </c>
      <c r="AV1802" s="14" t="s">
        <v>80</v>
      </c>
      <c r="AW1802" s="14" t="s">
        <v>31</v>
      </c>
      <c r="AX1802" s="14" t="s">
        <v>75</v>
      </c>
      <c r="AY1802" s="186" t="s">
        <v>181</v>
      </c>
    </row>
    <row r="1803" spans="2:51" s="13" customFormat="1">
      <c r="B1803" s="176"/>
      <c r="D1803" s="177" t="s">
        <v>189</v>
      </c>
      <c r="E1803" s="178" t="s">
        <v>1</v>
      </c>
      <c r="F1803" s="179" t="s">
        <v>2507</v>
      </c>
      <c r="H1803" s="180">
        <v>2.1</v>
      </c>
      <c r="I1803" s="181"/>
      <c r="L1803" s="176"/>
      <c r="M1803" s="182"/>
      <c r="N1803" s="183"/>
      <c r="O1803" s="183"/>
      <c r="P1803" s="183"/>
      <c r="Q1803" s="183"/>
      <c r="R1803" s="183"/>
      <c r="S1803" s="183"/>
      <c r="T1803" s="184"/>
      <c r="AT1803" s="178" t="s">
        <v>189</v>
      </c>
      <c r="AU1803" s="178" t="s">
        <v>85</v>
      </c>
      <c r="AV1803" s="13" t="s">
        <v>85</v>
      </c>
      <c r="AW1803" s="13" t="s">
        <v>31</v>
      </c>
      <c r="AX1803" s="13" t="s">
        <v>75</v>
      </c>
      <c r="AY1803" s="178" t="s">
        <v>181</v>
      </c>
    </row>
    <row r="1804" spans="2:51" s="14" customFormat="1">
      <c r="B1804" s="185"/>
      <c r="D1804" s="177" t="s">
        <v>189</v>
      </c>
      <c r="E1804" s="186" t="s">
        <v>1</v>
      </c>
      <c r="F1804" s="187" t="s">
        <v>2508</v>
      </c>
      <c r="H1804" s="186" t="s">
        <v>1</v>
      </c>
      <c r="I1804" s="188"/>
      <c r="L1804" s="185"/>
      <c r="M1804" s="189"/>
      <c r="N1804" s="190"/>
      <c r="O1804" s="190"/>
      <c r="P1804" s="190"/>
      <c r="Q1804" s="190"/>
      <c r="R1804" s="190"/>
      <c r="S1804" s="190"/>
      <c r="T1804" s="191"/>
      <c r="AT1804" s="186" t="s">
        <v>189</v>
      </c>
      <c r="AU1804" s="186" t="s">
        <v>85</v>
      </c>
      <c r="AV1804" s="14" t="s">
        <v>80</v>
      </c>
      <c r="AW1804" s="14" t="s">
        <v>31</v>
      </c>
      <c r="AX1804" s="14" t="s">
        <v>75</v>
      </c>
      <c r="AY1804" s="186" t="s">
        <v>181</v>
      </c>
    </row>
    <row r="1805" spans="2:51" s="13" customFormat="1">
      <c r="B1805" s="176"/>
      <c r="D1805" s="177" t="s">
        <v>189</v>
      </c>
      <c r="E1805" s="178" t="s">
        <v>1</v>
      </c>
      <c r="F1805" s="179" t="s">
        <v>2509</v>
      </c>
      <c r="H1805" s="180">
        <v>3.64</v>
      </c>
      <c r="I1805" s="181"/>
      <c r="L1805" s="176"/>
      <c r="M1805" s="182"/>
      <c r="N1805" s="183"/>
      <c r="O1805" s="183"/>
      <c r="P1805" s="183"/>
      <c r="Q1805" s="183"/>
      <c r="R1805" s="183"/>
      <c r="S1805" s="183"/>
      <c r="T1805" s="184"/>
      <c r="AT1805" s="178" t="s">
        <v>189</v>
      </c>
      <c r="AU1805" s="178" t="s">
        <v>85</v>
      </c>
      <c r="AV1805" s="13" t="s">
        <v>85</v>
      </c>
      <c r="AW1805" s="13" t="s">
        <v>31</v>
      </c>
      <c r="AX1805" s="13" t="s">
        <v>75</v>
      </c>
      <c r="AY1805" s="178" t="s">
        <v>181</v>
      </c>
    </row>
    <row r="1806" spans="2:51" s="14" customFormat="1">
      <c r="B1806" s="185"/>
      <c r="D1806" s="177" t="s">
        <v>189</v>
      </c>
      <c r="E1806" s="186" t="s">
        <v>1</v>
      </c>
      <c r="F1806" s="187" t="s">
        <v>2510</v>
      </c>
      <c r="H1806" s="186" t="s">
        <v>1</v>
      </c>
      <c r="I1806" s="188"/>
      <c r="L1806" s="185"/>
      <c r="M1806" s="189"/>
      <c r="N1806" s="190"/>
      <c r="O1806" s="190"/>
      <c r="P1806" s="190"/>
      <c r="Q1806" s="190"/>
      <c r="R1806" s="190"/>
      <c r="S1806" s="190"/>
      <c r="T1806" s="191"/>
      <c r="AT1806" s="186" t="s">
        <v>189</v>
      </c>
      <c r="AU1806" s="186" t="s">
        <v>85</v>
      </c>
      <c r="AV1806" s="14" t="s">
        <v>80</v>
      </c>
      <c r="AW1806" s="14" t="s">
        <v>31</v>
      </c>
      <c r="AX1806" s="14" t="s">
        <v>75</v>
      </c>
      <c r="AY1806" s="186" t="s">
        <v>181</v>
      </c>
    </row>
    <row r="1807" spans="2:51" s="13" customFormat="1">
      <c r="B1807" s="176"/>
      <c r="D1807" s="177" t="s">
        <v>189</v>
      </c>
      <c r="E1807" s="178" t="s">
        <v>1</v>
      </c>
      <c r="F1807" s="179" t="s">
        <v>2511</v>
      </c>
      <c r="H1807" s="180">
        <v>4.32</v>
      </c>
      <c r="I1807" s="181"/>
      <c r="L1807" s="176"/>
      <c r="M1807" s="182"/>
      <c r="N1807" s="183"/>
      <c r="O1807" s="183"/>
      <c r="P1807" s="183"/>
      <c r="Q1807" s="183"/>
      <c r="R1807" s="183"/>
      <c r="S1807" s="183"/>
      <c r="T1807" s="184"/>
      <c r="AT1807" s="178" t="s">
        <v>189</v>
      </c>
      <c r="AU1807" s="178" t="s">
        <v>85</v>
      </c>
      <c r="AV1807" s="13" t="s">
        <v>85</v>
      </c>
      <c r="AW1807" s="13" t="s">
        <v>31</v>
      </c>
      <c r="AX1807" s="13" t="s">
        <v>75</v>
      </c>
      <c r="AY1807" s="178" t="s">
        <v>181</v>
      </c>
    </row>
    <row r="1808" spans="2:51" s="14" customFormat="1">
      <c r="B1808" s="185"/>
      <c r="D1808" s="177" t="s">
        <v>189</v>
      </c>
      <c r="E1808" s="186" t="s">
        <v>1</v>
      </c>
      <c r="F1808" s="187" t="s">
        <v>2512</v>
      </c>
      <c r="H1808" s="186" t="s">
        <v>1</v>
      </c>
      <c r="I1808" s="188"/>
      <c r="L1808" s="185"/>
      <c r="M1808" s="189"/>
      <c r="N1808" s="190"/>
      <c r="O1808" s="190"/>
      <c r="P1808" s="190"/>
      <c r="Q1808" s="190"/>
      <c r="R1808" s="190"/>
      <c r="S1808" s="190"/>
      <c r="T1808" s="191"/>
      <c r="AT1808" s="186" t="s">
        <v>189</v>
      </c>
      <c r="AU1808" s="186" t="s">
        <v>85</v>
      </c>
      <c r="AV1808" s="14" t="s">
        <v>80</v>
      </c>
      <c r="AW1808" s="14" t="s">
        <v>31</v>
      </c>
      <c r="AX1808" s="14" t="s">
        <v>75</v>
      </c>
      <c r="AY1808" s="186" t="s">
        <v>181</v>
      </c>
    </row>
    <row r="1809" spans="1:65" s="13" customFormat="1">
      <c r="B1809" s="176"/>
      <c r="D1809" s="177" t="s">
        <v>189</v>
      </c>
      <c r="E1809" s="178" t="s">
        <v>1</v>
      </c>
      <c r="F1809" s="179" t="s">
        <v>2513</v>
      </c>
      <c r="H1809" s="180">
        <v>3.3</v>
      </c>
      <c r="I1809" s="181"/>
      <c r="L1809" s="176"/>
      <c r="M1809" s="182"/>
      <c r="N1809" s="183"/>
      <c r="O1809" s="183"/>
      <c r="P1809" s="183"/>
      <c r="Q1809" s="183"/>
      <c r="R1809" s="183"/>
      <c r="S1809" s="183"/>
      <c r="T1809" s="184"/>
      <c r="AT1809" s="178" t="s">
        <v>189</v>
      </c>
      <c r="AU1809" s="178" t="s">
        <v>85</v>
      </c>
      <c r="AV1809" s="13" t="s">
        <v>85</v>
      </c>
      <c r="AW1809" s="13" t="s">
        <v>31</v>
      </c>
      <c r="AX1809" s="13" t="s">
        <v>75</v>
      </c>
      <c r="AY1809" s="178" t="s">
        <v>181</v>
      </c>
    </row>
    <row r="1810" spans="1:65" s="15" customFormat="1">
      <c r="B1810" s="192"/>
      <c r="D1810" s="177" t="s">
        <v>189</v>
      </c>
      <c r="E1810" s="193" t="s">
        <v>1</v>
      </c>
      <c r="F1810" s="194" t="s">
        <v>204</v>
      </c>
      <c r="H1810" s="195">
        <v>32.630000000000003</v>
      </c>
      <c r="I1810" s="196"/>
      <c r="L1810" s="192"/>
      <c r="M1810" s="197"/>
      <c r="N1810" s="198"/>
      <c r="O1810" s="198"/>
      <c r="P1810" s="198"/>
      <c r="Q1810" s="198"/>
      <c r="R1810" s="198"/>
      <c r="S1810" s="198"/>
      <c r="T1810" s="199"/>
      <c r="AT1810" s="193" t="s">
        <v>189</v>
      </c>
      <c r="AU1810" s="193" t="s">
        <v>85</v>
      </c>
      <c r="AV1810" s="15" t="s">
        <v>187</v>
      </c>
      <c r="AW1810" s="15" t="s">
        <v>31</v>
      </c>
      <c r="AX1810" s="15" t="s">
        <v>80</v>
      </c>
      <c r="AY1810" s="193" t="s">
        <v>181</v>
      </c>
    </row>
    <row r="1811" spans="1:65" s="2" customFormat="1" ht="21.75" customHeight="1">
      <c r="A1811" s="32"/>
      <c r="B1811" s="161"/>
      <c r="C1811" s="162" t="s">
        <v>2514</v>
      </c>
      <c r="D1811" s="162" t="s">
        <v>183</v>
      </c>
      <c r="E1811" s="163" t="s">
        <v>2515</v>
      </c>
      <c r="F1811" s="164" t="s">
        <v>2516</v>
      </c>
      <c r="G1811" s="165" t="s">
        <v>228</v>
      </c>
      <c r="H1811" s="166">
        <v>1.31</v>
      </c>
      <c r="I1811" s="167"/>
      <c r="J1811" s="168">
        <f>ROUND(I1811*H1811,2)</f>
        <v>0</v>
      </c>
      <c r="K1811" s="169"/>
      <c r="L1811" s="33"/>
      <c r="M1811" s="170" t="s">
        <v>1</v>
      </c>
      <c r="N1811" s="171" t="s">
        <v>40</v>
      </c>
      <c r="O1811" s="58"/>
      <c r="P1811" s="172">
        <f>O1811*H1811</f>
        <v>0</v>
      </c>
      <c r="Q1811" s="172">
        <v>1.8799999999999999E-3</v>
      </c>
      <c r="R1811" s="172">
        <f>Q1811*H1811</f>
        <v>2.4628000000000002E-3</v>
      </c>
      <c r="S1811" s="172">
        <v>0</v>
      </c>
      <c r="T1811" s="173">
        <f>S1811*H1811</f>
        <v>0</v>
      </c>
      <c r="U1811" s="32"/>
      <c r="V1811" s="32"/>
      <c r="W1811" s="32"/>
      <c r="X1811" s="32"/>
      <c r="Y1811" s="32"/>
      <c r="Z1811" s="32"/>
      <c r="AA1811" s="32"/>
      <c r="AB1811" s="32"/>
      <c r="AC1811" s="32"/>
      <c r="AD1811" s="32"/>
      <c r="AE1811" s="32"/>
      <c r="AR1811" s="174" t="s">
        <v>300</v>
      </c>
      <c r="AT1811" s="174" t="s">
        <v>183</v>
      </c>
      <c r="AU1811" s="174" t="s">
        <v>85</v>
      </c>
      <c r="AY1811" s="17" t="s">
        <v>181</v>
      </c>
      <c r="BE1811" s="175">
        <f>IF(N1811="základní",J1811,0)</f>
        <v>0</v>
      </c>
      <c r="BF1811" s="175">
        <f>IF(N1811="snížená",J1811,0)</f>
        <v>0</v>
      </c>
      <c r="BG1811" s="175">
        <f>IF(N1811="zákl. přenesená",J1811,0)</f>
        <v>0</v>
      </c>
      <c r="BH1811" s="175">
        <f>IF(N1811="sníž. přenesená",J1811,0)</f>
        <v>0</v>
      </c>
      <c r="BI1811" s="175">
        <f>IF(N1811="nulová",J1811,0)</f>
        <v>0</v>
      </c>
      <c r="BJ1811" s="17" t="s">
        <v>80</v>
      </c>
      <c r="BK1811" s="175">
        <f>ROUND(I1811*H1811,2)</f>
        <v>0</v>
      </c>
      <c r="BL1811" s="17" t="s">
        <v>300</v>
      </c>
      <c r="BM1811" s="174" t="s">
        <v>2517</v>
      </c>
    </row>
    <row r="1812" spans="1:65" s="2" customFormat="1" ht="21.75" customHeight="1">
      <c r="A1812" s="32"/>
      <c r="B1812" s="161"/>
      <c r="C1812" s="162" t="s">
        <v>2518</v>
      </c>
      <c r="D1812" s="162" t="s">
        <v>183</v>
      </c>
      <c r="E1812" s="163" t="s">
        <v>2519</v>
      </c>
      <c r="F1812" s="164" t="s">
        <v>2520</v>
      </c>
      <c r="G1812" s="165" t="s">
        <v>228</v>
      </c>
      <c r="H1812" s="166">
        <v>9</v>
      </c>
      <c r="I1812" s="167"/>
      <c r="J1812" s="168">
        <f>ROUND(I1812*H1812,2)</f>
        <v>0</v>
      </c>
      <c r="K1812" s="169"/>
      <c r="L1812" s="33"/>
      <c r="M1812" s="170" t="s">
        <v>1</v>
      </c>
      <c r="N1812" s="171" t="s">
        <v>40</v>
      </c>
      <c r="O1812" s="58"/>
      <c r="P1812" s="172">
        <f>O1812*H1812</f>
        <v>0</v>
      </c>
      <c r="Q1812" s="172">
        <v>2.8700000000000002E-3</v>
      </c>
      <c r="R1812" s="172">
        <f>Q1812*H1812</f>
        <v>2.5830000000000002E-2</v>
      </c>
      <c r="S1812" s="172">
        <v>0</v>
      </c>
      <c r="T1812" s="173">
        <f>S1812*H1812</f>
        <v>0</v>
      </c>
      <c r="U1812" s="32"/>
      <c r="V1812" s="32"/>
      <c r="W1812" s="32"/>
      <c r="X1812" s="32"/>
      <c r="Y1812" s="32"/>
      <c r="Z1812" s="32"/>
      <c r="AA1812" s="32"/>
      <c r="AB1812" s="32"/>
      <c r="AC1812" s="32"/>
      <c r="AD1812" s="32"/>
      <c r="AE1812" s="32"/>
      <c r="AR1812" s="174" t="s">
        <v>300</v>
      </c>
      <c r="AT1812" s="174" t="s">
        <v>183</v>
      </c>
      <c r="AU1812" s="174" t="s">
        <v>85</v>
      </c>
      <c r="AY1812" s="17" t="s">
        <v>181</v>
      </c>
      <c r="BE1812" s="175">
        <f>IF(N1812="základní",J1812,0)</f>
        <v>0</v>
      </c>
      <c r="BF1812" s="175">
        <f>IF(N1812="snížená",J1812,0)</f>
        <v>0</v>
      </c>
      <c r="BG1812" s="175">
        <f>IF(N1812="zákl. přenesená",J1812,0)</f>
        <v>0</v>
      </c>
      <c r="BH1812" s="175">
        <f>IF(N1812="sníž. přenesená",J1812,0)</f>
        <v>0</v>
      </c>
      <c r="BI1812" s="175">
        <f>IF(N1812="nulová",J1812,0)</f>
        <v>0</v>
      </c>
      <c r="BJ1812" s="17" t="s">
        <v>80</v>
      </c>
      <c r="BK1812" s="175">
        <f>ROUND(I1812*H1812,2)</f>
        <v>0</v>
      </c>
      <c r="BL1812" s="17" t="s">
        <v>300</v>
      </c>
      <c r="BM1812" s="174" t="s">
        <v>2521</v>
      </c>
    </row>
    <row r="1813" spans="1:65" s="14" customFormat="1">
      <c r="B1813" s="185"/>
      <c r="D1813" s="177" t="s">
        <v>189</v>
      </c>
      <c r="E1813" s="186" t="s">
        <v>1</v>
      </c>
      <c r="F1813" s="187" t="s">
        <v>2522</v>
      </c>
      <c r="H1813" s="186" t="s">
        <v>1</v>
      </c>
      <c r="I1813" s="188"/>
      <c r="L1813" s="185"/>
      <c r="M1813" s="189"/>
      <c r="N1813" s="190"/>
      <c r="O1813" s="190"/>
      <c r="P1813" s="190"/>
      <c r="Q1813" s="190"/>
      <c r="R1813" s="190"/>
      <c r="S1813" s="190"/>
      <c r="T1813" s="191"/>
      <c r="AT1813" s="186" t="s">
        <v>189</v>
      </c>
      <c r="AU1813" s="186" t="s">
        <v>85</v>
      </c>
      <c r="AV1813" s="14" t="s">
        <v>80</v>
      </c>
      <c r="AW1813" s="14" t="s">
        <v>31</v>
      </c>
      <c r="AX1813" s="14" t="s">
        <v>75</v>
      </c>
      <c r="AY1813" s="186" t="s">
        <v>181</v>
      </c>
    </row>
    <row r="1814" spans="1:65" s="13" customFormat="1">
      <c r="B1814" s="176"/>
      <c r="D1814" s="177" t="s">
        <v>189</v>
      </c>
      <c r="E1814" s="178" t="s">
        <v>1</v>
      </c>
      <c r="F1814" s="179" t="s">
        <v>233</v>
      </c>
      <c r="H1814" s="180">
        <v>9</v>
      </c>
      <c r="I1814" s="181"/>
      <c r="L1814" s="176"/>
      <c r="M1814" s="182"/>
      <c r="N1814" s="183"/>
      <c r="O1814" s="183"/>
      <c r="P1814" s="183"/>
      <c r="Q1814" s="183"/>
      <c r="R1814" s="183"/>
      <c r="S1814" s="183"/>
      <c r="T1814" s="184"/>
      <c r="AT1814" s="178" t="s">
        <v>189</v>
      </c>
      <c r="AU1814" s="178" t="s">
        <v>85</v>
      </c>
      <c r="AV1814" s="13" t="s">
        <v>85</v>
      </c>
      <c r="AW1814" s="13" t="s">
        <v>31</v>
      </c>
      <c r="AX1814" s="13" t="s">
        <v>80</v>
      </c>
      <c r="AY1814" s="178" t="s">
        <v>181</v>
      </c>
    </row>
    <row r="1815" spans="1:65" s="2" customFormat="1" ht="21.75" customHeight="1">
      <c r="A1815" s="32"/>
      <c r="B1815" s="161"/>
      <c r="C1815" s="162" t="s">
        <v>2523</v>
      </c>
      <c r="D1815" s="162" t="s">
        <v>183</v>
      </c>
      <c r="E1815" s="163" t="s">
        <v>2524</v>
      </c>
      <c r="F1815" s="164" t="s">
        <v>2525</v>
      </c>
      <c r="G1815" s="165" t="s">
        <v>228</v>
      </c>
      <c r="H1815" s="166">
        <v>12.8</v>
      </c>
      <c r="I1815" s="167"/>
      <c r="J1815" s="168">
        <f>ROUND(I1815*H1815,2)</f>
        <v>0</v>
      </c>
      <c r="K1815" s="169"/>
      <c r="L1815" s="33"/>
      <c r="M1815" s="170" t="s">
        <v>1</v>
      </c>
      <c r="N1815" s="171" t="s">
        <v>40</v>
      </c>
      <c r="O1815" s="58"/>
      <c r="P1815" s="172">
        <f>O1815*H1815</f>
        <v>0</v>
      </c>
      <c r="Q1815" s="172">
        <v>3.0400000000000002E-3</v>
      </c>
      <c r="R1815" s="172">
        <f>Q1815*H1815</f>
        <v>3.8912000000000002E-2</v>
      </c>
      <c r="S1815" s="172">
        <v>0</v>
      </c>
      <c r="T1815" s="173">
        <f>S1815*H1815</f>
        <v>0</v>
      </c>
      <c r="U1815" s="32"/>
      <c r="V1815" s="32"/>
      <c r="W1815" s="32"/>
      <c r="X1815" s="32"/>
      <c r="Y1815" s="32"/>
      <c r="Z1815" s="32"/>
      <c r="AA1815" s="32"/>
      <c r="AB1815" s="32"/>
      <c r="AC1815" s="32"/>
      <c r="AD1815" s="32"/>
      <c r="AE1815" s="32"/>
      <c r="AR1815" s="174" t="s">
        <v>300</v>
      </c>
      <c r="AT1815" s="174" t="s">
        <v>183</v>
      </c>
      <c r="AU1815" s="174" t="s">
        <v>85</v>
      </c>
      <c r="AY1815" s="17" t="s">
        <v>181</v>
      </c>
      <c r="BE1815" s="175">
        <f>IF(N1815="základní",J1815,0)</f>
        <v>0</v>
      </c>
      <c r="BF1815" s="175">
        <f>IF(N1815="snížená",J1815,0)</f>
        <v>0</v>
      </c>
      <c r="BG1815" s="175">
        <f>IF(N1815="zákl. přenesená",J1815,0)</f>
        <v>0</v>
      </c>
      <c r="BH1815" s="175">
        <f>IF(N1815="sníž. přenesená",J1815,0)</f>
        <v>0</v>
      </c>
      <c r="BI1815" s="175">
        <f>IF(N1815="nulová",J1815,0)</f>
        <v>0</v>
      </c>
      <c r="BJ1815" s="17" t="s">
        <v>80</v>
      </c>
      <c r="BK1815" s="175">
        <f>ROUND(I1815*H1815,2)</f>
        <v>0</v>
      </c>
      <c r="BL1815" s="17" t="s">
        <v>300</v>
      </c>
      <c r="BM1815" s="174" t="s">
        <v>2526</v>
      </c>
    </row>
    <row r="1816" spans="1:65" s="14" customFormat="1">
      <c r="B1816" s="185"/>
      <c r="D1816" s="177" t="s">
        <v>189</v>
      </c>
      <c r="E1816" s="186" t="s">
        <v>1</v>
      </c>
      <c r="F1816" s="187" t="s">
        <v>2527</v>
      </c>
      <c r="H1816" s="186" t="s">
        <v>1</v>
      </c>
      <c r="I1816" s="188"/>
      <c r="L1816" s="185"/>
      <c r="M1816" s="189"/>
      <c r="N1816" s="190"/>
      <c r="O1816" s="190"/>
      <c r="P1816" s="190"/>
      <c r="Q1816" s="190"/>
      <c r="R1816" s="190"/>
      <c r="S1816" s="190"/>
      <c r="T1816" s="191"/>
      <c r="AT1816" s="186" t="s">
        <v>189</v>
      </c>
      <c r="AU1816" s="186" t="s">
        <v>85</v>
      </c>
      <c r="AV1816" s="14" t="s">
        <v>80</v>
      </c>
      <c r="AW1816" s="14" t="s">
        <v>31</v>
      </c>
      <c r="AX1816" s="14" t="s">
        <v>75</v>
      </c>
      <c r="AY1816" s="186" t="s">
        <v>181</v>
      </c>
    </row>
    <row r="1817" spans="1:65" s="13" customFormat="1">
      <c r="B1817" s="176"/>
      <c r="D1817" s="177" t="s">
        <v>189</v>
      </c>
      <c r="E1817" s="178" t="s">
        <v>1</v>
      </c>
      <c r="F1817" s="179" t="s">
        <v>2528</v>
      </c>
      <c r="H1817" s="180">
        <v>12.8</v>
      </c>
      <c r="I1817" s="181"/>
      <c r="L1817" s="176"/>
      <c r="M1817" s="182"/>
      <c r="N1817" s="183"/>
      <c r="O1817" s="183"/>
      <c r="P1817" s="183"/>
      <c r="Q1817" s="183"/>
      <c r="R1817" s="183"/>
      <c r="S1817" s="183"/>
      <c r="T1817" s="184"/>
      <c r="AT1817" s="178" t="s">
        <v>189</v>
      </c>
      <c r="AU1817" s="178" t="s">
        <v>85</v>
      </c>
      <c r="AV1817" s="13" t="s">
        <v>85</v>
      </c>
      <c r="AW1817" s="13" t="s">
        <v>31</v>
      </c>
      <c r="AX1817" s="13" t="s">
        <v>80</v>
      </c>
      <c r="AY1817" s="178" t="s">
        <v>181</v>
      </c>
    </row>
    <row r="1818" spans="1:65" s="2" customFormat="1" ht="21.75" customHeight="1">
      <c r="A1818" s="32"/>
      <c r="B1818" s="161"/>
      <c r="C1818" s="162" t="s">
        <v>2529</v>
      </c>
      <c r="D1818" s="162" t="s">
        <v>183</v>
      </c>
      <c r="E1818" s="163" t="s">
        <v>2530</v>
      </c>
      <c r="F1818" s="164" t="s">
        <v>2531</v>
      </c>
      <c r="G1818" s="165" t="s">
        <v>228</v>
      </c>
      <c r="H1818" s="166">
        <v>9.4</v>
      </c>
      <c r="I1818" s="167"/>
      <c r="J1818" s="168">
        <f>ROUND(I1818*H1818,2)</f>
        <v>0</v>
      </c>
      <c r="K1818" s="169"/>
      <c r="L1818" s="33"/>
      <c r="M1818" s="170" t="s">
        <v>1</v>
      </c>
      <c r="N1818" s="171" t="s">
        <v>40</v>
      </c>
      <c r="O1818" s="58"/>
      <c r="P1818" s="172">
        <f>O1818*H1818</f>
        <v>0</v>
      </c>
      <c r="Q1818" s="172">
        <v>2.2799999999999999E-3</v>
      </c>
      <c r="R1818" s="172">
        <f>Q1818*H1818</f>
        <v>2.1432E-2</v>
      </c>
      <c r="S1818" s="172">
        <v>0</v>
      </c>
      <c r="T1818" s="173">
        <f>S1818*H1818</f>
        <v>0</v>
      </c>
      <c r="U1818" s="32"/>
      <c r="V1818" s="32"/>
      <c r="W1818" s="32"/>
      <c r="X1818" s="32"/>
      <c r="Y1818" s="32"/>
      <c r="Z1818" s="32"/>
      <c r="AA1818" s="32"/>
      <c r="AB1818" s="32"/>
      <c r="AC1818" s="32"/>
      <c r="AD1818" s="32"/>
      <c r="AE1818" s="32"/>
      <c r="AR1818" s="174" t="s">
        <v>300</v>
      </c>
      <c r="AT1818" s="174" t="s">
        <v>183</v>
      </c>
      <c r="AU1818" s="174" t="s">
        <v>85</v>
      </c>
      <c r="AY1818" s="17" t="s">
        <v>181</v>
      </c>
      <c r="BE1818" s="175">
        <f>IF(N1818="základní",J1818,0)</f>
        <v>0</v>
      </c>
      <c r="BF1818" s="175">
        <f>IF(N1818="snížená",J1818,0)</f>
        <v>0</v>
      </c>
      <c r="BG1818" s="175">
        <f>IF(N1818="zákl. přenesená",J1818,0)</f>
        <v>0</v>
      </c>
      <c r="BH1818" s="175">
        <f>IF(N1818="sníž. přenesená",J1818,0)</f>
        <v>0</v>
      </c>
      <c r="BI1818" s="175">
        <f>IF(N1818="nulová",J1818,0)</f>
        <v>0</v>
      </c>
      <c r="BJ1818" s="17" t="s">
        <v>80</v>
      </c>
      <c r="BK1818" s="175">
        <f>ROUND(I1818*H1818,2)</f>
        <v>0</v>
      </c>
      <c r="BL1818" s="17" t="s">
        <v>300</v>
      </c>
      <c r="BM1818" s="174" t="s">
        <v>2532</v>
      </c>
    </row>
    <row r="1819" spans="1:65" s="14" customFormat="1">
      <c r="B1819" s="185"/>
      <c r="D1819" s="177" t="s">
        <v>189</v>
      </c>
      <c r="E1819" s="186" t="s">
        <v>1</v>
      </c>
      <c r="F1819" s="187" t="s">
        <v>2533</v>
      </c>
      <c r="H1819" s="186" t="s">
        <v>1</v>
      </c>
      <c r="I1819" s="188"/>
      <c r="L1819" s="185"/>
      <c r="M1819" s="189"/>
      <c r="N1819" s="190"/>
      <c r="O1819" s="190"/>
      <c r="P1819" s="190"/>
      <c r="Q1819" s="190"/>
      <c r="R1819" s="190"/>
      <c r="S1819" s="190"/>
      <c r="T1819" s="191"/>
      <c r="AT1819" s="186" t="s">
        <v>189</v>
      </c>
      <c r="AU1819" s="186" t="s">
        <v>85</v>
      </c>
      <c r="AV1819" s="14" t="s">
        <v>80</v>
      </c>
      <c r="AW1819" s="14" t="s">
        <v>31</v>
      </c>
      <c r="AX1819" s="14" t="s">
        <v>75</v>
      </c>
      <c r="AY1819" s="186" t="s">
        <v>181</v>
      </c>
    </row>
    <row r="1820" spans="1:65" s="13" customFormat="1">
      <c r="B1820" s="176"/>
      <c r="D1820" s="177" t="s">
        <v>189</v>
      </c>
      <c r="E1820" s="178" t="s">
        <v>1</v>
      </c>
      <c r="F1820" s="179" t="s">
        <v>2534</v>
      </c>
      <c r="H1820" s="180">
        <v>0.6</v>
      </c>
      <c r="I1820" s="181"/>
      <c r="L1820" s="176"/>
      <c r="M1820" s="182"/>
      <c r="N1820" s="183"/>
      <c r="O1820" s="183"/>
      <c r="P1820" s="183"/>
      <c r="Q1820" s="183"/>
      <c r="R1820" s="183"/>
      <c r="S1820" s="183"/>
      <c r="T1820" s="184"/>
      <c r="AT1820" s="178" t="s">
        <v>189</v>
      </c>
      <c r="AU1820" s="178" t="s">
        <v>85</v>
      </c>
      <c r="AV1820" s="13" t="s">
        <v>85</v>
      </c>
      <c r="AW1820" s="13" t="s">
        <v>31</v>
      </c>
      <c r="AX1820" s="13" t="s">
        <v>75</v>
      </c>
      <c r="AY1820" s="178" t="s">
        <v>181</v>
      </c>
    </row>
    <row r="1821" spans="1:65" s="14" customFormat="1">
      <c r="B1821" s="185"/>
      <c r="D1821" s="177" t="s">
        <v>189</v>
      </c>
      <c r="E1821" s="186" t="s">
        <v>1</v>
      </c>
      <c r="F1821" s="187" t="s">
        <v>2535</v>
      </c>
      <c r="H1821" s="186" t="s">
        <v>1</v>
      </c>
      <c r="I1821" s="188"/>
      <c r="L1821" s="185"/>
      <c r="M1821" s="189"/>
      <c r="N1821" s="190"/>
      <c r="O1821" s="190"/>
      <c r="P1821" s="190"/>
      <c r="Q1821" s="190"/>
      <c r="R1821" s="190"/>
      <c r="S1821" s="190"/>
      <c r="T1821" s="191"/>
      <c r="AT1821" s="186" t="s">
        <v>189</v>
      </c>
      <c r="AU1821" s="186" t="s">
        <v>85</v>
      </c>
      <c r="AV1821" s="14" t="s">
        <v>80</v>
      </c>
      <c r="AW1821" s="14" t="s">
        <v>31</v>
      </c>
      <c r="AX1821" s="14" t="s">
        <v>75</v>
      </c>
      <c r="AY1821" s="186" t="s">
        <v>181</v>
      </c>
    </row>
    <row r="1822" spans="1:65" s="13" customFormat="1">
      <c r="B1822" s="176"/>
      <c r="D1822" s="177" t="s">
        <v>189</v>
      </c>
      <c r="E1822" s="178" t="s">
        <v>1</v>
      </c>
      <c r="F1822" s="179" t="s">
        <v>2227</v>
      </c>
      <c r="H1822" s="180">
        <v>4.3</v>
      </c>
      <c r="I1822" s="181"/>
      <c r="L1822" s="176"/>
      <c r="M1822" s="182"/>
      <c r="N1822" s="183"/>
      <c r="O1822" s="183"/>
      <c r="P1822" s="183"/>
      <c r="Q1822" s="183"/>
      <c r="R1822" s="183"/>
      <c r="S1822" s="183"/>
      <c r="T1822" s="184"/>
      <c r="AT1822" s="178" t="s">
        <v>189</v>
      </c>
      <c r="AU1822" s="178" t="s">
        <v>85</v>
      </c>
      <c r="AV1822" s="13" t="s">
        <v>85</v>
      </c>
      <c r="AW1822" s="13" t="s">
        <v>31</v>
      </c>
      <c r="AX1822" s="13" t="s">
        <v>75</v>
      </c>
      <c r="AY1822" s="178" t="s">
        <v>181</v>
      </c>
    </row>
    <row r="1823" spans="1:65" s="14" customFormat="1">
      <c r="B1823" s="185"/>
      <c r="D1823" s="177" t="s">
        <v>189</v>
      </c>
      <c r="E1823" s="186" t="s">
        <v>1</v>
      </c>
      <c r="F1823" s="187" t="s">
        <v>2536</v>
      </c>
      <c r="H1823" s="186" t="s">
        <v>1</v>
      </c>
      <c r="I1823" s="188"/>
      <c r="L1823" s="185"/>
      <c r="M1823" s="189"/>
      <c r="N1823" s="190"/>
      <c r="O1823" s="190"/>
      <c r="P1823" s="190"/>
      <c r="Q1823" s="190"/>
      <c r="R1823" s="190"/>
      <c r="S1823" s="190"/>
      <c r="T1823" s="191"/>
      <c r="AT1823" s="186" t="s">
        <v>189</v>
      </c>
      <c r="AU1823" s="186" t="s">
        <v>85</v>
      </c>
      <c r="AV1823" s="14" t="s">
        <v>80</v>
      </c>
      <c r="AW1823" s="14" t="s">
        <v>31</v>
      </c>
      <c r="AX1823" s="14" t="s">
        <v>75</v>
      </c>
      <c r="AY1823" s="186" t="s">
        <v>181</v>
      </c>
    </row>
    <row r="1824" spans="1:65" s="13" customFormat="1">
      <c r="B1824" s="176"/>
      <c r="D1824" s="177" t="s">
        <v>189</v>
      </c>
      <c r="E1824" s="178" t="s">
        <v>1</v>
      </c>
      <c r="F1824" s="179" t="s">
        <v>2537</v>
      </c>
      <c r="H1824" s="180">
        <v>2.7</v>
      </c>
      <c r="I1824" s="181"/>
      <c r="L1824" s="176"/>
      <c r="M1824" s="182"/>
      <c r="N1824" s="183"/>
      <c r="O1824" s="183"/>
      <c r="P1824" s="183"/>
      <c r="Q1824" s="183"/>
      <c r="R1824" s="183"/>
      <c r="S1824" s="183"/>
      <c r="T1824" s="184"/>
      <c r="AT1824" s="178" t="s">
        <v>189</v>
      </c>
      <c r="AU1824" s="178" t="s">
        <v>85</v>
      </c>
      <c r="AV1824" s="13" t="s">
        <v>85</v>
      </c>
      <c r="AW1824" s="13" t="s">
        <v>31</v>
      </c>
      <c r="AX1824" s="13" t="s">
        <v>75</v>
      </c>
      <c r="AY1824" s="178" t="s">
        <v>181</v>
      </c>
    </row>
    <row r="1825" spans="1:65" s="14" customFormat="1">
      <c r="B1825" s="185"/>
      <c r="D1825" s="177" t="s">
        <v>189</v>
      </c>
      <c r="E1825" s="186" t="s">
        <v>1</v>
      </c>
      <c r="F1825" s="187" t="s">
        <v>2538</v>
      </c>
      <c r="H1825" s="186" t="s">
        <v>1</v>
      </c>
      <c r="I1825" s="188"/>
      <c r="L1825" s="185"/>
      <c r="M1825" s="189"/>
      <c r="N1825" s="190"/>
      <c r="O1825" s="190"/>
      <c r="P1825" s="190"/>
      <c r="Q1825" s="190"/>
      <c r="R1825" s="190"/>
      <c r="S1825" s="190"/>
      <c r="T1825" s="191"/>
      <c r="AT1825" s="186" t="s">
        <v>189</v>
      </c>
      <c r="AU1825" s="186" t="s">
        <v>85</v>
      </c>
      <c r="AV1825" s="14" t="s">
        <v>80</v>
      </c>
      <c r="AW1825" s="14" t="s">
        <v>31</v>
      </c>
      <c r="AX1825" s="14" t="s">
        <v>75</v>
      </c>
      <c r="AY1825" s="186" t="s">
        <v>181</v>
      </c>
    </row>
    <row r="1826" spans="1:65" s="13" customFormat="1">
      <c r="B1826" s="176"/>
      <c r="D1826" s="177" t="s">
        <v>189</v>
      </c>
      <c r="E1826" s="178" t="s">
        <v>1</v>
      </c>
      <c r="F1826" s="179" t="s">
        <v>2539</v>
      </c>
      <c r="H1826" s="180">
        <v>1.8</v>
      </c>
      <c r="I1826" s="181"/>
      <c r="L1826" s="176"/>
      <c r="M1826" s="182"/>
      <c r="N1826" s="183"/>
      <c r="O1826" s="183"/>
      <c r="P1826" s="183"/>
      <c r="Q1826" s="183"/>
      <c r="R1826" s="183"/>
      <c r="S1826" s="183"/>
      <c r="T1826" s="184"/>
      <c r="AT1826" s="178" t="s">
        <v>189</v>
      </c>
      <c r="AU1826" s="178" t="s">
        <v>85</v>
      </c>
      <c r="AV1826" s="13" t="s">
        <v>85</v>
      </c>
      <c r="AW1826" s="13" t="s">
        <v>31</v>
      </c>
      <c r="AX1826" s="13" t="s">
        <v>75</v>
      </c>
      <c r="AY1826" s="178" t="s">
        <v>181</v>
      </c>
    </row>
    <row r="1827" spans="1:65" s="15" customFormat="1">
      <c r="B1827" s="192"/>
      <c r="D1827" s="177" t="s">
        <v>189</v>
      </c>
      <c r="E1827" s="193" t="s">
        <v>1</v>
      </c>
      <c r="F1827" s="194" t="s">
        <v>204</v>
      </c>
      <c r="H1827" s="195">
        <v>9.4</v>
      </c>
      <c r="I1827" s="196"/>
      <c r="L1827" s="192"/>
      <c r="M1827" s="197"/>
      <c r="N1827" s="198"/>
      <c r="O1827" s="198"/>
      <c r="P1827" s="198"/>
      <c r="Q1827" s="198"/>
      <c r="R1827" s="198"/>
      <c r="S1827" s="198"/>
      <c r="T1827" s="199"/>
      <c r="AT1827" s="193" t="s">
        <v>189</v>
      </c>
      <c r="AU1827" s="193" t="s">
        <v>85</v>
      </c>
      <c r="AV1827" s="15" t="s">
        <v>187</v>
      </c>
      <c r="AW1827" s="15" t="s">
        <v>31</v>
      </c>
      <c r="AX1827" s="15" t="s">
        <v>80</v>
      </c>
      <c r="AY1827" s="193" t="s">
        <v>181</v>
      </c>
    </row>
    <row r="1828" spans="1:65" s="2" customFormat="1" ht="21.75" customHeight="1">
      <c r="A1828" s="32"/>
      <c r="B1828" s="161"/>
      <c r="C1828" s="162" t="s">
        <v>2540</v>
      </c>
      <c r="D1828" s="162" t="s">
        <v>183</v>
      </c>
      <c r="E1828" s="163" t="s">
        <v>2541</v>
      </c>
      <c r="F1828" s="164" t="s">
        <v>2542</v>
      </c>
      <c r="G1828" s="165" t="s">
        <v>228</v>
      </c>
      <c r="H1828" s="166">
        <v>81.349999999999994</v>
      </c>
      <c r="I1828" s="167"/>
      <c r="J1828" s="168">
        <f>ROUND(I1828*H1828,2)</f>
        <v>0</v>
      </c>
      <c r="K1828" s="169"/>
      <c r="L1828" s="33"/>
      <c r="M1828" s="170" t="s">
        <v>1</v>
      </c>
      <c r="N1828" s="171" t="s">
        <v>40</v>
      </c>
      <c r="O1828" s="58"/>
      <c r="P1828" s="172">
        <f>O1828*H1828</f>
        <v>0</v>
      </c>
      <c r="Q1828" s="172">
        <v>1.6199999999999999E-3</v>
      </c>
      <c r="R1828" s="172">
        <f>Q1828*H1828</f>
        <v>0.13178699999999999</v>
      </c>
      <c r="S1828" s="172">
        <v>0</v>
      </c>
      <c r="T1828" s="173">
        <f>S1828*H1828</f>
        <v>0</v>
      </c>
      <c r="U1828" s="32"/>
      <c r="V1828" s="32"/>
      <c r="W1828" s="32"/>
      <c r="X1828" s="32"/>
      <c r="Y1828" s="32"/>
      <c r="Z1828" s="32"/>
      <c r="AA1828" s="32"/>
      <c r="AB1828" s="32"/>
      <c r="AC1828" s="32"/>
      <c r="AD1828" s="32"/>
      <c r="AE1828" s="32"/>
      <c r="AR1828" s="174" t="s">
        <v>300</v>
      </c>
      <c r="AT1828" s="174" t="s">
        <v>183</v>
      </c>
      <c r="AU1828" s="174" t="s">
        <v>85</v>
      </c>
      <c r="AY1828" s="17" t="s">
        <v>181</v>
      </c>
      <c r="BE1828" s="175">
        <f>IF(N1828="základní",J1828,0)</f>
        <v>0</v>
      </c>
      <c r="BF1828" s="175">
        <f>IF(N1828="snížená",J1828,0)</f>
        <v>0</v>
      </c>
      <c r="BG1828" s="175">
        <f>IF(N1828="zákl. přenesená",J1828,0)</f>
        <v>0</v>
      </c>
      <c r="BH1828" s="175">
        <f>IF(N1828="sníž. přenesená",J1828,0)</f>
        <v>0</v>
      </c>
      <c r="BI1828" s="175">
        <f>IF(N1828="nulová",J1828,0)</f>
        <v>0</v>
      </c>
      <c r="BJ1828" s="17" t="s">
        <v>80</v>
      </c>
      <c r="BK1828" s="175">
        <f>ROUND(I1828*H1828,2)</f>
        <v>0</v>
      </c>
      <c r="BL1828" s="17" t="s">
        <v>300</v>
      </c>
      <c r="BM1828" s="174" t="s">
        <v>2543</v>
      </c>
    </row>
    <row r="1829" spans="1:65" s="14" customFormat="1">
      <c r="B1829" s="185"/>
      <c r="D1829" s="177" t="s">
        <v>189</v>
      </c>
      <c r="E1829" s="186" t="s">
        <v>1</v>
      </c>
      <c r="F1829" s="187" t="s">
        <v>2544</v>
      </c>
      <c r="H1829" s="186" t="s">
        <v>1</v>
      </c>
      <c r="I1829" s="188"/>
      <c r="L1829" s="185"/>
      <c r="M1829" s="189"/>
      <c r="N1829" s="190"/>
      <c r="O1829" s="190"/>
      <c r="P1829" s="190"/>
      <c r="Q1829" s="190"/>
      <c r="R1829" s="190"/>
      <c r="S1829" s="190"/>
      <c r="T1829" s="191"/>
      <c r="AT1829" s="186" t="s">
        <v>189</v>
      </c>
      <c r="AU1829" s="186" t="s">
        <v>85</v>
      </c>
      <c r="AV1829" s="14" t="s">
        <v>80</v>
      </c>
      <c r="AW1829" s="14" t="s">
        <v>31</v>
      </c>
      <c r="AX1829" s="14" t="s">
        <v>75</v>
      </c>
      <c r="AY1829" s="186" t="s">
        <v>181</v>
      </c>
    </row>
    <row r="1830" spans="1:65" s="13" customFormat="1">
      <c r="B1830" s="176"/>
      <c r="D1830" s="177" t="s">
        <v>189</v>
      </c>
      <c r="E1830" s="178" t="s">
        <v>1</v>
      </c>
      <c r="F1830" s="179" t="s">
        <v>2545</v>
      </c>
      <c r="H1830" s="180">
        <v>11.55</v>
      </c>
      <c r="I1830" s="181"/>
      <c r="L1830" s="176"/>
      <c r="M1830" s="182"/>
      <c r="N1830" s="183"/>
      <c r="O1830" s="183"/>
      <c r="P1830" s="183"/>
      <c r="Q1830" s="183"/>
      <c r="R1830" s="183"/>
      <c r="S1830" s="183"/>
      <c r="T1830" s="184"/>
      <c r="AT1830" s="178" t="s">
        <v>189</v>
      </c>
      <c r="AU1830" s="178" t="s">
        <v>85</v>
      </c>
      <c r="AV1830" s="13" t="s">
        <v>85</v>
      </c>
      <c r="AW1830" s="13" t="s">
        <v>31</v>
      </c>
      <c r="AX1830" s="13" t="s">
        <v>75</v>
      </c>
      <c r="AY1830" s="178" t="s">
        <v>181</v>
      </c>
    </row>
    <row r="1831" spans="1:65" s="14" customFormat="1">
      <c r="B1831" s="185"/>
      <c r="D1831" s="177" t="s">
        <v>189</v>
      </c>
      <c r="E1831" s="186" t="s">
        <v>1</v>
      </c>
      <c r="F1831" s="187" t="s">
        <v>2546</v>
      </c>
      <c r="H1831" s="186" t="s">
        <v>1</v>
      </c>
      <c r="I1831" s="188"/>
      <c r="L1831" s="185"/>
      <c r="M1831" s="189"/>
      <c r="N1831" s="190"/>
      <c r="O1831" s="190"/>
      <c r="P1831" s="190"/>
      <c r="Q1831" s="190"/>
      <c r="R1831" s="190"/>
      <c r="S1831" s="190"/>
      <c r="T1831" s="191"/>
      <c r="AT1831" s="186" t="s">
        <v>189</v>
      </c>
      <c r="AU1831" s="186" t="s">
        <v>85</v>
      </c>
      <c r="AV1831" s="14" t="s">
        <v>80</v>
      </c>
      <c r="AW1831" s="14" t="s">
        <v>31</v>
      </c>
      <c r="AX1831" s="14" t="s">
        <v>75</v>
      </c>
      <c r="AY1831" s="186" t="s">
        <v>181</v>
      </c>
    </row>
    <row r="1832" spans="1:65" s="13" customFormat="1">
      <c r="B1832" s="176"/>
      <c r="D1832" s="177" t="s">
        <v>189</v>
      </c>
      <c r="E1832" s="178" t="s">
        <v>1</v>
      </c>
      <c r="F1832" s="179" t="s">
        <v>2547</v>
      </c>
      <c r="H1832" s="180">
        <v>10.4</v>
      </c>
      <c r="I1832" s="181"/>
      <c r="L1832" s="176"/>
      <c r="M1832" s="182"/>
      <c r="N1832" s="183"/>
      <c r="O1832" s="183"/>
      <c r="P1832" s="183"/>
      <c r="Q1832" s="183"/>
      <c r="R1832" s="183"/>
      <c r="S1832" s="183"/>
      <c r="T1832" s="184"/>
      <c r="AT1832" s="178" t="s">
        <v>189</v>
      </c>
      <c r="AU1832" s="178" t="s">
        <v>85</v>
      </c>
      <c r="AV1832" s="13" t="s">
        <v>85</v>
      </c>
      <c r="AW1832" s="13" t="s">
        <v>31</v>
      </c>
      <c r="AX1832" s="13" t="s">
        <v>75</v>
      </c>
      <c r="AY1832" s="178" t="s">
        <v>181</v>
      </c>
    </row>
    <row r="1833" spans="1:65" s="14" customFormat="1">
      <c r="B1833" s="185"/>
      <c r="D1833" s="177" t="s">
        <v>189</v>
      </c>
      <c r="E1833" s="186" t="s">
        <v>1</v>
      </c>
      <c r="F1833" s="187" t="s">
        <v>2548</v>
      </c>
      <c r="H1833" s="186" t="s">
        <v>1</v>
      </c>
      <c r="I1833" s="188"/>
      <c r="L1833" s="185"/>
      <c r="M1833" s="189"/>
      <c r="N1833" s="190"/>
      <c r="O1833" s="190"/>
      <c r="P1833" s="190"/>
      <c r="Q1833" s="190"/>
      <c r="R1833" s="190"/>
      <c r="S1833" s="190"/>
      <c r="T1833" s="191"/>
      <c r="AT1833" s="186" t="s">
        <v>189</v>
      </c>
      <c r="AU1833" s="186" t="s">
        <v>85</v>
      </c>
      <c r="AV1833" s="14" t="s">
        <v>80</v>
      </c>
      <c r="AW1833" s="14" t="s">
        <v>31</v>
      </c>
      <c r="AX1833" s="14" t="s">
        <v>75</v>
      </c>
      <c r="AY1833" s="186" t="s">
        <v>181</v>
      </c>
    </row>
    <row r="1834" spans="1:65" s="13" customFormat="1">
      <c r="B1834" s="176"/>
      <c r="D1834" s="177" t="s">
        <v>189</v>
      </c>
      <c r="E1834" s="178" t="s">
        <v>1</v>
      </c>
      <c r="F1834" s="179" t="s">
        <v>2549</v>
      </c>
      <c r="H1834" s="180">
        <v>10.9</v>
      </c>
      <c r="I1834" s="181"/>
      <c r="L1834" s="176"/>
      <c r="M1834" s="182"/>
      <c r="N1834" s="183"/>
      <c r="O1834" s="183"/>
      <c r="P1834" s="183"/>
      <c r="Q1834" s="183"/>
      <c r="R1834" s="183"/>
      <c r="S1834" s="183"/>
      <c r="T1834" s="184"/>
      <c r="AT1834" s="178" t="s">
        <v>189</v>
      </c>
      <c r="AU1834" s="178" t="s">
        <v>85</v>
      </c>
      <c r="AV1834" s="13" t="s">
        <v>85</v>
      </c>
      <c r="AW1834" s="13" t="s">
        <v>31</v>
      </c>
      <c r="AX1834" s="13" t="s">
        <v>75</v>
      </c>
      <c r="AY1834" s="178" t="s">
        <v>181</v>
      </c>
    </row>
    <row r="1835" spans="1:65" s="14" customFormat="1">
      <c r="B1835" s="185"/>
      <c r="D1835" s="177" t="s">
        <v>189</v>
      </c>
      <c r="E1835" s="186" t="s">
        <v>1</v>
      </c>
      <c r="F1835" s="187" t="s">
        <v>2550</v>
      </c>
      <c r="H1835" s="186" t="s">
        <v>1</v>
      </c>
      <c r="I1835" s="188"/>
      <c r="L1835" s="185"/>
      <c r="M1835" s="189"/>
      <c r="N1835" s="190"/>
      <c r="O1835" s="190"/>
      <c r="P1835" s="190"/>
      <c r="Q1835" s="190"/>
      <c r="R1835" s="190"/>
      <c r="S1835" s="190"/>
      <c r="T1835" s="191"/>
      <c r="AT1835" s="186" t="s">
        <v>189</v>
      </c>
      <c r="AU1835" s="186" t="s">
        <v>85</v>
      </c>
      <c r="AV1835" s="14" t="s">
        <v>80</v>
      </c>
      <c r="AW1835" s="14" t="s">
        <v>31</v>
      </c>
      <c r="AX1835" s="14" t="s">
        <v>75</v>
      </c>
      <c r="AY1835" s="186" t="s">
        <v>181</v>
      </c>
    </row>
    <row r="1836" spans="1:65" s="13" customFormat="1">
      <c r="B1836" s="176"/>
      <c r="D1836" s="177" t="s">
        <v>189</v>
      </c>
      <c r="E1836" s="178" t="s">
        <v>1</v>
      </c>
      <c r="F1836" s="179" t="s">
        <v>2551</v>
      </c>
      <c r="H1836" s="180">
        <v>11.7</v>
      </c>
      <c r="I1836" s="181"/>
      <c r="L1836" s="176"/>
      <c r="M1836" s="182"/>
      <c r="N1836" s="183"/>
      <c r="O1836" s="183"/>
      <c r="P1836" s="183"/>
      <c r="Q1836" s="183"/>
      <c r="R1836" s="183"/>
      <c r="S1836" s="183"/>
      <c r="T1836" s="184"/>
      <c r="AT1836" s="178" t="s">
        <v>189</v>
      </c>
      <c r="AU1836" s="178" t="s">
        <v>85</v>
      </c>
      <c r="AV1836" s="13" t="s">
        <v>85</v>
      </c>
      <c r="AW1836" s="13" t="s">
        <v>31</v>
      </c>
      <c r="AX1836" s="13" t="s">
        <v>75</v>
      </c>
      <c r="AY1836" s="178" t="s">
        <v>181</v>
      </c>
    </row>
    <row r="1837" spans="1:65" s="14" customFormat="1">
      <c r="B1837" s="185"/>
      <c r="D1837" s="177" t="s">
        <v>189</v>
      </c>
      <c r="E1837" s="186" t="s">
        <v>1</v>
      </c>
      <c r="F1837" s="187" t="s">
        <v>2552</v>
      </c>
      <c r="H1837" s="186" t="s">
        <v>1</v>
      </c>
      <c r="I1837" s="188"/>
      <c r="L1837" s="185"/>
      <c r="M1837" s="189"/>
      <c r="N1837" s="190"/>
      <c r="O1837" s="190"/>
      <c r="P1837" s="190"/>
      <c r="Q1837" s="190"/>
      <c r="R1837" s="190"/>
      <c r="S1837" s="190"/>
      <c r="T1837" s="191"/>
      <c r="AT1837" s="186" t="s">
        <v>189</v>
      </c>
      <c r="AU1837" s="186" t="s">
        <v>85</v>
      </c>
      <c r="AV1837" s="14" t="s">
        <v>80</v>
      </c>
      <c r="AW1837" s="14" t="s">
        <v>31</v>
      </c>
      <c r="AX1837" s="14" t="s">
        <v>75</v>
      </c>
      <c r="AY1837" s="186" t="s">
        <v>181</v>
      </c>
    </row>
    <row r="1838" spans="1:65" s="13" customFormat="1">
      <c r="B1838" s="176"/>
      <c r="D1838" s="177" t="s">
        <v>189</v>
      </c>
      <c r="E1838" s="178" t="s">
        <v>1</v>
      </c>
      <c r="F1838" s="179" t="s">
        <v>2553</v>
      </c>
      <c r="H1838" s="180">
        <v>8.65</v>
      </c>
      <c r="I1838" s="181"/>
      <c r="L1838" s="176"/>
      <c r="M1838" s="182"/>
      <c r="N1838" s="183"/>
      <c r="O1838" s="183"/>
      <c r="P1838" s="183"/>
      <c r="Q1838" s="183"/>
      <c r="R1838" s="183"/>
      <c r="S1838" s="183"/>
      <c r="T1838" s="184"/>
      <c r="AT1838" s="178" t="s">
        <v>189</v>
      </c>
      <c r="AU1838" s="178" t="s">
        <v>85</v>
      </c>
      <c r="AV1838" s="13" t="s">
        <v>85</v>
      </c>
      <c r="AW1838" s="13" t="s">
        <v>31</v>
      </c>
      <c r="AX1838" s="13" t="s">
        <v>75</v>
      </c>
      <c r="AY1838" s="178" t="s">
        <v>181</v>
      </c>
    </row>
    <row r="1839" spans="1:65" s="14" customFormat="1">
      <c r="B1839" s="185"/>
      <c r="D1839" s="177" t="s">
        <v>189</v>
      </c>
      <c r="E1839" s="186" t="s">
        <v>1</v>
      </c>
      <c r="F1839" s="187" t="s">
        <v>2554</v>
      </c>
      <c r="H1839" s="186" t="s">
        <v>1</v>
      </c>
      <c r="I1839" s="188"/>
      <c r="L1839" s="185"/>
      <c r="M1839" s="189"/>
      <c r="N1839" s="190"/>
      <c r="O1839" s="190"/>
      <c r="P1839" s="190"/>
      <c r="Q1839" s="190"/>
      <c r="R1839" s="190"/>
      <c r="S1839" s="190"/>
      <c r="T1839" s="191"/>
      <c r="AT1839" s="186" t="s">
        <v>189</v>
      </c>
      <c r="AU1839" s="186" t="s">
        <v>85</v>
      </c>
      <c r="AV1839" s="14" t="s">
        <v>80</v>
      </c>
      <c r="AW1839" s="14" t="s">
        <v>31</v>
      </c>
      <c r="AX1839" s="14" t="s">
        <v>75</v>
      </c>
      <c r="AY1839" s="186" t="s">
        <v>181</v>
      </c>
    </row>
    <row r="1840" spans="1:65" s="13" customFormat="1">
      <c r="B1840" s="176"/>
      <c r="D1840" s="177" t="s">
        <v>189</v>
      </c>
      <c r="E1840" s="178" t="s">
        <v>1</v>
      </c>
      <c r="F1840" s="179" t="s">
        <v>2555</v>
      </c>
      <c r="H1840" s="180">
        <v>9.8000000000000007</v>
      </c>
      <c r="I1840" s="181"/>
      <c r="L1840" s="176"/>
      <c r="M1840" s="182"/>
      <c r="N1840" s="183"/>
      <c r="O1840" s="183"/>
      <c r="P1840" s="183"/>
      <c r="Q1840" s="183"/>
      <c r="R1840" s="183"/>
      <c r="S1840" s="183"/>
      <c r="T1840" s="184"/>
      <c r="AT1840" s="178" t="s">
        <v>189</v>
      </c>
      <c r="AU1840" s="178" t="s">
        <v>85</v>
      </c>
      <c r="AV1840" s="13" t="s">
        <v>85</v>
      </c>
      <c r="AW1840" s="13" t="s">
        <v>31</v>
      </c>
      <c r="AX1840" s="13" t="s">
        <v>75</v>
      </c>
      <c r="AY1840" s="178" t="s">
        <v>181</v>
      </c>
    </row>
    <row r="1841" spans="1:65" s="14" customFormat="1">
      <c r="B1841" s="185"/>
      <c r="D1841" s="177" t="s">
        <v>189</v>
      </c>
      <c r="E1841" s="186" t="s">
        <v>1</v>
      </c>
      <c r="F1841" s="187" t="s">
        <v>2556</v>
      </c>
      <c r="H1841" s="186" t="s">
        <v>1</v>
      </c>
      <c r="I1841" s="188"/>
      <c r="L1841" s="185"/>
      <c r="M1841" s="189"/>
      <c r="N1841" s="190"/>
      <c r="O1841" s="190"/>
      <c r="P1841" s="190"/>
      <c r="Q1841" s="190"/>
      <c r="R1841" s="190"/>
      <c r="S1841" s="190"/>
      <c r="T1841" s="191"/>
      <c r="AT1841" s="186" t="s">
        <v>189</v>
      </c>
      <c r="AU1841" s="186" t="s">
        <v>85</v>
      </c>
      <c r="AV1841" s="14" t="s">
        <v>80</v>
      </c>
      <c r="AW1841" s="14" t="s">
        <v>31</v>
      </c>
      <c r="AX1841" s="14" t="s">
        <v>75</v>
      </c>
      <c r="AY1841" s="186" t="s">
        <v>181</v>
      </c>
    </row>
    <row r="1842" spans="1:65" s="13" customFormat="1">
      <c r="B1842" s="176"/>
      <c r="D1842" s="177" t="s">
        <v>189</v>
      </c>
      <c r="E1842" s="178" t="s">
        <v>1</v>
      </c>
      <c r="F1842" s="179" t="s">
        <v>2557</v>
      </c>
      <c r="H1842" s="180">
        <v>0.4</v>
      </c>
      <c r="I1842" s="181"/>
      <c r="L1842" s="176"/>
      <c r="M1842" s="182"/>
      <c r="N1842" s="183"/>
      <c r="O1842" s="183"/>
      <c r="P1842" s="183"/>
      <c r="Q1842" s="183"/>
      <c r="R1842" s="183"/>
      <c r="S1842" s="183"/>
      <c r="T1842" s="184"/>
      <c r="AT1842" s="178" t="s">
        <v>189</v>
      </c>
      <c r="AU1842" s="178" t="s">
        <v>85</v>
      </c>
      <c r="AV1842" s="13" t="s">
        <v>85</v>
      </c>
      <c r="AW1842" s="13" t="s">
        <v>31</v>
      </c>
      <c r="AX1842" s="13" t="s">
        <v>75</v>
      </c>
      <c r="AY1842" s="178" t="s">
        <v>181</v>
      </c>
    </row>
    <row r="1843" spans="1:65" s="14" customFormat="1">
      <c r="B1843" s="185"/>
      <c r="D1843" s="177" t="s">
        <v>189</v>
      </c>
      <c r="E1843" s="186" t="s">
        <v>1</v>
      </c>
      <c r="F1843" s="187" t="s">
        <v>2558</v>
      </c>
      <c r="H1843" s="186" t="s">
        <v>1</v>
      </c>
      <c r="I1843" s="188"/>
      <c r="L1843" s="185"/>
      <c r="M1843" s="189"/>
      <c r="N1843" s="190"/>
      <c r="O1843" s="190"/>
      <c r="P1843" s="190"/>
      <c r="Q1843" s="190"/>
      <c r="R1843" s="190"/>
      <c r="S1843" s="190"/>
      <c r="T1843" s="191"/>
      <c r="AT1843" s="186" t="s">
        <v>189</v>
      </c>
      <c r="AU1843" s="186" t="s">
        <v>85</v>
      </c>
      <c r="AV1843" s="14" t="s">
        <v>80</v>
      </c>
      <c r="AW1843" s="14" t="s">
        <v>31</v>
      </c>
      <c r="AX1843" s="14" t="s">
        <v>75</v>
      </c>
      <c r="AY1843" s="186" t="s">
        <v>181</v>
      </c>
    </row>
    <row r="1844" spans="1:65" s="13" customFormat="1">
      <c r="B1844" s="176"/>
      <c r="D1844" s="177" t="s">
        <v>189</v>
      </c>
      <c r="E1844" s="178" t="s">
        <v>1</v>
      </c>
      <c r="F1844" s="179" t="s">
        <v>2559</v>
      </c>
      <c r="H1844" s="180">
        <v>7.15</v>
      </c>
      <c r="I1844" s="181"/>
      <c r="L1844" s="176"/>
      <c r="M1844" s="182"/>
      <c r="N1844" s="183"/>
      <c r="O1844" s="183"/>
      <c r="P1844" s="183"/>
      <c r="Q1844" s="183"/>
      <c r="R1844" s="183"/>
      <c r="S1844" s="183"/>
      <c r="T1844" s="184"/>
      <c r="AT1844" s="178" t="s">
        <v>189</v>
      </c>
      <c r="AU1844" s="178" t="s">
        <v>85</v>
      </c>
      <c r="AV1844" s="13" t="s">
        <v>85</v>
      </c>
      <c r="AW1844" s="13" t="s">
        <v>31</v>
      </c>
      <c r="AX1844" s="13" t="s">
        <v>75</v>
      </c>
      <c r="AY1844" s="178" t="s">
        <v>181</v>
      </c>
    </row>
    <row r="1845" spans="1:65" s="14" customFormat="1">
      <c r="B1845" s="185"/>
      <c r="D1845" s="177" t="s">
        <v>189</v>
      </c>
      <c r="E1845" s="186" t="s">
        <v>1</v>
      </c>
      <c r="F1845" s="187" t="s">
        <v>2560</v>
      </c>
      <c r="H1845" s="186" t="s">
        <v>1</v>
      </c>
      <c r="I1845" s="188"/>
      <c r="L1845" s="185"/>
      <c r="M1845" s="189"/>
      <c r="N1845" s="190"/>
      <c r="O1845" s="190"/>
      <c r="P1845" s="190"/>
      <c r="Q1845" s="190"/>
      <c r="R1845" s="190"/>
      <c r="S1845" s="190"/>
      <c r="T1845" s="191"/>
      <c r="AT1845" s="186" t="s">
        <v>189</v>
      </c>
      <c r="AU1845" s="186" t="s">
        <v>85</v>
      </c>
      <c r="AV1845" s="14" t="s">
        <v>80</v>
      </c>
      <c r="AW1845" s="14" t="s">
        <v>31</v>
      </c>
      <c r="AX1845" s="14" t="s">
        <v>75</v>
      </c>
      <c r="AY1845" s="186" t="s">
        <v>181</v>
      </c>
    </row>
    <row r="1846" spans="1:65" s="13" customFormat="1">
      <c r="B1846" s="176"/>
      <c r="D1846" s="177" t="s">
        <v>189</v>
      </c>
      <c r="E1846" s="178" t="s">
        <v>1</v>
      </c>
      <c r="F1846" s="179" t="s">
        <v>2561</v>
      </c>
      <c r="H1846" s="180">
        <v>9.6</v>
      </c>
      <c r="I1846" s="181"/>
      <c r="L1846" s="176"/>
      <c r="M1846" s="182"/>
      <c r="N1846" s="183"/>
      <c r="O1846" s="183"/>
      <c r="P1846" s="183"/>
      <c r="Q1846" s="183"/>
      <c r="R1846" s="183"/>
      <c r="S1846" s="183"/>
      <c r="T1846" s="184"/>
      <c r="AT1846" s="178" t="s">
        <v>189</v>
      </c>
      <c r="AU1846" s="178" t="s">
        <v>85</v>
      </c>
      <c r="AV1846" s="13" t="s">
        <v>85</v>
      </c>
      <c r="AW1846" s="13" t="s">
        <v>31</v>
      </c>
      <c r="AX1846" s="13" t="s">
        <v>75</v>
      </c>
      <c r="AY1846" s="178" t="s">
        <v>181</v>
      </c>
    </row>
    <row r="1847" spans="1:65" s="14" customFormat="1">
      <c r="B1847" s="185"/>
      <c r="D1847" s="177" t="s">
        <v>189</v>
      </c>
      <c r="E1847" s="186" t="s">
        <v>1</v>
      </c>
      <c r="F1847" s="187" t="s">
        <v>2562</v>
      </c>
      <c r="H1847" s="186" t="s">
        <v>1</v>
      </c>
      <c r="I1847" s="188"/>
      <c r="L1847" s="185"/>
      <c r="M1847" s="189"/>
      <c r="N1847" s="190"/>
      <c r="O1847" s="190"/>
      <c r="P1847" s="190"/>
      <c r="Q1847" s="190"/>
      <c r="R1847" s="190"/>
      <c r="S1847" s="190"/>
      <c r="T1847" s="191"/>
      <c r="AT1847" s="186" t="s">
        <v>189</v>
      </c>
      <c r="AU1847" s="186" t="s">
        <v>85</v>
      </c>
      <c r="AV1847" s="14" t="s">
        <v>80</v>
      </c>
      <c r="AW1847" s="14" t="s">
        <v>31</v>
      </c>
      <c r="AX1847" s="14" t="s">
        <v>75</v>
      </c>
      <c r="AY1847" s="186" t="s">
        <v>181</v>
      </c>
    </row>
    <row r="1848" spans="1:65" s="13" customFormat="1">
      <c r="B1848" s="176"/>
      <c r="D1848" s="177" t="s">
        <v>189</v>
      </c>
      <c r="E1848" s="178" t="s">
        <v>1</v>
      </c>
      <c r="F1848" s="179" t="s">
        <v>2534</v>
      </c>
      <c r="H1848" s="180">
        <v>0.6</v>
      </c>
      <c r="I1848" s="181"/>
      <c r="L1848" s="176"/>
      <c r="M1848" s="182"/>
      <c r="N1848" s="183"/>
      <c r="O1848" s="183"/>
      <c r="P1848" s="183"/>
      <c r="Q1848" s="183"/>
      <c r="R1848" s="183"/>
      <c r="S1848" s="183"/>
      <c r="T1848" s="184"/>
      <c r="AT1848" s="178" t="s">
        <v>189</v>
      </c>
      <c r="AU1848" s="178" t="s">
        <v>85</v>
      </c>
      <c r="AV1848" s="13" t="s">
        <v>85</v>
      </c>
      <c r="AW1848" s="13" t="s">
        <v>31</v>
      </c>
      <c r="AX1848" s="13" t="s">
        <v>75</v>
      </c>
      <c r="AY1848" s="178" t="s">
        <v>181</v>
      </c>
    </row>
    <row r="1849" spans="1:65" s="14" customFormat="1">
      <c r="B1849" s="185"/>
      <c r="D1849" s="177" t="s">
        <v>189</v>
      </c>
      <c r="E1849" s="186" t="s">
        <v>1</v>
      </c>
      <c r="F1849" s="187" t="s">
        <v>2563</v>
      </c>
      <c r="H1849" s="186" t="s">
        <v>1</v>
      </c>
      <c r="I1849" s="188"/>
      <c r="L1849" s="185"/>
      <c r="M1849" s="189"/>
      <c r="N1849" s="190"/>
      <c r="O1849" s="190"/>
      <c r="P1849" s="190"/>
      <c r="Q1849" s="190"/>
      <c r="R1849" s="190"/>
      <c r="S1849" s="190"/>
      <c r="T1849" s="191"/>
      <c r="AT1849" s="186" t="s">
        <v>189</v>
      </c>
      <c r="AU1849" s="186" t="s">
        <v>85</v>
      </c>
      <c r="AV1849" s="14" t="s">
        <v>80</v>
      </c>
      <c r="AW1849" s="14" t="s">
        <v>31</v>
      </c>
      <c r="AX1849" s="14" t="s">
        <v>75</v>
      </c>
      <c r="AY1849" s="186" t="s">
        <v>181</v>
      </c>
    </row>
    <row r="1850" spans="1:65" s="13" customFormat="1">
      <c r="B1850" s="176"/>
      <c r="D1850" s="177" t="s">
        <v>189</v>
      </c>
      <c r="E1850" s="178" t="s">
        <v>1</v>
      </c>
      <c r="F1850" s="179" t="s">
        <v>2534</v>
      </c>
      <c r="H1850" s="180">
        <v>0.6</v>
      </c>
      <c r="I1850" s="181"/>
      <c r="L1850" s="176"/>
      <c r="M1850" s="182"/>
      <c r="N1850" s="183"/>
      <c r="O1850" s="183"/>
      <c r="P1850" s="183"/>
      <c r="Q1850" s="183"/>
      <c r="R1850" s="183"/>
      <c r="S1850" s="183"/>
      <c r="T1850" s="184"/>
      <c r="AT1850" s="178" t="s">
        <v>189</v>
      </c>
      <c r="AU1850" s="178" t="s">
        <v>85</v>
      </c>
      <c r="AV1850" s="13" t="s">
        <v>85</v>
      </c>
      <c r="AW1850" s="13" t="s">
        <v>31</v>
      </c>
      <c r="AX1850" s="13" t="s">
        <v>75</v>
      </c>
      <c r="AY1850" s="178" t="s">
        <v>181</v>
      </c>
    </row>
    <row r="1851" spans="1:65" s="15" customFormat="1">
      <c r="B1851" s="192"/>
      <c r="D1851" s="177" t="s">
        <v>189</v>
      </c>
      <c r="E1851" s="193" t="s">
        <v>1</v>
      </c>
      <c r="F1851" s="194" t="s">
        <v>204</v>
      </c>
      <c r="H1851" s="195">
        <v>81.349999999999994</v>
      </c>
      <c r="I1851" s="196"/>
      <c r="L1851" s="192"/>
      <c r="M1851" s="197"/>
      <c r="N1851" s="198"/>
      <c r="O1851" s="198"/>
      <c r="P1851" s="198"/>
      <c r="Q1851" s="198"/>
      <c r="R1851" s="198"/>
      <c r="S1851" s="198"/>
      <c r="T1851" s="199"/>
      <c r="AT1851" s="193" t="s">
        <v>189</v>
      </c>
      <c r="AU1851" s="193" t="s">
        <v>85</v>
      </c>
      <c r="AV1851" s="15" t="s">
        <v>187</v>
      </c>
      <c r="AW1851" s="15" t="s">
        <v>31</v>
      </c>
      <c r="AX1851" s="15" t="s">
        <v>80</v>
      </c>
      <c r="AY1851" s="193" t="s">
        <v>181</v>
      </c>
    </row>
    <row r="1852" spans="1:65" s="2" customFormat="1" ht="21.75" customHeight="1">
      <c r="A1852" s="32"/>
      <c r="B1852" s="161"/>
      <c r="C1852" s="162" t="s">
        <v>2564</v>
      </c>
      <c r="D1852" s="162" t="s">
        <v>183</v>
      </c>
      <c r="E1852" s="163" t="s">
        <v>2565</v>
      </c>
      <c r="F1852" s="164" t="s">
        <v>2566</v>
      </c>
      <c r="G1852" s="165" t="s">
        <v>186</v>
      </c>
      <c r="H1852" s="166">
        <v>2</v>
      </c>
      <c r="I1852" s="167"/>
      <c r="J1852" s="168">
        <f>ROUND(I1852*H1852,2)</f>
        <v>0</v>
      </c>
      <c r="K1852" s="169"/>
      <c r="L1852" s="33"/>
      <c r="M1852" s="170" t="s">
        <v>1</v>
      </c>
      <c r="N1852" s="171" t="s">
        <v>40</v>
      </c>
      <c r="O1852" s="58"/>
      <c r="P1852" s="172">
        <f>O1852*H1852</f>
        <v>0</v>
      </c>
      <c r="Q1852" s="172">
        <v>3.6000000000000002E-4</v>
      </c>
      <c r="R1852" s="172">
        <f>Q1852*H1852</f>
        <v>7.2000000000000005E-4</v>
      </c>
      <c r="S1852" s="172">
        <v>0</v>
      </c>
      <c r="T1852" s="173">
        <f>S1852*H1852</f>
        <v>0</v>
      </c>
      <c r="U1852" s="32"/>
      <c r="V1852" s="32"/>
      <c r="W1852" s="32"/>
      <c r="X1852" s="32"/>
      <c r="Y1852" s="32"/>
      <c r="Z1852" s="32"/>
      <c r="AA1852" s="32"/>
      <c r="AB1852" s="32"/>
      <c r="AC1852" s="32"/>
      <c r="AD1852" s="32"/>
      <c r="AE1852" s="32"/>
      <c r="AR1852" s="174" t="s">
        <v>300</v>
      </c>
      <c r="AT1852" s="174" t="s">
        <v>183</v>
      </c>
      <c r="AU1852" s="174" t="s">
        <v>85</v>
      </c>
      <c r="AY1852" s="17" t="s">
        <v>181</v>
      </c>
      <c r="BE1852" s="175">
        <f>IF(N1852="základní",J1852,0)</f>
        <v>0</v>
      </c>
      <c r="BF1852" s="175">
        <f>IF(N1852="snížená",J1852,0)</f>
        <v>0</v>
      </c>
      <c r="BG1852" s="175">
        <f>IF(N1852="zákl. přenesená",J1852,0)</f>
        <v>0</v>
      </c>
      <c r="BH1852" s="175">
        <f>IF(N1852="sníž. přenesená",J1852,0)</f>
        <v>0</v>
      </c>
      <c r="BI1852" s="175">
        <f>IF(N1852="nulová",J1852,0)</f>
        <v>0</v>
      </c>
      <c r="BJ1852" s="17" t="s">
        <v>80</v>
      </c>
      <c r="BK1852" s="175">
        <f>ROUND(I1852*H1852,2)</f>
        <v>0</v>
      </c>
      <c r="BL1852" s="17" t="s">
        <v>300</v>
      </c>
      <c r="BM1852" s="174" t="s">
        <v>2567</v>
      </c>
    </row>
    <row r="1853" spans="1:65" s="2" customFormat="1" ht="21.75" customHeight="1">
      <c r="A1853" s="32"/>
      <c r="B1853" s="161"/>
      <c r="C1853" s="162" t="s">
        <v>2568</v>
      </c>
      <c r="D1853" s="162" t="s">
        <v>183</v>
      </c>
      <c r="E1853" s="163" t="s">
        <v>2569</v>
      </c>
      <c r="F1853" s="164" t="s">
        <v>2570</v>
      </c>
      <c r="G1853" s="165" t="s">
        <v>186</v>
      </c>
      <c r="H1853" s="166">
        <v>11</v>
      </c>
      <c r="I1853" s="167"/>
      <c r="J1853" s="168">
        <f>ROUND(I1853*H1853,2)</f>
        <v>0</v>
      </c>
      <c r="K1853" s="169"/>
      <c r="L1853" s="33"/>
      <c r="M1853" s="170" t="s">
        <v>1</v>
      </c>
      <c r="N1853" s="171" t="s">
        <v>40</v>
      </c>
      <c r="O1853" s="58"/>
      <c r="P1853" s="172">
        <f>O1853*H1853</f>
        <v>0</v>
      </c>
      <c r="Q1853" s="172">
        <v>3.6000000000000002E-4</v>
      </c>
      <c r="R1853" s="172">
        <f>Q1853*H1853</f>
        <v>3.96E-3</v>
      </c>
      <c r="S1853" s="172">
        <v>0</v>
      </c>
      <c r="T1853" s="173">
        <f>S1853*H1853</f>
        <v>0</v>
      </c>
      <c r="U1853" s="32"/>
      <c r="V1853" s="32"/>
      <c r="W1853" s="32"/>
      <c r="X1853" s="32"/>
      <c r="Y1853" s="32"/>
      <c r="Z1853" s="32"/>
      <c r="AA1853" s="32"/>
      <c r="AB1853" s="32"/>
      <c r="AC1853" s="32"/>
      <c r="AD1853" s="32"/>
      <c r="AE1853" s="32"/>
      <c r="AR1853" s="174" t="s">
        <v>300</v>
      </c>
      <c r="AT1853" s="174" t="s">
        <v>183</v>
      </c>
      <c r="AU1853" s="174" t="s">
        <v>85</v>
      </c>
      <c r="AY1853" s="17" t="s">
        <v>181</v>
      </c>
      <c r="BE1853" s="175">
        <f>IF(N1853="základní",J1853,0)</f>
        <v>0</v>
      </c>
      <c r="BF1853" s="175">
        <f>IF(N1853="snížená",J1853,0)</f>
        <v>0</v>
      </c>
      <c r="BG1853" s="175">
        <f>IF(N1853="zákl. přenesená",J1853,0)</f>
        <v>0</v>
      </c>
      <c r="BH1853" s="175">
        <f>IF(N1853="sníž. přenesená",J1853,0)</f>
        <v>0</v>
      </c>
      <c r="BI1853" s="175">
        <f>IF(N1853="nulová",J1853,0)</f>
        <v>0</v>
      </c>
      <c r="BJ1853" s="17" t="s">
        <v>80</v>
      </c>
      <c r="BK1853" s="175">
        <f>ROUND(I1853*H1853,2)</f>
        <v>0</v>
      </c>
      <c r="BL1853" s="17" t="s">
        <v>300</v>
      </c>
      <c r="BM1853" s="174" t="s">
        <v>2571</v>
      </c>
    </row>
    <row r="1854" spans="1:65" s="2" customFormat="1" ht="21.75" customHeight="1">
      <c r="A1854" s="32"/>
      <c r="B1854" s="161"/>
      <c r="C1854" s="162" t="s">
        <v>2572</v>
      </c>
      <c r="D1854" s="162" t="s">
        <v>183</v>
      </c>
      <c r="E1854" s="163" t="s">
        <v>2573</v>
      </c>
      <c r="F1854" s="164" t="s">
        <v>2574</v>
      </c>
      <c r="G1854" s="165" t="s">
        <v>228</v>
      </c>
      <c r="H1854" s="166">
        <v>4</v>
      </c>
      <c r="I1854" s="167"/>
      <c r="J1854" s="168">
        <f>ROUND(I1854*H1854,2)</f>
        <v>0</v>
      </c>
      <c r="K1854" s="169"/>
      <c r="L1854" s="33"/>
      <c r="M1854" s="170" t="s">
        <v>1</v>
      </c>
      <c r="N1854" s="171" t="s">
        <v>40</v>
      </c>
      <c r="O1854" s="58"/>
      <c r="P1854" s="172">
        <f>O1854*H1854</f>
        <v>0</v>
      </c>
      <c r="Q1854" s="172">
        <v>2.1700000000000001E-3</v>
      </c>
      <c r="R1854" s="172">
        <f>Q1854*H1854</f>
        <v>8.6800000000000002E-3</v>
      </c>
      <c r="S1854" s="172">
        <v>0</v>
      </c>
      <c r="T1854" s="173">
        <f>S1854*H1854</f>
        <v>0</v>
      </c>
      <c r="U1854" s="32"/>
      <c r="V1854" s="32"/>
      <c r="W1854" s="32"/>
      <c r="X1854" s="32"/>
      <c r="Y1854" s="32"/>
      <c r="Z1854" s="32"/>
      <c r="AA1854" s="32"/>
      <c r="AB1854" s="32"/>
      <c r="AC1854" s="32"/>
      <c r="AD1854" s="32"/>
      <c r="AE1854" s="32"/>
      <c r="AR1854" s="174" t="s">
        <v>300</v>
      </c>
      <c r="AT1854" s="174" t="s">
        <v>183</v>
      </c>
      <c r="AU1854" s="174" t="s">
        <v>85</v>
      </c>
      <c r="AY1854" s="17" t="s">
        <v>181</v>
      </c>
      <c r="BE1854" s="175">
        <f>IF(N1854="základní",J1854,0)</f>
        <v>0</v>
      </c>
      <c r="BF1854" s="175">
        <f>IF(N1854="snížená",J1854,0)</f>
        <v>0</v>
      </c>
      <c r="BG1854" s="175">
        <f>IF(N1854="zákl. přenesená",J1854,0)</f>
        <v>0</v>
      </c>
      <c r="BH1854" s="175">
        <f>IF(N1854="sníž. přenesená",J1854,0)</f>
        <v>0</v>
      </c>
      <c r="BI1854" s="175">
        <f>IF(N1854="nulová",J1854,0)</f>
        <v>0</v>
      </c>
      <c r="BJ1854" s="17" t="s">
        <v>80</v>
      </c>
      <c r="BK1854" s="175">
        <f>ROUND(I1854*H1854,2)</f>
        <v>0</v>
      </c>
      <c r="BL1854" s="17" t="s">
        <v>300</v>
      </c>
      <c r="BM1854" s="174" t="s">
        <v>2575</v>
      </c>
    </row>
    <row r="1855" spans="1:65" s="2" customFormat="1" ht="21.75" customHeight="1">
      <c r="A1855" s="32"/>
      <c r="B1855" s="161"/>
      <c r="C1855" s="162" t="s">
        <v>2576</v>
      </c>
      <c r="D1855" s="162" t="s">
        <v>183</v>
      </c>
      <c r="E1855" s="163" t="s">
        <v>2577</v>
      </c>
      <c r="F1855" s="164" t="s">
        <v>2578</v>
      </c>
      <c r="G1855" s="165" t="s">
        <v>186</v>
      </c>
      <c r="H1855" s="166">
        <v>22</v>
      </c>
      <c r="I1855" s="167"/>
      <c r="J1855" s="168">
        <f>ROUND(I1855*H1855,2)</f>
        <v>0</v>
      </c>
      <c r="K1855" s="169"/>
      <c r="L1855" s="33"/>
      <c r="M1855" s="170" t="s">
        <v>1</v>
      </c>
      <c r="N1855" s="171" t="s">
        <v>40</v>
      </c>
      <c r="O1855" s="58"/>
      <c r="P1855" s="172">
        <f>O1855*H1855</f>
        <v>0</v>
      </c>
      <c r="Q1855" s="172">
        <v>2.0999999999999999E-3</v>
      </c>
      <c r="R1855" s="172">
        <f>Q1855*H1855</f>
        <v>4.6199999999999998E-2</v>
      </c>
      <c r="S1855" s="172">
        <v>0</v>
      </c>
      <c r="T1855" s="173">
        <f>S1855*H1855</f>
        <v>0</v>
      </c>
      <c r="U1855" s="32"/>
      <c r="V1855" s="32"/>
      <c r="W1855" s="32"/>
      <c r="X1855" s="32"/>
      <c r="Y1855" s="32"/>
      <c r="Z1855" s="32"/>
      <c r="AA1855" s="32"/>
      <c r="AB1855" s="32"/>
      <c r="AC1855" s="32"/>
      <c r="AD1855" s="32"/>
      <c r="AE1855" s="32"/>
      <c r="AR1855" s="174" t="s">
        <v>300</v>
      </c>
      <c r="AT1855" s="174" t="s">
        <v>183</v>
      </c>
      <c r="AU1855" s="174" t="s">
        <v>85</v>
      </c>
      <c r="AY1855" s="17" t="s">
        <v>181</v>
      </c>
      <c r="BE1855" s="175">
        <f>IF(N1855="základní",J1855,0)</f>
        <v>0</v>
      </c>
      <c r="BF1855" s="175">
        <f>IF(N1855="snížená",J1855,0)</f>
        <v>0</v>
      </c>
      <c r="BG1855" s="175">
        <f>IF(N1855="zákl. přenesená",J1855,0)</f>
        <v>0</v>
      </c>
      <c r="BH1855" s="175">
        <f>IF(N1855="sníž. přenesená",J1855,0)</f>
        <v>0</v>
      </c>
      <c r="BI1855" s="175">
        <f>IF(N1855="nulová",J1855,0)</f>
        <v>0</v>
      </c>
      <c r="BJ1855" s="17" t="s">
        <v>80</v>
      </c>
      <c r="BK1855" s="175">
        <f>ROUND(I1855*H1855,2)</f>
        <v>0</v>
      </c>
      <c r="BL1855" s="17" t="s">
        <v>300</v>
      </c>
      <c r="BM1855" s="174" t="s">
        <v>2579</v>
      </c>
    </row>
    <row r="1856" spans="1:65" s="2" customFormat="1" ht="21.75" customHeight="1">
      <c r="A1856" s="32"/>
      <c r="B1856" s="161"/>
      <c r="C1856" s="162" t="s">
        <v>2580</v>
      </c>
      <c r="D1856" s="162" t="s">
        <v>183</v>
      </c>
      <c r="E1856" s="163" t="s">
        <v>2581</v>
      </c>
      <c r="F1856" s="164" t="s">
        <v>2582</v>
      </c>
      <c r="G1856" s="165" t="s">
        <v>228</v>
      </c>
      <c r="H1856" s="166">
        <v>2.4</v>
      </c>
      <c r="I1856" s="167"/>
      <c r="J1856" s="168">
        <f>ROUND(I1856*H1856,2)</f>
        <v>0</v>
      </c>
      <c r="K1856" s="169"/>
      <c r="L1856" s="33"/>
      <c r="M1856" s="170" t="s">
        <v>1</v>
      </c>
      <c r="N1856" s="171" t="s">
        <v>40</v>
      </c>
      <c r="O1856" s="58"/>
      <c r="P1856" s="172">
        <f>O1856*H1856</f>
        <v>0</v>
      </c>
      <c r="Q1856" s="172">
        <v>2.1700000000000001E-3</v>
      </c>
      <c r="R1856" s="172">
        <f>Q1856*H1856</f>
        <v>5.208E-3</v>
      </c>
      <c r="S1856" s="172">
        <v>0</v>
      </c>
      <c r="T1856" s="173">
        <f>S1856*H1856</f>
        <v>0</v>
      </c>
      <c r="U1856" s="32"/>
      <c r="V1856" s="32"/>
      <c r="W1856" s="32"/>
      <c r="X1856" s="32"/>
      <c r="Y1856" s="32"/>
      <c r="Z1856" s="32"/>
      <c r="AA1856" s="32"/>
      <c r="AB1856" s="32"/>
      <c r="AC1856" s="32"/>
      <c r="AD1856" s="32"/>
      <c r="AE1856" s="32"/>
      <c r="AR1856" s="174" t="s">
        <v>300</v>
      </c>
      <c r="AT1856" s="174" t="s">
        <v>183</v>
      </c>
      <c r="AU1856" s="174" t="s">
        <v>85</v>
      </c>
      <c r="AY1856" s="17" t="s">
        <v>181</v>
      </c>
      <c r="BE1856" s="175">
        <f>IF(N1856="základní",J1856,0)</f>
        <v>0</v>
      </c>
      <c r="BF1856" s="175">
        <f>IF(N1856="snížená",J1856,0)</f>
        <v>0</v>
      </c>
      <c r="BG1856" s="175">
        <f>IF(N1856="zákl. přenesená",J1856,0)</f>
        <v>0</v>
      </c>
      <c r="BH1856" s="175">
        <f>IF(N1856="sníž. přenesená",J1856,0)</f>
        <v>0</v>
      </c>
      <c r="BI1856" s="175">
        <f>IF(N1856="nulová",J1856,0)</f>
        <v>0</v>
      </c>
      <c r="BJ1856" s="17" t="s">
        <v>80</v>
      </c>
      <c r="BK1856" s="175">
        <f>ROUND(I1856*H1856,2)</f>
        <v>0</v>
      </c>
      <c r="BL1856" s="17" t="s">
        <v>300</v>
      </c>
      <c r="BM1856" s="174" t="s">
        <v>2583</v>
      </c>
    </row>
    <row r="1857" spans="1:65" s="13" customFormat="1">
      <c r="B1857" s="176"/>
      <c r="D1857" s="177" t="s">
        <v>189</v>
      </c>
      <c r="E1857" s="178" t="s">
        <v>1</v>
      </c>
      <c r="F1857" s="179" t="s">
        <v>2584</v>
      </c>
      <c r="H1857" s="180">
        <v>2.4</v>
      </c>
      <c r="I1857" s="181"/>
      <c r="L1857" s="176"/>
      <c r="M1857" s="182"/>
      <c r="N1857" s="183"/>
      <c r="O1857" s="183"/>
      <c r="P1857" s="183"/>
      <c r="Q1857" s="183"/>
      <c r="R1857" s="183"/>
      <c r="S1857" s="183"/>
      <c r="T1857" s="184"/>
      <c r="AT1857" s="178" t="s">
        <v>189</v>
      </c>
      <c r="AU1857" s="178" t="s">
        <v>85</v>
      </c>
      <c r="AV1857" s="13" t="s">
        <v>85</v>
      </c>
      <c r="AW1857" s="13" t="s">
        <v>31</v>
      </c>
      <c r="AX1857" s="13" t="s">
        <v>80</v>
      </c>
      <c r="AY1857" s="178" t="s">
        <v>181</v>
      </c>
    </row>
    <row r="1858" spans="1:65" s="2" customFormat="1" ht="21.75" customHeight="1">
      <c r="A1858" s="32"/>
      <c r="B1858" s="161"/>
      <c r="C1858" s="162" t="s">
        <v>2585</v>
      </c>
      <c r="D1858" s="162" t="s">
        <v>183</v>
      </c>
      <c r="E1858" s="163" t="s">
        <v>2586</v>
      </c>
      <c r="F1858" s="164" t="s">
        <v>2587</v>
      </c>
      <c r="G1858" s="165" t="s">
        <v>228</v>
      </c>
      <c r="H1858" s="166">
        <v>5.0999999999999996</v>
      </c>
      <c r="I1858" s="167"/>
      <c r="J1858" s="168">
        <f>ROUND(I1858*H1858,2)</f>
        <v>0</v>
      </c>
      <c r="K1858" s="169"/>
      <c r="L1858" s="33"/>
      <c r="M1858" s="170" t="s">
        <v>1</v>
      </c>
      <c r="N1858" s="171" t="s">
        <v>40</v>
      </c>
      <c r="O1858" s="58"/>
      <c r="P1858" s="172">
        <f>O1858*H1858</f>
        <v>0</v>
      </c>
      <c r="Q1858" s="172">
        <v>2.0999999999999999E-3</v>
      </c>
      <c r="R1858" s="172">
        <f>Q1858*H1858</f>
        <v>1.0709999999999999E-2</v>
      </c>
      <c r="S1858" s="172">
        <v>0</v>
      </c>
      <c r="T1858" s="173">
        <f>S1858*H1858</f>
        <v>0</v>
      </c>
      <c r="U1858" s="32"/>
      <c r="V1858" s="32"/>
      <c r="W1858" s="32"/>
      <c r="X1858" s="32"/>
      <c r="Y1858" s="32"/>
      <c r="Z1858" s="32"/>
      <c r="AA1858" s="32"/>
      <c r="AB1858" s="32"/>
      <c r="AC1858" s="32"/>
      <c r="AD1858" s="32"/>
      <c r="AE1858" s="32"/>
      <c r="AR1858" s="174" t="s">
        <v>300</v>
      </c>
      <c r="AT1858" s="174" t="s">
        <v>183</v>
      </c>
      <c r="AU1858" s="174" t="s">
        <v>85</v>
      </c>
      <c r="AY1858" s="17" t="s">
        <v>181</v>
      </c>
      <c r="BE1858" s="175">
        <f>IF(N1858="základní",J1858,0)</f>
        <v>0</v>
      </c>
      <c r="BF1858" s="175">
        <f>IF(N1858="snížená",J1858,0)</f>
        <v>0</v>
      </c>
      <c r="BG1858" s="175">
        <f>IF(N1858="zákl. přenesená",J1858,0)</f>
        <v>0</v>
      </c>
      <c r="BH1858" s="175">
        <f>IF(N1858="sníž. přenesená",J1858,0)</f>
        <v>0</v>
      </c>
      <c r="BI1858" s="175">
        <f>IF(N1858="nulová",J1858,0)</f>
        <v>0</v>
      </c>
      <c r="BJ1858" s="17" t="s">
        <v>80</v>
      </c>
      <c r="BK1858" s="175">
        <f>ROUND(I1858*H1858,2)</f>
        <v>0</v>
      </c>
      <c r="BL1858" s="17" t="s">
        <v>300</v>
      </c>
      <c r="BM1858" s="174" t="s">
        <v>2588</v>
      </c>
    </row>
    <row r="1859" spans="1:65" s="2" customFormat="1" ht="21.75" customHeight="1">
      <c r="A1859" s="32"/>
      <c r="B1859" s="161"/>
      <c r="C1859" s="162" t="s">
        <v>2589</v>
      </c>
      <c r="D1859" s="162" t="s">
        <v>183</v>
      </c>
      <c r="E1859" s="163" t="s">
        <v>2590</v>
      </c>
      <c r="F1859" s="164" t="s">
        <v>2591</v>
      </c>
      <c r="G1859" s="165" t="s">
        <v>228</v>
      </c>
      <c r="H1859" s="166">
        <v>15.6</v>
      </c>
      <c r="I1859" s="167"/>
      <c r="J1859" s="168">
        <f>ROUND(I1859*H1859,2)</f>
        <v>0</v>
      </c>
      <c r="K1859" s="169"/>
      <c r="L1859" s="33"/>
      <c r="M1859" s="170" t="s">
        <v>1</v>
      </c>
      <c r="N1859" s="171" t="s">
        <v>40</v>
      </c>
      <c r="O1859" s="58"/>
      <c r="P1859" s="172">
        <f>O1859*H1859</f>
        <v>0</v>
      </c>
      <c r="Q1859" s="172">
        <v>2.0999999999999999E-3</v>
      </c>
      <c r="R1859" s="172">
        <f>Q1859*H1859</f>
        <v>3.2759999999999997E-2</v>
      </c>
      <c r="S1859" s="172">
        <v>0</v>
      </c>
      <c r="T1859" s="173">
        <f>S1859*H1859</f>
        <v>0</v>
      </c>
      <c r="U1859" s="32"/>
      <c r="V1859" s="32"/>
      <c r="W1859" s="32"/>
      <c r="X1859" s="32"/>
      <c r="Y1859" s="32"/>
      <c r="Z1859" s="32"/>
      <c r="AA1859" s="32"/>
      <c r="AB1859" s="32"/>
      <c r="AC1859" s="32"/>
      <c r="AD1859" s="32"/>
      <c r="AE1859" s="32"/>
      <c r="AR1859" s="174" t="s">
        <v>300</v>
      </c>
      <c r="AT1859" s="174" t="s">
        <v>183</v>
      </c>
      <c r="AU1859" s="174" t="s">
        <v>85</v>
      </c>
      <c r="AY1859" s="17" t="s">
        <v>181</v>
      </c>
      <c r="BE1859" s="175">
        <f>IF(N1859="základní",J1859,0)</f>
        <v>0</v>
      </c>
      <c r="BF1859" s="175">
        <f>IF(N1859="snížená",J1859,0)</f>
        <v>0</v>
      </c>
      <c r="BG1859" s="175">
        <f>IF(N1859="zákl. přenesená",J1859,0)</f>
        <v>0</v>
      </c>
      <c r="BH1859" s="175">
        <f>IF(N1859="sníž. přenesená",J1859,0)</f>
        <v>0</v>
      </c>
      <c r="BI1859" s="175">
        <f>IF(N1859="nulová",J1859,0)</f>
        <v>0</v>
      </c>
      <c r="BJ1859" s="17" t="s">
        <v>80</v>
      </c>
      <c r="BK1859" s="175">
        <f>ROUND(I1859*H1859,2)</f>
        <v>0</v>
      </c>
      <c r="BL1859" s="17" t="s">
        <v>300</v>
      </c>
      <c r="BM1859" s="174" t="s">
        <v>2592</v>
      </c>
    </row>
    <row r="1860" spans="1:65" s="14" customFormat="1">
      <c r="B1860" s="185"/>
      <c r="D1860" s="177" t="s">
        <v>189</v>
      </c>
      <c r="E1860" s="186" t="s">
        <v>1</v>
      </c>
      <c r="F1860" s="187" t="s">
        <v>2593</v>
      </c>
      <c r="H1860" s="186" t="s">
        <v>1</v>
      </c>
      <c r="I1860" s="188"/>
      <c r="L1860" s="185"/>
      <c r="M1860" s="189"/>
      <c r="N1860" s="190"/>
      <c r="O1860" s="190"/>
      <c r="P1860" s="190"/>
      <c r="Q1860" s="190"/>
      <c r="R1860" s="190"/>
      <c r="S1860" s="190"/>
      <c r="T1860" s="191"/>
      <c r="AT1860" s="186" t="s">
        <v>189</v>
      </c>
      <c r="AU1860" s="186" t="s">
        <v>85</v>
      </c>
      <c r="AV1860" s="14" t="s">
        <v>80</v>
      </c>
      <c r="AW1860" s="14" t="s">
        <v>31</v>
      </c>
      <c r="AX1860" s="14" t="s">
        <v>75</v>
      </c>
      <c r="AY1860" s="186" t="s">
        <v>181</v>
      </c>
    </row>
    <row r="1861" spans="1:65" s="13" customFormat="1">
      <c r="B1861" s="176"/>
      <c r="D1861" s="177" t="s">
        <v>189</v>
      </c>
      <c r="E1861" s="178" t="s">
        <v>1</v>
      </c>
      <c r="F1861" s="179" t="s">
        <v>211</v>
      </c>
      <c r="H1861" s="180">
        <v>6</v>
      </c>
      <c r="I1861" s="181"/>
      <c r="L1861" s="176"/>
      <c r="M1861" s="182"/>
      <c r="N1861" s="183"/>
      <c r="O1861" s="183"/>
      <c r="P1861" s="183"/>
      <c r="Q1861" s="183"/>
      <c r="R1861" s="183"/>
      <c r="S1861" s="183"/>
      <c r="T1861" s="184"/>
      <c r="AT1861" s="178" t="s">
        <v>189</v>
      </c>
      <c r="AU1861" s="178" t="s">
        <v>85</v>
      </c>
      <c r="AV1861" s="13" t="s">
        <v>85</v>
      </c>
      <c r="AW1861" s="13" t="s">
        <v>31</v>
      </c>
      <c r="AX1861" s="13" t="s">
        <v>75</v>
      </c>
      <c r="AY1861" s="178" t="s">
        <v>181</v>
      </c>
    </row>
    <row r="1862" spans="1:65" s="14" customFormat="1">
      <c r="B1862" s="185"/>
      <c r="D1862" s="177" t="s">
        <v>189</v>
      </c>
      <c r="E1862" s="186" t="s">
        <v>1</v>
      </c>
      <c r="F1862" s="187" t="s">
        <v>2594</v>
      </c>
      <c r="H1862" s="186" t="s">
        <v>1</v>
      </c>
      <c r="I1862" s="188"/>
      <c r="L1862" s="185"/>
      <c r="M1862" s="189"/>
      <c r="N1862" s="190"/>
      <c r="O1862" s="190"/>
      <c r="P1862" s="190"/>
      <c r="Q1862" s="190"/>
      <c r="R1862" s="190"/>
      <c r="S1862" s="190"/>
      <c r="T1862" s="191"/>
      <c r="AT1862" s="186" t="s">
        <v>189</v>
      </c>
      <c r="AU1862" s="186" t="s">
        <v>85</v>
      </c>
      <c r="AV1862" s="14" t="s">
        <v>80</v>
      </c>
      <c r="AW1862" s="14" t="s">
        <v>31</v>
      </c>
      <c r="AX1862" s="14" t="s">
        <v>75</v>
      </c>
      <c r="AY1862" s="186" t="s">
        <v>181</v>
      </c>
    </row>
    <row r="1863" spans="1:65" s="13" customFormat="1">
      <c r="B1863" s="176"/>
      <c r="D1863" s="177" t="s">
        <v>189</v>
      </c>
      <c r="E1863" s="178" t="s">
        <v>1</v>
      </c>
      <c r="F1863" s="179" t="s">
        <v>205</v>
      </c>
      <c r="H1863" s="180">
        <v>5</v>
      </c>
      <c r="I1863" s="181"/>
      <c r="L1863" s="176"/>
      <c r="M1863" s="182"/>
      <c r="N1863" s="183"/>
      <c r="O1863" s="183"/>
      <c r="P1863" s="183"/>
      <c r="Q1863" s="183"/>
      <c r="R1863" s="183"/>
      <c r="S1863" s="183"/>
      <c r="T1863" s="184"/>
      <c r="AT1863" s="178" t="s">
        <v>189</v>
      </c>
      <c r="AU1863" s="178" t="s">
        <v>85</v>
      </c>
      <c r="AV1863" s="13" t="s">
        <v>85</v>
      </c>
      <c r="AW1863" s="13" t="s">
        <v>31</v>
      </c>
      <c r="AX1863" s="13" t="s">
        <v>75</v>
      </c>
      <c r="AY1863" s="178" t="s">
        <v>181</v>
      </c>
    </row>
    <row r="1864" spans="1:65" s="14" customFormat="1">
      <c r="B1864" s="185"/>
      <c r="D1864" s="177" t="s">
        <v>189</v>
      </c>
      <c r="E1864" s="186" t="s">
        <v>1</v>
      </c>
      <c r="F1864" s="187" t="s">
        <v>2595</v>
      </c>
      <c r="H1864" s="186" t="s">
        <v>1</v>
      </c>
      <c r="I1864" s="188"/>
      <c r="L1864" s="185"/>
      <c r="M1864" s="189"/>
      <c r="N1864" s="190"/>
      <c r="O1864" s="190"/>
      <c r="P1864" s="190"/>
      <c r="Q1864" s="190"/>
      <c r="R1864" s="190"/>
      <c r="S1864" s="190"/>
      <c r="T1864" s="191"/>
      <c r="AT1864" s="186" t="s">
        <v>189</v>
      </c>
      <c r="AU1864" s="186" t="s">
        <v>85</v>
      </c>
      <c r="AV1864" s="14" t="s">
        <v>80</v>
      </c>
      <c r="AW1864" s="14" t="s">
        <v>31</v>
      </c>
      <c r="AX1864" s="14" t="s">
        <v>75</v>
      </c>
      <c r="AY1864" s="186" t="s">
        <v>181</v>
      </c>
    </row>
    <row r="1865" spans="1:65" s="13" customFormat="1">
      <c r="B1865" s="176"/>
      <c r="D1865" s="177" t="s">
        <v>189</v>
      </c>
      <c r="E1865" s="178" t="s">
        <v>1</v>
      </c>
      <c r="F1865" s="179" t="s">
        <v>1950</v>
      </c>
      <c r="H1865" s="180">
        <v>4.5999999999999996</v>
      </c>
      <c r="I1865" s="181"/>
      <c r="L1865" s="176"/>
      <c r="M1865" s="182"/>
      <c r="N1865" s="183"/>
      <c r="O1865" s="183"/>
      <c r="P1865" s="183"/>
      <c r="Q1865" s="183"/>
      <c r="R1865" s="183"/>
      <c r="S1865" s="183"/>
      <c r="T1865" s="184"/>
      <c r="AT1865" s="178" t="s">
        <v>189</v>
      </c>
      <c r="AU1865" s="178" t="s">
        <v>85</v>
      </c>
      <c r="AV1865" s="13" t="s">
        <v>85</v>
      </c>
      <c r="AW1865" s="13" t="s">
        <v>31</v>
      </c>
      <c r="AX1865" s="13" t="s">
        <v>75</v>
      </c>
      <c r="AY1865" s="178" t="s">
        <v>181</v>
      </c>
    </row>
    <row r="1866" spans="1:65" s="15" customFormat="1">
      <c r="B1866" s="192"/>
      <c r="D1866" s="177" t="s">
        <v>189</v>
      </c>
      <c r="E1866" s="193" t="s">
        <v>1</v>
      </c>
      <c r="F1866" s="194" t="s">
        <v>204</v>
      </c>
      <c r="H1866" s="195">
        <v>15.6</v>
      </c>
      <c r="I1866" s="196"/>
      <c r="L1866" s="192"/>
      <c r="M1866" s="197"/>
      <c r="N1866" s="198"/>
      <c r="O1866" s="198"/>
      <c r="P1866" s="198"/>
      <c r="Q1866" s="198"/>
      <c r="R1866" s="198"/>
      <c r="S1866" s="198"/>
      <c r="T1866" s="199"/>
      <c r="AT1866" s="193" t="s">
        <v>189</v>
      </c>
      <c r="AU1866" s="193" t="s">
        <v>85</v>
      </c>
      <c r="AV1866" s="15" t="s">
        <v>187</v>
      </c>
      <c r="AW1866" s="15" t="s">
        <v>31</v>
      </c>
      <c r="AX1866" s="15" t="s">
        <v>80</v>
      </c>
      <c r="AY1866" s="193" t="s">
        <v>181</v>
      </c>
    </row>
    <row r="1867" spans="1:65" s="2" customFormat="1" ht="21.75" customHeight="1">
      <c r="A1867" s="32"/>
      <c r="B1867" s="161"/>
      <c r="C1867" s="162" t="s">
        <v>2596</v>
      </c>
      <c r="D1867" s="162" t="s">
        <v>183</v>
      </c>
      <c r="E1867" s="163" t="s">
        <v>2597</v>
      </c>
      <c r="F1867" s="164" t="s">
        <v>2598</v>
      </c>
      <c r="G1867" s="165" t="s">
        <v>259</v>
      </c>
      <c r="H1867" s="166">
        <v>0.52500000000000002</v>
      </c>
      <c r="I1867" s="167"/>
      <c r="J1867" s="168">
        <f>ROUND(I1867*H1867,2)</f>
        <v>0</v>
      </c>
      <c r="K1867" s="169"/>
      <c r="L1867" s="33"/>
      <c r="M1867" s="170" t="s">
        <v>1</v>
      </c>
      <c r="N1867" s="171" t="s">
        <v>40</v>
      </c>
      <c r="O1867" s="58"/>
      <c r="P1867" s="172">
        <f>O1867*H1867</f>
        <v>0</v>
      </c>
      <c r="Q1867" s="172">
        <v>0</v>
      </c>
      <c r="R1867" s="172">
        <f>Q1867*H1867</f>
        <v>0</v>
      </c>
      <c r="S1867" s="172">
        <v>0</v>
      </c>
      <c r="T1867" s="173">
        <f>S1867*H1867</f>
        <v>0</v>
      </c>
      <c r="U1867" s="32"/>
      <c r="V1867" s="32"/>
      <c r="W1867" s="32"/>
      <c r="X1867" s="32"/>
      <c r="Y1867" s="32"/>
      <c r="Z1867" s="32"/>
      <c r="AA1867" s="32"/>
      <c r="AB1867" s="32"/>
      <c r="AC1867" s="32"/>
      <c r="AD1867" s="32"/>
      <c r="AE1867" s="32"/>
      <c r="AR1867" s="174" t="s">
        <v>300</v>
      </c>
      <c r="AT1867" s="174" t="s">
        <v>183</v>
      </c>
      <c r="AU1867" s="174" t="s">
        <v>85</v>
      </c>
      <c r="AY1867" s="17" t="s">
        <v>181</v>
      </c>
      <c r="BE1867" s="175">
        <f>IF(N1867="základní",J1867,0)</f>
        <v>0</v>
      </c>
      <c r="BF1867" s="175">
        <f>IF(N1867="snížená",J1867,0)</f>
        <v>0</v>
      </c>
      <c r="BG1867" s="175">
        <f>IF(N1867="zákl. přenesená",J1867,0)</f>
        <v>0</v>
      </c>
      <c r="BH1867" s="175">
        <f>IF(N1867="sníž. přenesená",J1867,0)</f>
        <v>0</v>
      </c>
      <c r="BI1867" s="175">
        <f>IF(N1867="nulová",J1867,0)</f>
        <v>0</v>
      </c>
      <c r="BJ1867" s="17" t="s">
        <v>80</v>
      </c>
      <c r="BK1867" s="175">
        <f>ROUND(I1867*H1867,2)</f>
        <v>0</v>
      </c>
      <c r="BL1867" s="17" t="s">
        <v>300</v>
      </c>
      <c r="BM1867" s="174" t="s">
        <v>2599</v>
      </c>
    </row>
    <row r="1868" spans="1:65" s="12" customFormat="1" ht="22.9" customHeight="1">
      <c r="B1868" s="148"/>
      <c r="D1868" s="149" t="s">
        <v>74</v>
      </c>
      <c r="E1868" s="159" t="s">
        <v>735</v>
      </c>
      <c r="F1868" s="159" t="s">
        <v>736</v>
      </c>
      <c r="I1868" s="151"/>
      <c r="J1868" s="160">
        <f>BK1868</f>
        <v>0</v>
      </c>
      <c r="L1868" s="148"/>
      <c r="M1868" s="153"/>
      <c r="N1868" s="154"/>
      <c r="O1868" s="154"/>
      <c r="P1868" s="155">
        <f>SUM(P1869:P1894)</f>
        <v>0</v>
      </c>
      <c r="Q1868" s="154"/>
      <c r="R1868" s="155">
        <f>SUM(R1869:R1894)</f>
        <v>109.01059274000001</v>
      </c>
      <c r="S1868" s="154"/>
      <c r="T1868" s="156">
        <f>SUM(T1869:T1894)</f>
        <v>0</v>
      </c>
      <c r="AR1868" s="149" t="s">
        <v>85</v>
      </c>
      <c r="AT1868" s="157" t="s">
        <v>74</v>
      </c>
      <c r="AU1868" s="157" t="s">
        <v>80</v>
      </c>
      <c r="AY1868" s="149" t="s">
        <v>181</v>
      </c>
      <c r="BK1868" s="158">
        <f>SUM(BK1869:BK1894)</f>
        <v>0</v>
      </c>
    </row>
    <row r="1869" spans="1:65" s="2" customFormat="1" ht="21.75" customHeight="1">
      <c r="A1869" s="32"/>
      <c r="B1869" s="161"/>
      <c r="C1869" s="162" t="s">
        <v>2600</v>
      </c>
      <c r="D1869" s="162" t="s">
        <v>183</v>
      </c>
      <c r="E1869" s="163" t="s">
        <v>2601</v>
      </c>
      <c r="F1869" s="164" t="s">
        <v>2602</v>
      </c>
      <c r="G1869" s="165" t="s">
        <v>200</v>
      </c>
      <c r="H1869" s="166">
        <v>1570.7339999999999</v>
      </c>
      <c r="I1869" s="167"/>
      <c r="J1869" s="168">
        <f>ROUND(I1869*H1869,2)</f>
        <v>0</v>
      </c>
      <c r="K1869" s="169"/>
      <c r="L1869" s="33"/>
      <c r="M1869" s="170" t="s">
        <v>1</v>
      </c>
      <c r="N1869" s="171" t="s">
        <v>40</v>
      </c>
      <c r="O1869" s="58"/>
      <c r="P1869" s="172">
        <f>O1869*H1869</f>
        <v>0</v>
      </c>
      <c r="Q1869" s="172">
        <v>0</v>
      </c>
      <c r="R1869" s="172">
        <f>Q1869*H1869</f>
        <v>0</v>
      </c>
      <c r="S1869" s="172">
        <v>0</v>
      </c>
      <c r="T1869" s="173">
        <f>S1869*H1869</f>
        <v>0</v>
      </c>
      <c r="U1869" s="32"/>
      <c r="V1869" s="32"/>
      <c r="W1869" s="32"/>
      <c r="X1869" s="32"/>
      <c r="Y1869" s="32"/>
      <c r="Z1869" s="32"/>
      <c r="AA1869" s="32"/>
      <c r="AB1869" s="32"/>
      <c r="AC1869" s="32"/>
      <c r="AD1869" s="32"/>
      <c r="AE1869" s="32"/>
      <c r="AR1869" s="174" t="s">
        <v>300</v>
      </c>
      <c r="AT1869" s="174" t="s">
        <v>183</v>
      </c>
      <c r="AU1869" s="174" t="s">
        <v>85</v>
      </c>
      <c r="AY1869" s="17" t="s">
        <v>181</v>
      </c>
      <c r="BE1869" s="175">
        <f>IF(N1869="základní",J1869,0)</f>
        <v>0</v>
      </c>
      <c r="BF1869" s="175">
        <f>IF(N1869="snížená",J1869,0)</f>
        <v>0</v>
      </c>
      <c r="BG1869" s="175">
        <f>IF(N1869="zákl. přenesená",J1869,0)</f>
        <v>0</v>
      </c>
      <c r="BH1869" s="175">
        <f>IF(N1869="sníž. přenesená",J1869,0)</f>
        <v>0</v>
      </c>
      <c r="BI1869" s="175">
        <f>IF(N1869="nulová",J1869,0)</f>
        <v>0</v>
      </c>
      <c r="BJ1869" s="17" t="s">
        <v>80</v>
      </c>
      <c r="BK1869" s="175">
        <f>ROUND(I1869*H1869,2)</f>
        <v>0</v>
      </c>
      <c r="BL1869" s="17" t="s">
        <v>300</v>
      </c>
      <c r="BM1869" s="174" t="s">
        <v>2603</v>
      </c>
    </row>
    <row r="1870" spans="1:65" s="13" customFormat="1">
      <c r="B1870" s="176"/>
      <c r="D1870" s="177" t="s">
        <v>189</v>
      </c>
      <c r="E1870" s="178" t="s">
        <v>1</v>
      </c>
      <c r="F1870" s="179" t="s">
        <v>2157</v>
      </c>
      <c r="H1870" s="180">
        <v>1570.7339999999999</v>
      </c>
      <c r="I1870" s="181"/>
      <c r="L1870" s="176"/>
      <c r="M1870" s="182"/>
      <c r="N1870" s="183"/>
      <c r="O1870" s="183"/>
      <c r="P1870" s="183"/>
      <c r="Q1870" s="183"/>
      <c r="R1870" s="183"/>
      <c r="S1870" s="183"/>
      <c r="T1870" s="184"/>
      <c r="AT1870" s="178" t="s">
        <v>189</v>
      </c>
      <c r="AU1870" s="178" t="s">
        <v>85</v>
      </c>
      <c r="AV1870" s="13" t="s">
        <v>85</v>
      </c>
      <c r="AW1870" s="13" t="s">
        <v>31</v>
      </c>
      <c r="AX1870" s="13" t="s">
        <v>80</v>
      </c>
      <c r="AY1870" s="178" t="s">
        <v>181</v>
      </c>
    </row>
    <row r="1871" spans="1:65" s="2" customFormat="1" ht="16.5" customHeight="1">
      <c r="A1871" s="32"/>
      <c r="B1871" s="161"/>
      <c r="C1871" s="200" t="s">
        <v>2604</v>
      </c>
      <c r="D1871" s="200" t="s">
        <v>513</v>
      </c>
      <c r="E1871" s="201" t="s">
        <v>2605</v>
      </c>
      <c r="F1871" s="202" t="s">
        <v>2606</v>
      </c>
      <c r="G1871" s="203" t="s">
        <v>186</v>
      </c>
      <c r="H1871" s="204">
        <v>62829.36</v>
      </c>
      <c r="I1871" s="205"/>
      <c r="J1871" s="206">
        <f>ROUND(I1871*H1871,2)</f>
        <v>0</v>
      </c>
      <c r="K1871" s="207"/>
      <c r="L1871" s="208"/>
      <c r="M1871" s="209" t="s">
        <v>1</v>
      </c>
      <c r="N1871" s="210" t="s">
        <v>40</v>
      </c>
      <c r="O1871" s="58"/>
      <c r="P1871" s="172">
        <f>O1871*H1871</f>
        <v>0</v>
      </c>
      <c r="Q1871" s="172">
        <v>1.6999999999999999E-3</v>
      </c>
      <c r="R1871" s="172">
        <f>Q1871*H1871</f>
        <v>106.809912</v>
      </c>
      <c r="S1871" s="172">
        <v>0</v>
      </c>
      <c r="T1871" s="173">
        <f>S1871*H1871</f>
        <v>0</v>
      </c>
      <c r="U1871" s="32"/>
      <c r="V1871" s="32"/>
      <c r="W1871" s="32"/>
      <c r="X1871" s="32"/>
      <c r="Y1871" s="32"/>
      <c r="Z1871" s="32"/>
      <c r="AA1871" s="32"/>
      <c r="AB1871" s="32"/>
      <c r="AC1871" s="32"/>
      <c r="AD1871" s="32"/>
      <c r="AE1871" s="32"/>
      <c r="AR1871" s="174" t="s">
        <v>445</v>
      </c>
      <c r="AT1871" s="174" t="s">
        <v>513</v>
      </c>
      <c r="AU1871" s="174" t="s">
        <v>85</v>
      </c>
      <c r="AY1871" s="17" t="s">
        <v>181</v>
      </c>
      <c r="BE1871" s="175">
        <f>IF(N1871="základní",J1871,0)</f>
        <v>0</v>
      </c>
      <c r="BF1871" s="175">
        <f>IF(N1871="snížená",J1871,0)</f>
        <v>0</v>
      </c>
      <c r="BG1871" s="175">
        <f>IF(N1871="zákl. přenesená",J1871,0)</f>
        <v>0</v>
      </c>
      <c r="BH1871" s="175">
        <f>IF(N1871="sníž. přenesená",J1871,0)</f>
        <v>0</v>
      </c>
      <c r="BI1871" s="175">
        <f>IF(N1871="nulová",J1871,0)</f>
        <v>0</v>
      </c>
      <c r="BJ1871" s="17" t="s">
        <v>80</v>
      </c>
      <c r="BK1871" s="175">
        <f>ROUND(I1871*H1871,2)</f>
        <v>0</v>
      </c>
      <c r="BL1871" s="17" t="s">
        <v>300</v>
      </c>
      <c r="BM1871" s="174" t="s">
        <v>2607</v>
      </c>
    </row>
    <row r="1872" spans="1:65" s="14" customFormat="1">
      <c r="B1872" s="185"/>
      <c r="D1872" s="177" t="s">
        <v>189</v>
      </c>
      <c r="E1872" s="186" t="s">
        <v>1</v>
      </c>
      <c r="F1872" s="187" t="s">
        <v>2608</v>
      </c>
      <c r="H1872" s="186" t="s">
        <v>1</v>
      </c>
      <c r="I1872" s="188"/>
      <c r="L1872" s="185"/>
      <c r="M1872" s="189"/>
      <c r="N1872" s="190"/>
      <c r="O1872" s="190"/>
      <c r="P1872" s="190"/>
      <c r="Q1872" s="190"/>
      <c r="R1872" s="190"/>
      <c r="S1872" s="190"/>
      <c r="T1872" s="191"/>
      <c r="AT1872" s="186" t="s">
        <v>189</v>
      </c>
      <c r="AU1872" s="186" t="s">
        <v>85</v>
      </c>
      <c r="AV1872" s="14" t="s">
        <v>80</v>
      </c>
      <c r="AW1872" s="14" t="s">
        <v>31</v>
      </c>
      <c r="AX1872" s="14" t="s">
        <v>75</v>
      </c>
      <c r="AY1872" s="186" t="s">
        <v>181</v>
      </c>
    </row>
    <row r="1873" spans="1:65" s="13" customFormat="1">
      <c r="B1873" s="176"/>
      <c r="D1873" s="177" t="s">
        <v>189</v>
      </c>
      <c r="E1873" s="178" t="s">
        <v>1</v>
      </c>
      <c r="F1873" s="179" t="s">
        <v>2609</v>
      </c>
      <c r="H1873" s="180">
        <v>62829.36</v>
      </c>
      <c r="I1873" s="181"/>
      <c r="L1873" s="176"/>
      <c r="M1873" s="182"/>
      <c r="N1873" s="183"/>
      <c r="O1873" s="183"/>
      <c r="P1873" s="183"/>
      <c r="Q1873" s="183"/>
      <c r="R1873" s="183"/>
      <c r="S1873" s="183"/>
      <c r="T1873" s="184"/>
      <c r="AT1873" s="178" t="s">
        <v>189</v>
      </c>
      <c r="AU1873" s="178" t="s">
        <v>85</v>
      </c>
      <c r="AV1873" s="13" t="s">
        <v>85</v>
      </c>
      <c r="AW1873" s="13" t="s">
        <v>31</v>
      </c>
      <c r="AX1873" s="13" t="s">
        <v>80</v>
      </c>
      <c r="AY1873" s="178" t="s">
        <v>181</v>
      </c>
    </row>
    <row r="1874" spans="1:65" s="2" customFormat="1" ht="16.5" customHeight="1">
      <c r="A1874" s="32"/>
      <c r="B1874" s="161"/>
      <c r="C1874" s="162" t="s">
        <v>2610</v>
      </c>
      <c r="D1874" s="162" t="s">
        <v>183</v>
      </c>
      <c r="E1874" s="163" t="s">
        <v>2611</v>
      </c>
      <c r="F1874" s="164" t="s">
        <v>2612</v>
      </c>
      <c r="G1874" s="165" t="s">
        <v>228</v>
      </c>
      <c r="H1874" s="166">
        <v>177.13499999999999</v>
      </c>
      <c r="I1874" s="167"/>
      <c r="J1874" s="168">
        <f>ROUND(I1874*H1874,2)</f>
        <v>0</v>
      </c>
      <c r="K1874" s="169"/>
      <c r="L1874" s="33"/>
      <c r="M1874" s="170" t="s">
        <v>1</v>
      </c>
      <c r="N1874" s="171" t="s">
        <v>40</v>
      </c>
      <c r="O1874" s="58"/>
      <c r="P1874" s="172">
        <f>O1874*H1874</f>
        <v>0</v>
      </c>
      <c r="Q1874" s="172">
        <v>1.0000000000000001E-5</v>
      </c>
      <c r="R1874" s="172">
        <f>Q1874*H1874</f>
        <v>1.7713500000000001E-3</v>
      </c>
      <c r="S1874" s="172">
        <v>0</v>
      </c>
      <c r="T1874" s="173">
        <f>S1874*H1874</f>
        <v>0</v>
      </c>
      <c r="U1874" s="32"/>
      <c r="V1874" s="32"/>
      <c r="W1874" s="32"/>
      <c r="X1874" s="32"/>
      <c r="Y1874" s="32"/>
      <c r="Z1874" s="32"/>
      <c r="AA1874" s="32"/>
      <c r="AB1874" s="32"/>
      <c r="AC1874" s="32"/>
      <c r="AD1874" s="32"/>
      <c r="AE1874" s="32"/>
      <c r="AR1874" s="174" t="s">
        <v>300</v>
      </c>
      <c r="AT1874" s="174" t="s">
        <v>183</v>
      </c>
      <c r="AU1874" s="174" t="s">
        <v>85</v>
      </c>
      <c r="AY1874" s="17" t="s">
        <v>181</v>
      </c>
      <c r="BE1874" s="175">
        <f>IF(N1874="základní",J1874,0)</f>
        <v>0</v>
      </c>
      <c r="BF1874" s="175">
        <f>IF(N1874="snížená",J1874,0)</f>
        <v>0</v>
      </c>
      <c r="BG1874" s="175">
        <f>IF(N1874="zákl. přenesená",J1874,0)</f>
        <v>0</v>
      </c>
      <c r="BH1874" s="175">
        <f>IF(N1874="sníž. přenesená",J1874,0)</f>
        <v>0</v>
      </c>
      <c r="BI1874" s="175">
        <f>IF(N1874="nulová",J1874,0)</f>
        <v>0</v>
      </c>
      <c r="BJ1874" s="17" t="s">
        <v>80</v>
      </c>
      <c r="BK1874" s="175">
        <f>ROUND(I1874*H1874,2)</f>
        <v>0</v>
      </c>
      <c r="BL1874" s="17" t="s">
        <v>300</v>
      </c>
      <c r="BM1874" s="174" t="s">
        <v>2613</v>
      </c>
    </row>
    <row r="1875" spans="1:65" s="13" customFormat="1">
      <c r="B1875" s="176"/>
      <c r="D1875" s="177" t="s">
        <v>189</v>
      </c>
      <c r="E1875" s="178" t="s">
        <v>1</v>
      </c>
      <c r="F1875" s="179" t="s">
        <v>2614</v>
      </c>
      <c r="H1875" s="180">
        <v>177.13499999999999</v>
      </c>
      <c r="I1875" s="181"/>
      <c r="L1875" s="176"/>
      <c r="M1875" s="182"/>
      <c r="N1875" s="183"/>
      <c r="O1875" s="183"/>
      <c r="P1875" s="183"/>
      <c r="Q1875" s="183"/>
      <c r="R1875" s="183"/>
      <c r="S1875" s="183"/>
      <c r="T1875" s="184"/>
      <c r="AT1875" s="178" t="s">
        <v>189</v>
      </c>
      <c r="AU1875" s="178" t="s">
        <v>85</v>
      </c>
      <c r="AV1875" s="13" t="s">
        <v>85</v>
      </c>
      <c r="AW1875" s="13" t="s">
        <v>31</v>
      </c>
      <c r="AX1875" s="13" t="s">
        <v>80</v>
      </c>
      <c r="AY1875" s="178" t="s">
        <v>181</v>
      </c>
    </row>
    <row r="1876" spans="1:65" s="2" customFormat="1" ht="16.5" customHeight="1">
      <c r="A1876" s="32"/>
      <c r="B1876" s="161"/>
      <c r="C1876" s="200" t="s">
        <v>2615</v>
      </c>
      <c r="D1876" s="200" t="s">
        <v>513</v>
      </c>
      <c r="E1876" s="201" t="s">
        <v>2616</v>
      </c>
      <c r="F1876" s="202" t="s">
        <v>2617</v>
      </c>
      <c r="G1876" s="203" t="s">
        <v>228</v>
      </c>
      <c r="H1876" s="204">
        <v>177.13499999999999</v>
      </c>
      <c r="I1876" s="205"/>
      <c r="J1876" s="206">
        <f>ROUND(I1876*H1876,2)</f>
        <v>0</v>
      </c>
      <c r="K1876" s="207"/>
      <c r="L1876" s="208"/>
      <c r="M1876" s="209" t="s">
        <v>1</v>
      </c>
      <c r="N1876" s="210" t="s">
        <v>40</v>
      </c>
      <c r="O1876" s="58"/>
      <c r="P1876" s="172">
        <f>O1876*H1876</f>
        <v>0</v>
      </c>
      <c r="Q1876" s="172">
        <v>1E-4</v>
      </c>
      <c r="R1876" s="172">
        <f>Q1876*H1876</f>
        <v>1.77135E-2</v>
      </c>
      <c r="S1876" s="172">
        <v>0</v>
      </c>
      <c r="T1876" s="173">
        <f>S1876*H1876</f>
        <v>0</v>
      </c>
      <c r="U1876" s="32"/>
      <c r="V1876" s="32"/>
      <c r="W1876" s="32"/>
      <c r="X1876" s="32"/>
      <c r="Y1876" s="32"/>
      <c r="Z1876" s="32"/>
      <c r="AA1876" s="32"/>
      <c r="AB1876" s="32"/>
      <c r="AC1876" s="32"/>
      <c r="AD1876" s="32"/>
      <c r="AE1876" s="32"/>
      <c r="AR1876" s="174" t="s">
        <v>445</v>
      </c>
      <c r="AT1876" s="174" t="s">
        <v>513</v>
      </c>
      <c r="AU1876" s="174" t="s">
        <v>85</v>
      </c>
      <c r="AY1876" s="17" t="s">
        <v>181</v>
      </c>
      <c r="BE1876" s="175">
        <f>IF(N1876="základní",J1876,0)</f>
        <v>0</v>
      </c>
      <c r="BF1876" s="175">
        <f>IF(N1876="snížená",J1876,0)</f>
        <v>0</v>
      </c>
      <c r="BG1876" s="175">
        <f>IF(N1876="zákl. přenesená",J1876,0)</f>
        <v>0</v>
      </c>
      <c r="BH1876" s="175">
        <f>IF(N1876="sníž. přenesená",J1876,0)</f>
        <v>0</v>
      </c>
      <c r="BI1876" s="175">
        <f>IF(N1876="nulová",J1876,0)</f>
        <v>0</v>
      </c>
      <c r="BJ1876" s="17" t="s">
        <v>80</v>
      </c>
      <c r="BK1876" s="175">
        <f>ROUND(I1876*H1876,2)</f>
        <v>0</v>
      </c>
      <c r="BL1876" s="17" t="s">
        <v>300</v>
      </c>
      <c r="BM1876" s="174" t="s">
        <v>2618</v>
      </c>
    </row>
    <row r="1877" spans="1:65" s="2" customFormat="1" ht="21.75" customHeight="1">
      <c r="A1877" s="32"/>
      <c r="B1877" s="161"/>
      <c r="C1877" s="162" t="s">
        <v>2619</v>
      </c>
      <c r="D1877" s="162" t="s">
        <v>183</v>
      </c>
      <c r="E1877" s="163" t="s">
        <v>2620</v>
      </c>
      <c r="F1877" s="164" t="s">
        <v>2621</v>
      </c>
      <c r="G1877" s="165" t="s">
        <v>228</v>
      </c>
      <c r="H1877" s="166">
        <v>99.534999999999997</v>
      </c>
      <c r="I1877" s="167"/>
      <c r="J1877" s="168">
        <f>ROUND(I1877*H1877,2)</f>
        <v>0</v>
      </c>
      <c r="K1877" s="169"/>
      <c r="L1877" s="33"/>
      <c r="M1877" s="170" t="s">
        <v>1</v>
      </c>
      <c r="N1877" s="171" t="s">
        <v>40</v>
      </c>
      <c r="O1877" s="58"/>
      <c r="P1877" s="172">
        <f>O1877*H1877</f>
        <v>0</v>
      </c>
      <c r="Q1877" s="172">
        <v>1.25E-3</v>
      </c>
      <c r="R1877" s="172">
        <f>Q1877*H1877</f>
        <v>0.12441874999999999</v>
      </c>
      <c r="S1877" s="172">
        <v>0</v>
      </c>
      <c r="T1877" s="173">
        <f>S1877*H1877</f>
        <v>0</v>
      </c>
      <c r="U1877" s="32"/>
      <c r="V1877" s="32"/>
      <c r="W1877" s="32"/>
      <c r="X1877" s="32"/>
      <c r="Y1877" s="32"/>
      <c r="Z1877" s="32"/>
      <c r="AA1877" s="32"/>
      <c r="AB1877" s="32"/>
      <c r="AC1877" s="32"/>
      <c r="AD1877" s="32"/>
      <c r="AE1877" s="32"/>
      <c r="AR1877" s="174" t="s">
        <v>300</v>
      </c>
      <c r="AT1877" s="174" t="s">
        <v>183</v>
      </c>
      <c r="AU1877" s="174" t="s">
        <v>85</v>
      </c>
      <c r="AY1877" s="17" t="s">
        <v>181</v>
      </c>
      <c r="BE1877" s="175">
        <f>IF(N1877="základní",J1877,0)</f>
        <v>0</v>
      </c>
      <c r="BF1877" s="175">
        <f>IF(N1877="snížená",J1877,0)</f>
        <v>0</v>
      </c>
      <c r="BG1877" s="175">
        <f>IF(N1877="zákl. přenesená",J1877,0)</f>
        <v>0</v>
      </c>
      <c r="BH1877" s="175">
        <f>IF(N1877="sníž. přenesená",J1877,0)</f>
        <v>0</v>
      </c>
      <c r="BI1877" s="175">
        <f>IF(N1877="nulová",J1877,0)</f>
        <v>0</v>
      </c>
      <c r="BJ1877" s="17" t="s">
        <v>80</v>
      </c>
      <c r="BK1877" s="175">
        <f>ROUND(I1877*H1877,2)</f>
        <v>0</v>
      </c>
      <c r="BL1877" s="17" t="s">
        <v>300</v>
      </c>
      <c r="BM1877" s="174" t="s">
        <v>2622</v>
      </c>
    </row>
    <row r="1878" spans="1:65" s="13" customFormat="1">
      <c r="B1878" s="176"/>
      <c r="D1878" s="177" t="s">
        <v>189</v>
      </c>
      <c r="E1878" s="178" t="s">
        <v>1</v>
      </c>
      <c r="F1878" s="179" t="s">
        <v>2623</v>
      </c>
      <c r="H1878" s="180">
        <v>99.534999999999997</v>
      </c>
      <c r="I1878" s="181"/>
      <c r="L1878" s="176"/>
      <c r="M1878" s="182"/>
      <c r="N1878" s="183"/>
      <c r="O1878" s="183"/>
      <c r="P1878" s="183"/>
      <c r="Q1878" s="183"/>
      <c r="R1878" s="183"/>
      <c r="S1878" s="183"/>
      <c r="T1878" s="184"/>
      <c r="AT1878" s="178" t="s">
        <v>189</v>
      </c>
      <c r="AU1878" s="178" t="s">
        <v>85</v>
      </c>
      <c r="AV1878" s="13" t="s">
        <v>85</v>
      </c>
      <c r="AW1878" s="13" t="s">
        <v>31</v>
      </c>
      <c r="AX1878" s="13" t="s">
        <v>80</v>
      </c>
      <c r="AY1878" s="178" t="s">
        <v>181</v>
      </c>
    </row>
    <row r="1879" spans="1:65" s="2" customFormat="1" ht="16.5" customHeight="1">
      <c r="A1879" s="32"/>
      <c r="B1879" s="161"/>
      <c r="C1879" s="200" t="s">
        <v>2624</v>
      </c>
      <c r="D1879" s="200" t="s">
        <v>513</v>
      </c>
      <c r="E1879" s="201" t="s">
        <v>2625</v>
      </c>
      <c r="F1879" s="202" t="s">
        <v>2626</v>
      </c>
      <c r="G1879" s="203" t="s">
        <v>186</v>
      </c>
      <c r="H1879" s="204">
        <v>495</v>
      </c>
      <c r="I1879" s="205"/>
      <c r="J1879" s="206">
        <f>ROUND(I1879*H1879,2)</f>
        <v>0</v>
      </c>
      <c r="K1879" s="207"/>
      <c r="L1879" s="208"/>
      <c r="M1879" s="209" t="s">
        <v>1</v>
      </c>
      <c r="N1879" s="210" t="s">
        <v>40</v>
      </c>
      <c r="O1879" s="58"/>
      <c r="P1879" s="172">
        <f>O1879*H1879</f>
        <v>0</v>
      </c>
      <c r="Q1879" s="172">
        <v>3.2000000000000002E-3</v>
      </c>
      <c r="R1879" s="172">
        <f>Q1879*H1879</f>
        <v>1.5840000000000001</v>
      </c>
      <c r="S1879" s="172">
        <v>0</v>
      </c>
      <c r="T1879" s="173">
        <f>S1879*H1879</f>
        <v>0</v>
      </c>
      <c r="U1879" s="32"/>
      <c r="V1879" s="32"/>
      <c r="W1879" s="32"/>
      <c r="X1879" s="32"/>
      <c r="Y1879" s="32"/>
      <c r="Z1879" s="32"/>
      <c r="AA1879" s="32"/>
      <c r="AB1879" s="32"/>
      <c r="AC1879" s="32"/>
      <c r="AD1879" s="32"/>
      <c r="AE1879" s="32"/>
      <c r="AR1879" s="174" t="s">
        <v>445</v>
      </c>
      <c r="AT1879" s="174" t="s">
        <v>513</v>
      </c>
      <c r="AU1879" s="174" t="s">
        <v>85</v>
      </c>
      <c r="AY1879" s="17" t="s">
        <v>181</v>
      </c>
      <c r="BE1879" s="175">
        <f>IF(N1879="základní",J1879,0)</f>
        <v>0</v>
      </c>
      <c r="BF1879" s="175">
        <f>IF(N1879="snížená",J1879,0)</f>
        <v>0</v>
      </c>
      <c r="BG1879" s="175">
        <f>IF(N1879="zákl. přenesená",J1879,0)</f>
        <v>0</v>
      </c>
      <c r="BH1879" s="175">
        <f>IF(N1879="sníž. přenesená",J1879,0)</f>
        <v>0</v>
      </c>
      <c r="BI1879" s="175">
        <f>IF(N1879="nulová",J1879,0)</f>
        <v>0</v>
      </c>
      <c r="BJ1879" s="17" t="s">
        <v>80</v>
      </c>
      <c r="BK1879" s="175">
        <f>ROUND(I1879*H1879,2)</f>
        <v>0</v>
      </c>
      <c r="BL1879" s="17" t="s">
        <v>300</v>
      </c>
      <c r="BM1879" s="174" t="s">
        <v>2627</v>
      </c>
    </row>
    <row r="1880" spans="1:65" s="13" customFormat="1">
      <c r="B1880" s="176"/>
      <c r="D1880" s="177" t="s">
        <v>189</v>
      </c>
      <c r="E1880" s="178" t="s">
        <v>1</v>
      </c>
      <c r="F1880" s="179" t="s">
        <v>2628</v>
      </c>
      <c r="H1880" s="180">
        <v>495</v>
      </c>
      <c r="I1880" s="181"/>
      <c r="L1880" s="176"/>
      <c r="M1880" s="182"/>
      <c r="N1880" s="183"/>
      <c r="O1880" s="183"/>
      <c r="P1880" s="183"/>
      <c r="Q1880" s="183"/>
      <c r="R1880" s="183"/>
      <c r="S1880" s="183"/>
      <c r="T1880" s="184"/>
      <c r="AT1880" s="178" t="s">
        <v>189</v>
      </c>
      <c r="AU1880" s="178" t="s">
        <v>85</v>
      </c>
      <c r="AV1880" s="13" t="s">
        <v>85</v>
      </c>
      <c r="AW1880" s="13" t="s">
        <v>31</v>
      </c>
      <c r="AX1880" s="13" t="s">
        <v>80</v>
      </c>
      <c r="AY1880" s="178" t="s">
        <v>181</v>
      </c>
    </row>
    <row r="1881" spans="1:65" s="2" customFormat="1" ht="21.75" customHeight="1">
      <c r="A1881" s="32"/>
      <c r="B1881" s="161"/>
      <c r="C1881" s="162" t="s">
        <v>666</v>
      </c>
      <c r="D1881" s="162" t="s">
        <v>183</v>
      </c>
      <c r="E1881" s="163" t="s">
        <v>2629</v>
      </c>
      <c r="F1881" s="164" t="s">
        <v>2630</v>
      </c>
      <c r="G1881" s="165" t="s">
        <v>228</v>
      </c>
      <c r="H1881" s="166">
        <v>23</v>
      </c>
      <c r="I1881" s="167"/>
      <c r="J1881" s="168">
        <f>ROUND(I1881*H1881,2)</f>
        <v>0</v>
      </c>
      <c r="K1881" s="169"/>
      <c r="L1881" s="33"/>
      <c r="M1881" s="170" t="s">
        <v>1</v>
      </c>
      <c r="N1881" s="171" t="s">
        <v>40</v>
      </c>
      <c r="O1881" s="58"/>
      <c r="P1881" s="172">
        <f>O1881*H1881</f>
        <v>0</v>
      </c>
      <c r="Q1881" s="172">
        <v>1.0000000000000001E-5</v>
      </c>
      <c r="R1881" s="172">
        <f>Q1881*H1881</f>
        <v>2.3000000000000001E-4</v>
      </c>
      <c r="S1881" s="172">
        <v>0</v>
      </c>
      <c r="T1881" s="173">
        <f>S1881*H1881</f>
        <v>0</v>
      </c>
      <c r="U1881" s="32"/>
      <c r="V1881" s="32"/>
      <c r="W1881" s="32"/>
      <c r="X1881" s="32"/>
      <c r="Y1881" s="32"/>
      <c r="Z1881" s="32"/>
      <c r="AA1881" s="32"/>
      <c r="AB1881" s="32"/>
      <c r="AC1881" s="32"/>
      <c r="AD1881" s="32"/>
      <c r="AE1881" s="32"/>
      <c r="AR1881" s="174" t="s">
        <v>300</v>
      </c>
      <c r="AT1881" s="174" t="s">
        <v>183</v>
      </c>
      <c r="AU1881" s="174" t="s">
        <v>85</v>
      </c>
      <c r="AY1881" s="17" t="s">
        <v>181</v>
      </c>
      <c r="BE1881" s="175">
        <f>IF(N1881="základní",J1881,0)</f>
        <v>0</v>
      </c>
      <c r="BF1881" s="175">
        <f>IF(N1881="snížená",J1881,0)</f>
        <v>0</v>
      </c>
      <c r="BG1881" s="175">
        <f>IF(N1881="zákl. přenesená",J1881,0)</f>
        <v>0</v>
      </c>
      <c r="BH1881" s="175">
        <f>IF(N1881="sníž. přenesená",J1881,0)</f>
        <v>0</v>
      </c>
      <c r="BI1881" s="175">
        <f>IF(N1881="nulová",J1881,0)</f>
        <v>0</v>
      </c>
      <c r="BJ1881" s="17" t="s">
        <v>80</v>
      </c>
      <c r="BK1881" s="175">
        <f>ROUND(I1881*H1881,2)</f>
        <v>0</v>
      </c>
      <c r="BL1881" s="17" t="s">
        <v>300</v>
      </c>
      <c r="BM1881" s="174" t="s">
        <v>2631</v>
      </c>
    </row>
    <row r="1882" spans="1:65" s="13" customFormat="1">
      <c r="B1882" s="176"/>
      <c r="D1882" s="177" t="s">
        <v>189</v>
      </c>
      <c r="E1882" s="178" t="s">
        <v>1</v>
      </c>
      <c r="F1882" s="179" t="s">
        <v>2632</v>
      </c>
      <c r="H1882" s="180">
        <v>23</v>
      </c>
      <c r="I1882" s="181"/>
      <c r="L1882" s="176"/>
      <c r="M1882" s="182"/>
      <c r="N1882" s="183"/>
      <c r="O1882" s="183"/>
      <c r="P1882" s="183"/>
      <c r="Q1882" s="183"/>
      <c r="R1882" s="183"/>
      <c r="S1882" s="183"/>
      <c r="T1882" s="184"/>
      <c r="AT1882" s="178" t="s">
        <v>189</v>
      </c>
      <c r="AU1882" s="178" t="s">
        <v>85</v>
      </c>
      <c r="AV1882" s="13" t="s">
        <v>85</v>
      </c>
      <c r="AW1882" s="13" t="s">
        <v>31</v>
      </c>
      <c r="AX1882" s="13" t="s">
        <v>80</v>
      </c>
      <c r="AY1882" s="178" t="s">
        <v>181</v>
      </c>
    </row>
    <row r="1883" spans="1:65" s="2" customFormat="1" ht="21.75" customHeight="1">
      <c r="A1883" s="32"/>
      <c r="B1883" s="161"/>
      <c r="C1883" s="162" t="s">
        <v>2633</v>
      </c>
      <c r="D1883" s="162" t="s">
        <v>183</v>
      </c>
      <c r="E1883" s="163" t="s">
        <v>2634</v>
      </c>
      <c r="F1883" s="164" t="s">
        <v>2635</v>
      </c>
      <c r="G1883" s="165" t="s">
        <v>228</v>
      </c>
      <c r="H1883" s="166">
        <v>26.4</v>
      </c>
      <c r="I1883" s="167"/>
      <c r="J1883" s="168">
        <f>ROUND(I1883*H1883,2)</f>
        <v>0</v>
      </c>
      <c r="K1883" s="169"/>
      <c r="L1883" s="33"/>
      <c r="M1883" s="170" t="s">
        <v>1</v>
      </c>
      <c r="N1883" s="171" t="s">
        <v>40</v>
      </c>
      <c r="O1883" s="58"/>
      <c r="P1883" s="172">
        <f>O1883*H1883</f>
        <v>0</v>
      </c>
      <c r="Q1883" s="172">
        <v>3.0000000000000001E-5</v>
      </c>
      <c r="R1883" s="172">
        <f>Q1883*H1883</f>
        <v>7.9199999999999995E-4</v>
      </c>
      <c r="S1883" s="172">
        <v>0</v>
      </c>
      <c r="T1883" s="173">
        <f>S1883*H1883</f>
        <v>0</v>
      </c>
      <c r="U1883" s="32"/>
      <c r="V1883" s="32"/>
      <c r="W1883" s="32"/>
      <c r="X1883" s="32"/>
      <c r="Y1883" s="32"/>
      <c r="Z1883" s="32"/>
      <c r="AA1883" s="32"/>
      <c r="AB1883" s="32"/>
      <c r="AC1883" s="32"/>
      <c r="AD1883" s="32"/>
      <c r="AE1883" s="32"/>
      <c r="AR1883" s="174" t="s">
        <v>300</v>
      </c>
      <c r="AT1883" s="174" t="s">
        <v>183</v>
      </c>
      <c r="AU1883" s="174" t="s">
        <v>85</v>
      </c>
      <c r="AY1883" s="17" t="s">
        <v>181</v>
      </c>
      <c r="BE1883" s="175">
        <f>IF(N1883="základní",J1883,0)</f>
        <v>0</v>
      </c>
      <c r="BF1883" s="175">
        <f>IF(N1883="snížená",J1883,0)</f>
        <v>0</v>
      </c>
      <c r="BG1883" s="175">
        <f>IF(N1883="zákl. přenesená",J1883,0)</f>
        <v>0</v>
      </c>
      <c r="BH1883" s="175">
        <f>IF(N1883="sníž. přenesená",J1883,0)</f>
        <v>0</v>
      </c>
      <c r="BI1883" s="175">
        <f>IF(N1883="nulová",J1883,0)</f>
        <v>0</v>
      </c>
      <c r="BJ1883" s="17" t="s">
        <v>80</v>
      </c>
      <c r="BK1883" s="175">
        <f>ROUND(I1883*H1883,2)</f>
        <v>0</v>
      </c>
      <c r="BL1883" s="17" t="s">
        <v>300</v>
      </c>
      <c r="BM1883" s="174" t="s">
        <v>2636</v>
      </c>
    </row>
    <row r="1884" spans="1:65" s="13" customFormat="1">
      <c r="B1884" s="176"/>
      <c r="D1884" s="177" t="s">
        <v>189</v>
      </c>
      <c r="E1884" s="178" t="s">
        <v>1</v>
      </c>
      <c r="F1884" s="179" t="s">
        <v>1502</v>
      </c>
      <c r="H1884" s="180">
        <v>26.4</v>
      </c>
      <c r="I1884" s="181"/>
      <c r="L1884" s="176"/>
      <c r="M1884" s="182"/>
      <c r="N1884" s="183"/>
      <c r="O1884" s="183"/>
      <c r="P1884" s="183"/>
      <c r="Q1884" s="183"/>
      <c r="R1884" s="183"/>
      <c r="S1884" s="183"/>
      <c r="T1884" s="184"/>
      <c r="AT1884" s="178" t="s">
        <v>189</v>
      </c>
      <c r="AU1884" s="178" t="s">
        <v>85</v>
      </c>
      <c r="AV1884" s="13" t="s">
        <v>85</v>
      </c>
      <c r="AW1884" s="13" t="s">
        <v>31</v>
      </c>
      <c r="AX1884" s="13" t="s">
        <v>80</v>
      </c>
      <c r="AY1884" s="178" t="s">
        <v>181</v>
      </c>
    </row>
    <row r="1885" spans="1:65" s="2" customFormat="1" ht="16.5" customHeight="1">
      <c r="A1885" s="32"/>
      <c r="B1885" s="161"/>
      <c r="C1885" s="200" t="s">
        <v>2637</v>
      </c>
      <c r="D1885" s="200" t="s">
        <v>513</v>
      </c>
      <c r="E1885" s="201" t="s">
        <v>2638</v>
      </c>
      <c r="F1885" s="202" t="s">
        <v>2639</v>
      </c>
      <c r="G1885" s="203" t="s">
        <v>186</v>
      </c>
      <c r="H1885" s="204">
        <v>87.912000000000006</v>
      </c>
      <c r="I1885" s="205"/>
      <c r="J1885" s="206">
        <f>ROUND(I1885*H1885,2)</f>
        <v>0</v>
      </c>
      <c r="K1885" s="207"/>
      <c r="L1885" s="208"/>
      <c r="M1885" s="209" t="s">
        <v>1</v>
      </c>
      <c r="N1885" s="210" t="s">
        <v>40</v>
      </c>
      <c r="O1885" s="58"/>
      <c r="P1885" s="172">
        <f>O1885*H1885</f>
        <v>0</v>
      </c>
      <c r="Q1885" s="172">
        <v>1.9E-3</v>
      </c>
      <c r="R1885" s="172">
        <f>Q1885*H1885</f>
        <v>0.16703280000000001</v>
      </c>
      <c r="S1885" s="172">
        <v>0</v>
      </c>
      <c r="T1885" s="173">
        <f>S1885*H1885</f>
        <v>0</v>
      </c>
      <c r="U1885" s="32"/>
      <c r="V1885" s="32"/>
      <c r="W1885" s="32"/>
      <c r="X1885" s="32"/>
      <c r="Y1885" s="32"/>
      <c r="Z1885" s="32"/>
      <c r="AA1885" s="32"/>
      <c r="AB1885" s="32"/>
      <c r="AC1885" s="32"/>
      <c r="AD1885" s="32"/>
      <c r="AE1885" s="32"/>
      <c r="AR1885" s="174" t="s">
        <v>445</v>
      </c>
      <c r="AT1885" s="174" t="s">
        <v>513</v>
      </c>
      <c r="AU1885" s="174" t="s">
        <v>85</v>
      </c>
      <c r="AY1885" s="17" t="s">
        <v>181</v>
      </c>
      <c r="BE1885" s="175">
        <f>IF(N1885="základní",J1885,0)</f>
        <v>0</v>
      </c>
      <c r="BF1885" s="175">
        <f>IF(N1885="snížená",J1885,0)</f>
        <v>0</v>
      </c>
      <c r="BG1885" s="175">
        <f>IF(N1885="zákl. přenesená",J1885,0)</f>
        <v>0</v>
      </c>
      <c r="BH1885" s="175">
        <f>IF(N1885="sníž. přenesená",J1885,0)</f>
        <v>0</v>
      </c>
      <c r="BI1885" s="175">
        <f>IF(N1885="nulová",J1885,0)</f>
        <v>0</v>
      </c>
      <c r="BJ1885" s="17" t="s">
        <v>80</v>
      </c>
      <c r="BK1885" s="175">
        <f>ROUND(I1885*H1885,2)</f>
        <v>0</v>
      </c>
      <c r="BL1885" s="17" t="s">
        <v>300</v>
      </c>
      <c r="BM1885" s="174" t="s">
        <v>2640</v>
      </c>
    </row>
    <row r="1886" spans="1:65" s="13" customFormat="1">
      <c r="B1886" s="176"/>
      <c r="D1886" s="177" t="s">
        <v>189</v>
      </c>
      <c r="E1886" s="178" t="s">
        <v>1</v>
      </c>
      <c r="F1886" s="179" t="s">
        <v>2641</v>
      </c>
      <c r="H1886" s="180">
        <v>87.912000000000006</v>
      </c>
      <c r="I1886" s="181"/>
      <c r="L1886" s="176"/>
      <c r="M1886" s="182"/>
      <c r="N1886" s="183"/>
      <c r="O1886" s="183"/>
      <c r="P1886" s="183"/>
      <c r="Q1886" s="183"/>
      <c r="R1886" s="183"/>
      <c r="S1886" s="183"/>
      <c r="T1886" s="184"/>
      <c r="AT1886" s="178" t="s">
        <v>189</v>
      </c>
      <c r="AU1886" s="178" t="s">
        <v>85</v>
      </c>
      <c r="AV1886" s="13" t="s">
        <v>85</v>
      </c>
      <c r="AW1886" s="13" t="s">
        <v>31</v>
      </c>
      <c r="AX1886" s="13" t="s">
        <v>80</v>
      </c>
      <c r="AY1886" s="178" t="s">
        <v>181</v>
      </c>
    </row>
    <row r="1887" spans="1:65" s="2" customFormat="1" ht="21.75" customHeight="1">
      <c r="A1887" s="32"/>
      <c r="B1887" s="161"/>
      <c r="C1887" s="162" t="s">
        <v>2642</v>
      </c>
      <c r="D1887" s="162" t="s">
        <v>183</v>
      </c>
      <c r="E1887" s="163" t="s">
        <v>2643</v>
      </c>
      <c r="F1887" s="164" t="s">
        <v>2644</v>
      </c>
      <c r="G1887" s="165" t="s">
        <v>200</v>
      </c>
      <c r="H1887" s="166">
        <v>1570.7339999999999</v>
      </c>
      <c r="I1887" s="167"/>
      <c r="J1887" s="168">
        <f>ROUND(I1887*H1887,2)</f>
        <v>0</v>
      </c>
      <c r="K1887" s="169"/>
      <c r="L1887" s="33"/>
      <c r="M1887" s="170" t="s">
        <v>1</v>
      </c>
      <c r="N1887" s="171" t="s">
        <v>40</v>
      </c>
      <c r="O1887" s="58"/>
      <c r="P1887" s="172">
        <f>O1887*H1887</f>
        <v>0</v>
      </c>
      <c r="Q1887" s="172">
        <v>4.0000000000000003E-5</v>
      </c>
      <c r="R1887" s="172">
        <f>Q1887*H1887</f>
        <v>6.2829360000000001E-2</v>
      </c>
      <c r="S1887" s="172">
        <v>0</v>
      </c>
      <c r="T1887" s="173">
        <f>S1887*H1887</f>
        <v>0</v>
      </c>
      <c r="U1887" s="32"/>
      <c r="V1887" s="32"/>
      <c r="W1887" s="32"/>
      <c r="X1887" s="32"/>
      <c r="Y1887" s="32"/>
      <c r="Z1887" s="32"/>
      <c r="AA1887" s="32"/>
      <c r="AB1887" s="32"/>
      <c r="AC1887" s="32"/>
      <c r="AD1887" s="32"/>
      <c r="AE1887" s="32"/>
      <c r="AR1887" s="174" t="s">
        <v>300</v>
      </c>
      <c r="AT1887" s="174" t="s">
        <v>183</v>
      </c>
      <c r="AU1887" s="174" t="s">
        <v>85</v>
      </c>
      <c r="AY1887" s="17" t="s">
        <v>181</v>
      </c>
      <c r="BE1887" s="175">
        <f>IF(N1887="základní",J1887,0)</f>
        <v>0</v>
      </c>
      <c r="BF1887" s="175">
        <f>IF(N1887="snížená",J1887,0)</f>
        <v>0</v>
      </c>
      <c r="BG1887" s="175">
        <f>IF(N1887="zákl. přenesená",J1887,0)</f>
        <v>0</v>
      </c>
      <c r="BH1887" s="175">
        <f>IF(N1887="sníž. přenesená",J1887,0)</f>
        <v>0</v>
      </c>
      <c r="BI1887" s="175">
        <f>IF(N1887="nulová",J1887,0)</f>
        <v>0</v>
      </c>
      <c r="BJ1887" s="17" t="s">
        <v>80</v>
      </c>
      <c r="BK1887" s="175">
        <f>ROUND(I1887*H1887,2)</f>
        <v>0</v>
      </c>
      <c r="BL1887" s="17" t="s">
        <v>300</v>
      </c>
      <c r="BM1887" s="174" t="s">
        <v>2645</v>
      </c>
    </row>
    <row r="1888" spans="1:65" s="13" customFormat="1">
      <c r="B1888" s="176"/>
      <c r="D1888" s="177" t="s">
        <v>189</v>
      </c>
      <c r="E1888" s="178" t="s">
        <v>1</v>
      </c>
      <c r="F1888" s="179" t="s">
        <v>2157</v>
      </c>
      <c r="H1888" s="180">
        <v>1570.7339999999999</v>
      </c>
      <c r="I1888" s="181"/>
      <c r="L1888" s="176"/>
      <c r="M1888" s="182"/>
      <c r="N1888" s="183"/>
      <c r="O1888" s="183"/>
      <c r="P1888" s="183"/>
      <c r="Q1888" s="183"/>
      <c r="R1888" s="183"/>
      <c r="S1888" s="183"/>
      <c r="T1888" s="184"/>
      <c r="AT1888" s="178" t="s">
        <v>189</v>
      </c>
      <c r="AU1888" s="178" t="s">
        <v>85</v>
      </c>
      <c r="AV1888" s="13" t="s">
        <v>85</v>
      </c>
      <c r="AW1888" s="13" t="s">
        <v>31</v>
      </c>
      <c r="AX1888" s="13" t="s">
        <v>80</v>
      </c>
      <c r="AY1888" s="178" t="s">
        <v>181</v>
      </c>
    </row>
    <row r="1889" spans="1:65" s="2" customFormat="1" ht="21.75" customHeight="1">
      <c r="A1889" s="32"/>
      <c r="B1889" s="161"/>
      <c r="C1889" s="162" t="s">
        <v>2646</v>
      </c>
      <c r="D1889" s="162" t="s">
        <v>183</v>
      </c>
      <c r="E1889" s="163" t="s">
        <v>2647</v>
      </c>
      <c r="F1889" s="164" t="s">
        <v>2648</v>
      </c>
      <c r="G1889" s="165" t="s">
        <v>200</v>
      </c>
      <c r="H1889" s="166">
        <v>1570.7339999999999</v>
      </c>
      <c r="I1889" s="167"/>
      <c r="J1889" s="168">
        <f>ROUND(I1889*H1889,2)</f>
        <v>0</v>
      </c>
      <c r="K1889" s="169"/>
      <c r="L1889" s="33"/>
      <c r="M1889" s="170" t="s">
        <v>1</v>
      </c>
      <c r="N1889" s="171" t="s">
        <v>40</v>
      </c>
      <c r="O1889" s="58"/>
      <c r="P1889" s="172">
        <f>O1889*H1889</f>
        <v>0</v>
      </c>
      <c r="Q1889" s="172">
        <v>0</v>
      </c>
      <c r="R1889" s="172">
        <f>Q1889*H1889</f>
        <v>0</v>
      </c>
      <c r="S1889" s="172">
        <v>0</v>
      </c>
      <c r="T1889" s="173">
        <f>S1889*H1889</f>
        <v>0</v>
      </c>
      <c r="U1889" s="32"/>
      <c r="V1889" s="32"/>
      <c r="W1889" s="32"/>
      <c r="X1889" s="32"/>
      <c r="Y1889" s="32"/>
      <c r="Z1889" s="32"/>
      <c r="AA1889" s="32"/>
      <c r="AB1889" s="32"/>
      <c r="AC1889" s="32"/>
      <c r="AD1889" s="32"/>
      <c r="AE1889" s="32"/>
      <c r="AR1889" s="174" t="s">
        <v>300</v>
      </c>
      <c r="AT1889" s="174" t="s">
        <v>183</v>
      </c>
      <c r="AU1889" s="174" t="s">
        <v>85</v>
      </c>
      <c r="AY1889" s="17" t="s">
        <v>181</v>
      </c>
      <c r="BE1889" s="175">
        <f>IF(N1889="základní",J1889,0)</f>
        <v>0</v>
      </c>
      <c r="BF1889" s="175">
        <f>IF(N1889="snížená",J1889,0)</f>
        <v>0</v>
      </c>
      <c r="BG1889" s="175">
        <f>IF(N1889="zákl. přenesená",J1889,0)</f>
        <v>0</v>
      </c>
      <c r="BH1889" s="175">
        <f>IF(N1889="sníž. přenesená",J1889,0)</f>
        <v>0</v>
      </c>
      <c r="BI1889" s="175">
        <f>IF(N1889="nulová",J1889,0)</f>
        <v>0</v>
      </c>
      <c r="BJ1889" s="17" t="s">
        <v>80</v>
      </c>
      <c r="BK1889" s="175">
        <f>ROUND(I1889*H1889,2)</f>
        <v>0</v>
      </c>
      <c r="BL1889" s="17" t="s">
        <v>300</v>
      </c>
      <c r="BM1889" s="174" t="s">
        <v>2649</v>
      </c>
    </row>
    <row r="1890" spans="1:65" s="13" customFormat="1">
      <c r="B1890" s="176"/>
      <c r="D1890" s="177" t="s">
        <v>189</v>
      </c>
      <c r="E1890" s="178" t="s">
        <v>1</v>
      </c>
      <c r="F1890" s="179" t="s">
        <v>2157</v>
      </c>
      <c r="H1890" s="180">
        <v>1570.7339999999999</v>
      </c>
      <c r="I1890" s="181"/>
      <c r="L1890" s="176"/>
      <c r="M1890" s="182"/>
      <c r="N1890" s="183"/>
      <c r="O1890" s="183"/>
      <c r="P1890" s="183"/>
      <c r="Q1890" s="183"/>
      <c r="R1890" s="183"/>
      <c r="S1890" s="183"/>
      <c r="T1890" s="184"/>
      <c r="AT1890" s="178" t="s">
        <v>189</v>
      </c>
      <c r="AU1890" s="178" t="s">
        <v>85</v>
      </c>
      <c r="AV1890" s="13" t="s">
        <v>85</v>
      </c>
      <c r="AW1890" s="13" t="s">
        <v>31</v>
      </c>
      <c r="AX1890" s="13" t="s">
        <v>80</v>
      </c>
      <c r="AY1890" s="178" t="s">
        <v>181</v>
      </c>
    </row>
    <row r="1891" spans="1:65" s="2" customFormat="1" ht="33" customHeight="1">
      <c r="A1891" s="32"/>
      <c r="B1891" s="161"/>
      <c r="C1891" s="200" t="s">
        <v>2650</v>
      </c>
      <c r="D1891" s="200" t="s">
        <v>513</v>
      </c>
      <c r="E1891" s="201" t="s">
        <v>2651</v>
      </c>
      <c r="F1891" s="202" t="s">
        <v>2652</v>
      </c>
      <c r="G1891" s="203" t="s">
        <v>200</v>
      </c>
      <c r="H1891" s="204">
        <v>1727.807</v>
      </c>
      <c r="I1891" s="205"/>
      <c r="J1891" s="206">
        <f>ROUND(I1891*H1891,2)</f>
        <v>0</v>
      </c>
      <c r="K1891" s="207"/>
      <c r="L1891" s="208"/>
      <c r="M1891" s="209" t="s">
        <v>1</v>
      </c>
      <c r="N1891" s="210" t="s">
        <v>40</v>
      </c>
      <c r="O1891" s="58"/>
      <c r="P1891" s="172">
        <f>O1891*H1891</f>
        <v>0</v>
      </c>
      <c r="Q1891" s="172">
        <v>1.3999999999999999E-4</v>
      </c>
      <c r="R1891" s="172">
        <f>Q1891*H1891</f>
        <v>0.24189297999999998</v>
      </c>
      <c r="S1891" s="172">
        <v>0</v>
      </c>
      <c r="T1891" s="173">
        <f>S1891*H1891</f>
        <v>0</v>
      </c>
      <c r="U1891" s="32"/>
      <c r="V1891" s="32"/>
      <c r="W1891" s="32"/>
      <c r="X1891" s="32"/>
      <c r="Y1891" s="32"/>
      <c r="Z1891" s="32"/>
      <c r="AA1891" s="32"/>
      <c r="AB1891" s="32"/>
      <c r="AC1891" s="32"/>
      <c r="AD1891" s="32"/>
      <c r="AE1891" s="32"/>
      <c r="AR1891" s="174" t="s">
        <v>445</v>
      </c>
      <c r="AT1891" s="174" t="s">
        <v>513</v>
      </c>
      <c r="AU1891" s="174" t="s">
        <v>85</v>
      </c>
      <c r="AY1891" s="17" t="s">
        <v>181</v>
      </c>
      <c r="BE1891" s="175">
        <f>IF(N1891="základní",J1891,0)</f>
        <v>0</v>
      </c>
      <c r="BF1891" s="175">
        <f>IF(N1891="snížená",J1891,0)</f>
        <v>0</v>
      </c>
      <c r="BG1891" s="175">
        <f>IF(N1891="zákl. přenesená",J1891,0)</f>
        <v>0</v>
      </c>
      <c r="BH1891" s="175">
        <f>IF(N1891="sníž. přenesená",J1891,0)</f>
        <v>0</v>
      </c>
      <c r="BI1891" s="175">
        <f>IF(N1891="nulová",J1891,0)</f>
        <v>0</v>
      </c>
      <c r="BJ1891" s="17" t="s">
        <v>80</v>
      </c>
      <c r="BK1891" s="175">
        <f>ROUND(I1891*H1891,2)</f>
        <v>0</v>
      </c>
      <c r="BL1891" s="17" t="s">
        <v>300</v>
      </c>
      <c r="BM1891" s="174" t="s">
        <v>2653</v>
      </c>
    </row>
    <row r="1892" spans="1:65" s="13" customFormat="1">
      <c r="B1892" s="176"/>
      <c r="D1892" s="177" t="s">
        <v>189</v>
      </c>
      <c r="F1892" s="179" t="s">
        <v>2654</v>
      </c>
      <c r="H1892" s="180">
        <v>1727.807</v>
      </c>
      <c r="I1892" s="181"/>
      <c r="L1892" s="176"/>
      <c r="M1892" s="182"/>
      <c r="N1892" s="183"/>
      <c r="O1892" s="183"/>
      <c r="P1892" s="183"/>
      <c r="Q1892" s="183"/>
      <c r="R1892" s="183"/>
      <c r="S1892" s="183"/>
      <c r="T1892" s="184"/>
      <c r="AT1892" s="178" t="s">
        <v>189</v>
      </c>
      <c r="AU1892" s="178" t="s">
        <v>85</v>
      </c>
      <c r="AV1892" s="13" t="s">
        <v>85</v>
      </c>
      <c r="AW1892" s="13" t="s">
        <v>3</v>
      </c>
      <c r="AX1892" s="13" t="s">
        <v>80</v>
      </c>
      <c r="AY1892" s="178" t="s">
        <v>181</v>
      </c>
    </row>
    <row r="1893" spans="1:65" s="2" customFormat="1" ht="21.75" customHeight="1">
      <c r="A1893" s="32"/>
      <c r="B1893" s="161"/>
      <c r="C1893" s="162" t="s">
        <v>2655</v>
      </c>
      <c r="D1893" s="162" t="s">
        <v>183</v>
      </c>
      <c r="E1893" s="163" t="s">
        <v>2656</v>
      </c>
      <c r="F1893" s="164" t="s">
        <v>2657</v>
      </c>
      <c r="G1893" s="165" t="s">
        <v>200</v>
      </c>
      <c r="H1893" s="166">
        <v>1570.7339999999999</v>
      </c>
      <c r="I1893" s="167"/>
      <c r="J1893" s="168">
        <f>ROUND(I1893*H1893,2)</f>
        <v>0</v>
      </c>
      <c r="K1893" s="169"/>
      <c r="L1893" s="33"/>
      <c r="M1893" s="170" t="s">
        <v>1</v>
      </c>
      <c r="N1893" s="171" t="s">
        <v>40</v>
      </c>
      <c r="O1893" s="58"/>
      <c r="P1893" s="172">
        <f>O1893*H1893</f>
        <v>0</v>
      </c>
      <c r="Q1893" s="172">
        <v>0</v>
      </c>
      <c r="R1893" s="172">
        <f>Q1893*H1893</f>
        <v>0</v>
      </c>
      <c r="S1893" s="172">
        <v>0</v>
      </c>
      <c r="T1893" s="173">
        <f>S1893*H1893</f>
        <v>0</v>
      </c>
      <c r="U1893" s="32"/>
      <c r="V1893" s="32"/>
      <c r="W1893" s="32"/>
      <c r="X1893" s="32"/>
      <c r="Y1893" s="32"/>
      <c r="Z1893" s="32"/>
      <c r="AA1893" s="32"/>
      <c r="AB1893" s="32"/>
      <c r="AC1893" s="32"/>
      <c r="AD1893" s="32"/>
      <c r="AE1893" s="32"/>
      <c r="AR1893" s="174" t="s">
        <v>300</v>
      </c>
      <c r="AT1893" s="174" t="s">
        <v>183</v>
      </c>
      <c r="AU1893" s="174" t="s">
        <v>85</v>
      </c>
      <c r="AY1893" s="17" t="s">
        <v>181</v>
      </c>
      <c r="BE1893" s="175">
        <f>IF(N1893="základní",J1893,0)</f>
        <v>0</v>
      </c>
      <c r="BF1893" s="175">
        <f>IF(N1893="snížená",J1893,0)</f>
        <v>0</v>
      </c>
      <c r="BG1893" s="175">
        <f>IF(N1893="zákl. přenesená",J1893,0)</f>
        <v>0</v>
      </c>
      <c r="BH1893" s="175">
        <f>IF(N1893="sníž. přenesená",J1893,0)</f>
        <v>0</v>
      </c>
      <c r="BI1893" s="175">
        <f>IF(N1893="nulová",J1893,0)</f>
        <v>0</v>
      </c>
      <c r="BJ1893" s="17" t="s">
        <v>80</v>
      </c>
      <c r="BK1893" s="175">
        <f>ROUND(I1893*H1893,2)</f>
        <v>0</v>
      </c>
      <c r="BL1893" s="17" t="s">
        <v>300</v>
      </c>
      <c r="BM1893" s="174" t="s">
        <v>2658</v>
      </c>
    </row>
    <row r="1894" spans="1:65" s="2" customFormat="1" ht="21.75" customHeight="1">
      <c r="A1894" s="32"/>
      <c r="B1894" s="161"/>
      <c r="C1894" s="162" t="s">
        <v>2659</v>
      </c>
      <c r="D1894" s="162" t="s">
        <v>183</v>
      </c>
      <c r="E1894" s="163" t="s">
        <v>2660</v>
      </c>
      <c r="F1894" s="164" t="s">
        <v>2661</v>
      </c>
      <c r="G1894" s="165" t="s">
        <v>259</v>
      </c>
      <c r="H1894" s="166">
        <v>109.011</v>
      </c>
      <c r="I1894" s="167"/>
      <c r="J1894" s="168">
        <f>ROUND(I1894*H1894,2)</f>
        <v>0</v>
      </c>
      <c r="K1894" s="169"/>
      <c r="L1894" s="33"/>
      <c r="M1894" s="170" t="s">
        <v>1</v>
      </c>
      <c r="N1894" s="171" t="s">
        <v>40</v>
      </c>
      <c r="O1894" s="58"/>
      <c r="P1894" s="172">
        <f>O1894*H1894</f>
        <v>0</v>
      </c>
      <c r="Q1894" s="172">
        <v>0</v>
      </c>
      <c r="R1894" s="172">
        <f>Q1894*H1894</f>
        <v>0</v>
      </c>
      <c r="S1894" s="172">
        <v>0</v>
      </c>
      <c r="T1894" s="173">
        <f>S1894*H1894</f>
        <v>0</v>
      </c>
      <c r="U1894" s="32"/>
      <c r="V1894" s="32"/>
      <c r="W1894" s="32"/>
      <c r="X1894" s="32"/>
      <c r="Y1894" s="32"/>
      <c r="Z1894" s="32"/>
      <c r="AA1894" s="32"/>
      <c r="AB1894" s="32"/>
      <c r="AC1894" s="32"/>
      <c r="AD1894" s="32"/>
      <c r="AE1894" s="32"/>
      <c r="AR1894" s="174" t="s">
        <v>300</v>
      </c>
      <c r="AT1894" s="174" t="s">
        <v>183</v>
      </c>
      <c r="AU1894" s="174" t="s">
        <v>85</v>
      </c>
      <c r="AY1894" s="17" t="s">
        <v>181</v>
      </c>
      <c r="BE1894" s="175">
        <f>IF(N1894="základní",J1894,0)</f>
        <v>0</v>
      </c>
      <c r="BF1894" s="175">
        <f>IF(N1894="snížená",J1894,0)</f>
        <v>0</v>
      </c>
      <c r="BG1894" s="175">
        <f>IF(N1894="zákl. přenesená",J1894,0)</f>
        <v>0</v>
      </c>
      <c r="BH1894" s="175">
        <f>IF(N1894="sníž. přenesená",J1894,0)</f>
        <v>0</v>
      </c>
      <c r="BI1894" s="175">
        <f>IF(N1894="nulová",J1894,0)</f>
        <v>0</v>
      </c>
      <c r="BJ1894" s="17" t="s">
        <v>80</v>
      </c>
      <c r="BK1894" s="175">
        <f>ROUND(I1894*H1894,2)</f>
        <v>0</v>
      </c>
      <c r="BL1894" s="17" t="s">
        <v>300</v>
      </c>
      <c r="BM1894" s="174" t="s">
        <v>2662</v>
      </c>
    </row>
    <row r="1895" spans="1:65" s="12" customFormat="1" ht="22.9" customHeight="1">
      <c r="B1895" s="148"/>
      <c r="D1895" s="149" t="s">
        <v>74</v>
      </c>
      <c r="E1895" s="159" t="s">
        <v>766</v>
      </c>
      <c r="F1895" s="159" t="s">
        <v>767</v>
      </c>
      <c r="I1895" s="151"/>
      <c r="J1895" s="160">
        <f>BK1895</f>
        <v>0</v>
      </c>
      <c r="L1895" s="148"/>
      <c r="M1895" s="153"/>
      <c r="N1895" s="154"/>
      <c r="O1895" s="154"/>
      <c r="P1895" s="155">
        <f>SUM(P1896:P1969)</f>
        <v>0</v>
      </c>
      <c r="Q1895" s="154"/>
      <c r="R1895" s="155">
        <f>SUM(R1896:R1969)</f>
        <v>0.79781999999999997</v>
      </c>
      <c r="S1895" s="154"/>
      <c r="T1895" s="156">
        <f>SUM(T1896:T1969)</f>
        <v>0</v>
      </c>
      <c r="AR1895" s="149" t="s">
        <v>85</v>
      </c>
      <c r="AT1895" s="157" t="s">
        <v>74</v>
      </c>
      <c r="AU1895" s="157" t="s">
        <v>80</v>
      </c>
      <c r="AY1895" s="149" t="s">
        <v>181</v>
      </c>
      <c r="BK1895" s="158">
        <f>SUM(BK1896:BK1969)</f>
        <v>0</v>
      </c>
    </row>
    <row r="1896" spans="1:65" s="2" customFormat="1" ht="21.75" customHeight="1">
      <c r="A1896" s="32"/>
      <c r="B1896" s="161"/>
      <c r="C1896" s="162" t="s">
        <v>2663</v>
      </c>
      <c r="D1896" s="162" t="s">
        <v>183</v>
      </c>
      <c r="E1896" s="163" t="s">
        <v>2664</v>
      </c>
      <c r="F1896" s="164" t="s">
        <v>2665</v>
      </c>
      <c r="G1896" s="165" t="s">
        <v>186</v>
      </c>
      <c r="H1896" s="166">
        <v>1</v>
      </c>
      <c r="I1896" s="167"/>
      <c r="J1896" s="168">
        <f t="shared" ref="J1896:J1927" si="20">ROUND(I1896*H1896,2)</f>
        <v>0</v>
      </c>
      <c r="K1896" s="169"/>
      <c r="L1896" s="33"/>
      <c r="M1896" s="170" t="s">
        <v>1</v>
      </c>
      <c r="N1896" s="171" t="s">
        <v>40</v>
      </c>
      <c r="O1896" s="58"/>
      <c r="P1896" s="172">
        <f t="shared" ref="P1896:P1927" si="21">O1896*H1896</f>
        <v>0</v>
      </c>
      <c r="Q1896" s="172">
        <v>0</v>
      </c>
      <c r="R1896" s="172">
        <f t="shared" ref="R1896:R1927" si="22">Q1896*H1896</f>
        <v>0</v>
      </c>
      <c r="S1896" s="172">
        <v>0</v>
      </c>
      <c r="T1896" s="173">
        <f t="shared" ref="T1896:T1927" si="23">S1896*H1896</f>
        <v>0</v>
      </c>
      <c r="U1896" s="32"/>
      <c r="V1896" s="32"/>
      <c r="W1896" s="32"/>
      <c r="X1896" s="32"/>
      <c r="Y1896" s="32"/>
      <c r="Z1896" s="32"/>
      <c r="AA1896" s="32"/>
      <c r="AB1896" s="32"/>
      <c r="AC1896" s="32"/>
      <c r="AD1896" s="32"/>
      <c r="AE1896" s="32"/>
      <c r="AR1896" s="174" t="s">
        <v>300</v>
      </c>
      <c r="AT1896" s="174" t="s">
        <v>183</v>
      </c>
      <c r="AU1896" s="174" t="s">
        <v>85</v>
      </c>
      <c r="AY1896" s="17" t="s">
        <v>181</v>
      </c>
      <c r="BE1896" s="175">
        <f t="shared" ref="BE1896:BE1927" si="24">IF(N1896="základní",J1896,0)</f>
        <v>0</v>
      </c>
      <c r="BF1896" s="175">
        <f t="shared" ref="BF1896:BF1927" si="25">IF(N1896="snížená",J1896,0)</f>
        <v>0</v>
      </c>
      <c r="BG1896" s="175">
        <f t="shared" ref="BG1896:BG1927" si="26">IF(N1896="zákl. přenesená",J1896,0)</f>
        <v>0</v>
      </c>
      <c r="BH1896" s="175">
        <f t="shared" ref="BH1896:BH1927" si="27">IF(N1896="sníž. přenesená",J1896,0)</f>
        <v>0</v>
      </c>
      <c r="BI1896" s="175">
        <f t="shared" ref="BI1896:BI1927" si="28">IF(N1896="nulová",J1896,0)</f>
        <v>0</v>
      </c>
      <c r="BJ1896" s="17" t="s">
        <v>80</v>
      </c>
      <c r="BK1896" s="175">
        <f t="shared" ref="BK1896:BK1927" si="29">ROUND(I1896*H1896,2)</f>
        <v>0</v>
      </c>
      <c r="BL1896" s="17" t="s">
        <v>300</v>
      </c>
      <c r="BM1896" s="174" t="s">
        <v>2666</v>
      </c>
    </row>
    <row r="1897" spans="1:65" s="2" customFormat="1" ht="21.75" customHeight="1">
      <c r="A1897" s="32"/>
      <c r="B1897" s="161"/>
      <c r="C1897" s="162" t="s">
        <v>2667</v>
      </c>
      <c r="D1897" s="162" t="s">
        <v>183</v>
      </c>
      <c r="E1897" s="163" t="s">
        <v>2668</v>
      </c>
      <c r="F1897" s="164" t="s">
        <v>2669</v>
      </c>
      <c r="G1897" s="165" t="s">
        <v>186</v>
      </c>
      <c r="H1897" s="166">
        <v>1</v>
      </c>
      <c r="I1897" s="167"/>
      <c r="J1897" s="168">
        <f t="shared" si="20"/>
        <v>0</v>
      </c>
      <c r="K1897" s="169"/>
      <c r="L1897" s="33"/>
      <c r="M1897" s="170" t="s">
        <v>1</v>
      </c>
      <c r="N1897" s="171" t="s">
        <v>40</v>
      </c>
      <c r="O1897" s="58"/>
      <c r="P1897" s="172">
        <f t="shared" si="21"/>
        <v>0</v>
      </c>
      <c r="Q1897" s="172">
        <v>0</v>
      </c>
      <c r="R1897" s="172">
        <f t="shared" si="22"/>
        <v>0</v>
      </c>
      <c r="S1897" s="172">
        <v>0</v>
      </c>
      <c r="T1897" s="173">
        <f t="shared" si="23"/>
        <v>0</v>
      </c>
      <c r="U1897" s="32"/>
      <c r="V1897" s="32"/>
      <c r="W1897" s="32"/>
      <c r="X1897" s="32"/>
      <c r="Y1897" s="32"/>
      <c r="Z1897" s="32"/>
      <c r="AA1897" s="32"/>
      <c r="AB1897" s="32"/>
      <c r="AC1897" s="32"/>
      <c r="AD1897" s="32"/>
      <c r="AE1897" s="32"/>
      <c r="AR1897" s="174" t="s">
        <v>300</v>
      </c>
      <c r="AT1897" s="174" t="s">
        <v>183</v>
      </c>
      <c r="AU1897" s="174" t="s">
        <v>85</v>
      </c>
      <c r="AY1897" s="17" t="s">
        <v>181</v>
      </c>
      <c r="BE1897" s="175">
        <f t="shared" si="24"/>
        <v>0</v>
      </c>
      <c r="BF1897" s="175">
        <f t="shared" si="25"/>
        <v>0</v>
      </c>
      <c r="BG1897" s="175">
        <f t="shared" si="26"/>
        <v>0</v>
      </c>
      <c r="BH1897" s="175">
        <f t="shared" si="27"/>
        <v>0</v>
      </c>
      <c r="BI1897" s="175">
        <f t="shared" si="28"/>
        <v>0</v>
      </c>
      <c r="BJ1897" s="17" t="s">
        <v>80</v>
      </c>
      <c r="BK1897" s="175">
        <f t="shared" si="29"/>
        <v>0</v>
      </c>
      <c r="BL1897" s="17" t="s">
        <v>300</v>
      </c>
      <c r="BM1897" s="174" t="s">
        <v>2670</v>
      </c>
    </row>
    <row r="1898" spans="1:65" s="2" customFormat="1" ht="21.75" customHeight="1">
      <c r="A1898" s="32"/>
      <c r="B1898" s="161"/>
      <c r="C1898" s="162" t="s">
        <v>2671</v>
      </c>
      <c r="D1898" s="162" t="s">
        <v>183</v>
      </c>
      <c r="E1898" s="163" t="s">
        <v>2672</v>
      </c>
      <c r="F1898" s="164" t="s">
        <v>2673</v>
      </c>
      <c r="G1898" s="165" t="s">
        <v>186</v>
      </c>
      <c r="H1898" s="166">
        <v>22</v>
      </c>
      <c r="I1898" s="167"/>
      <c r="J1898" s="168">
        <f t="shared" si="20"/>
        <v>0</v>
      </c>
      <c r="K1898" s="169"/>
      <c r="L1898" s="33"/>
      <c r="M1898" s="170" t="s">
        <v>1</v>
      </c>
      <c r="N1898" s="171" t="s">
        <v>40</v>
      </c>
      <c r="O1898" s="58"/>
      <c r="P1898" s="172">
        <f t="shared" si="21"/>
        <v>0</v>
      </c>
      <c r="Q1898" s="172">
        <v>0</v>
      </c>
      <c r="R1898" s="172">
        <f t="shared" si="22"/>
        <v>0</v>
      </c>
      <c r="S1898" s="172">
        <v>0</v>
      </c>
      <c r="T1898" s="173">
        <f t="shared" si="23"/>
        <v>0</v>
      </c>
      <c r="U1898" s="32"/>
      <c r="V1898" s="32"/>
      <c r="W1898" s="32"/>
      <c r="X1898" s="32"/>
      <c r="Y1898" s="32"/>
      <c r="Z1898" s="32"/>
      <c r="AA1898" s="32"/>
      <c r="AB1898" s="32"/>
      <c r="AC1898" s="32"/>
      <c r="AD1898" s="32"/>
      <c r="AE1898" s="32"/>
      <c r="AR1898" s="174" t="s">
        <v>300</v>
      </c>
      <c r="AT1898" s="174" t="s">
        <v>183</v>
      </c>
      <c r="AU1898" s="174" t="s">
        <v>85</v>
      </c>
      <c r="AY1898" s="17" t="s">
        <v>181</v>
      </c>
      <c r="BE1898" s="175">
        <f t="shared" si="24"/>
        <v>0</v>
      </c>
      <c r="BF1898" s="175">
        <f t="shared" si="25"/>
        <v>0</v>
      </c>
      <c r="BG1898" s="175">
        <f t="shared" si="26"/>
        <v>0</v>
      </c>
      <c r="BH1898" s="175">
        <f t="shared" si="27"/>
        <v>0</v>
      </c>
      <c r="BI1898" s="175">
        <f t="shared" si="28"/>
        <v>0</v>
      </c>
      <c r="BJ1898" s="17" t="s">
        <v>80</v>
      </c>
      <c r="BK1898" s="175">
        <f t="shared" si="29"/>
        <v>0</v>
      </c>
      <c r="BL1898" s="17" t="s">
        <v>300</v>
      </c>
      <c r="BM1898" s="174" t="s">
        <v>2674</v>
      </c>
    </row>
    <row r="1899" spans="1:65" s="2" customFormat="1" ht="21.75" customHeight="1">
      <c r="A1899" s="32"/>
      <c r="B1899" s="161"/>
      <c r="C1899" s="162" t="s">
        <v>2675</v>
      </c>
      <c r="D1899" s="162" t="s">
        <v>183</v>
      </c>
      <c r="E1899" s="163" t="s">
        <v>2676</v>
      </c>
      <c r="F1899" s="164" t="s">
        <v>2677</v>
      </c>
      <c r="G1899" s="165" t="s">
        <v>186</v>
      </c>
      <c r="H1899" s="166">
        <v>1</v>
      </c>
      <c r="I1899" s="167"/>
      <c r="J1899" s="168">
        <f t="shared" si="20"/>
        <v>0</v>
      </c>
      <c r="K1899" s="169"/>
      <c r="L1899" s="33"/>
      <c r="M1899" s="170" t="s">
        <v>1</v>
      </c>
      <c r="N1899" s="171" t="s">
        <v>40</v>
      </c>
      <c r="O1899" s="58"/>
      <c r="P1899" s="172">
        <f t="shared" si="21"/>
        <v>0</v>
      </c>
      <c r="Q1899" s="172">
        <v>0</v>
      </c>
      <c r="R1899" s="172">
        <f t="shared" si="22"/>
        <v>0</v>
      </c>
      <c r="S1899" s="172">
        <v>0</v>
      </c>
      <c r="T1899" s="173">
        <f t="shared" si="23"/>
        <v>0</v>
      </c>
      <c r="U1899" s="32"/>
      <c r="V1899" s="32"/>
      <c r="W1899" s="32"/>
      <c r="X1899" s="32"/>
      <c r="Y1899" s="32"/>
      <c r="Z1899" s="32"/>
      <c r="AA1899" s="32"/>
      <c r="AB1899" s="32"/>
      <c r="AC1899" s="32"/>
      <c r="AD1899" s="32"/>
      <c r="AE1899" s="32"/>
      <c r="AR1899" s="174" t="s">
        <v>300</v>
      </c>
      <c r="AT1899" s="174" t="s">
        <v>183</v>
      </c>
      <c r="AU1899" s="174" t="s">
        <v>85</v>
      </c>
      <c r="AY1899" s="17" t="s">
        <v>181</v>
      </c>
      <c r="BE1899" s="175">
        <f t="shared" si="24"/>
        <v>0</v>
      </c>
      <c r="BF1899" s="175">
        <f t="shared" si="25"/>
        <v>0</v>
      </c>
      <c r="BG1899" s="175">
        <f t="shared" si="26"/>
        <v>0</v>
      </c>
      <c r="BH1899" s="175">
        <f t="shared" si="27"/>
        <v>0</v>
      </c>
      <c r="BI1899" s="175">
        <f t="shared" si="28"/>
        <v>0</v>
      </c>
      <c r="BJ1899" s="17" t="s">
        <v>80</v>
      </c>
      <c r="BK1899" s="175">
        <f t="shared" si="29"/>
        <v>0</v>
      </c>
      <c r="BL1899" s="17" t="s">
        <v>300</v>
      </c>
      <c r="BM1899" s="174" t="s">
        <v>2678</v>
      </c>
    </row>
    <row r="1900" spans="1:65" s="2" customFormat="1" ht="21.75" customHeight="1">
      <c r="A1900" s="32"/>
      <c r="B1900" s="161"/>
      <c r="C1900" s="162" t="s">
        <v>2679</v>
      </c>
      <c r="D1900" s="162" t="s">
        <v>183</v>
      </c>
      <c r="E1900" s="163" t="s">
        <v>2680</v>
      </c>
      <c r="F1900" s="164" t="s">
        <v>2681</v>
      </c>
      <c r="G1900" s="165" t="s">
        <v>186</v>
      </c>
      <c r="H1900" s="166">
        <v>6</v>
      </c>
      <c r="I1900" s="167"/>
      <c r="J1900" s="168">
        <f t="shared" si="20"/>
        <v>0</v>
      </c>
      <c r="K1900" s="169"/>
      <c r="L1900" s="33"/>
      <c r="M1900" s="170" t="s">
        <v>1</v>
      </c>
      <c r="N1900" s="171" t="s">
        <v>40</v>
      </c>
      <c r="O1900" s="58"/>
      <c r="P1900" s="172">
        <f t="shared" si="21"/>
        <v>0</v>
      </c>
      <c r="Q1900" s="172">
        <v>0</v>
      </c>
      <c r="R1900" s="172">
        <f t="shared" si="22"/>
        <v>0</v>
      </c>
      <c r="S1900" s="172">
        <v>0</v>
      </c>
      <c r="T1900" s="173">
        <f t="shared" si="23"/>
        <v>0</v>
      </c>
      <c r="U1900" s="32"/>
      <c r="V1900" s="32"/>
      <c r="W1900" s="32"/>
      <c r="X1900" s="32"/>
      <c r="Y1900" s="32"/>
      <c r="Z1900" s="32"/>
      <c r="AA1900" s="32"/>
      <c r="AB1900" s="32"/>
      <c r="AC1900" s="32"/>
      <c r="AD1900" s="32"/>
      <c r="AE1900" s="32"/>
      <c r="AR1900" s="174" t="s">
        <v>300</v>
      </c>
      <c r="AT1900" s="174" t="s">
        <v>183</v>
      </c>
      <c r="AU1900" s="174" t="s">
        <v>85</v>
      </c>
      <c r="AY1900" s="17" t="s">
        <v>181</v>
      </c>
      <c r="BE1900" s="175">
        <f t="shared" si="24"/>
        <v>0</v>
      </c>
      <c r="BF1900" s="175">
        <f t="shared" si="25"/>
        <v>0</v>
      </c>
      <c r="BG1900" s="175">
        <f t="shared" si="26"/>
        <v>0</v>
      </c>
      <c r="BH1900" s="175">
        <f t="shared" si="27"/>
        <v>0</v>
      </c>
      <c r="BI1900" s="175">
        <f t="shared" si="28"/>
        <v>0</v>
      </c>
      <c r="BJ1900" s="17" t="s">
        <v>80</v>
      </c>
      <c r="BK1900" s="175">
        <f t="shared" si="29"/>
        <v>0</v>
      </c>
      <c r="BL1900" s="17" t="s">
        <v>300</v>
      </c>
      <c r="BM1900" s="174" t="s">
        <v>2682</v>
      </c>
    </row>
    <row r="1901" spans="1:65" s="2" customFormat="1" ht="21.75" customHeight="1">
      <c r="A1901" s="32"/>
      <c r="B1901" s="161"/>
      <c r="C1901" s="162" t="s">
        <v>2683</v>
      </c>
      <c r="D1901" s="162" t="s">
        <v>183</v>
      </c>
      <c r="E1901" s="163" t="s">
        <v>2684</v>
      </c>
      <c r="F1901" s="164" t="s">
        <v>2685</v>
      </c>
      <c r="G1901" s="165" t="s">
        <v>186</v>
      </c>
      <c r="H1901" s="166">
        <v>11</v>
      </c>
      <c r="I1901" s="167"/>
      <c r="J1901" s="168">
        <f t="shared" si="20"/>
        <v>0</v>
      </c>
      <c r="K1901" s="169"/>
      <c r="L1901" s="33"/>
      <c r="M1901" s="170" t="s">
        <v>1</v>
      </c>
      <c r="N1901" s="171" t="s">
        <v>40</v>
      </c>
      <c r="O1901" s="58"/>
      <c r="P1901" s="172">
        <f t="shared" si="21"/>
        <v>0</v>
      </c>
      <c r="Q1901" s="172">
        <v>0</v>
      </c>
      <c r="R1901" s="172">
        <f t="shared" si="22"/>
        <v>0</v>
      </c>
      <c r="S1901" s="172">
        <v>0</v>
      </c>
      <c r="T1901" s="173">
        <f t="shared" si="23"/>
        <v>0</v>
      </c>
      <c r="U1901" s="32"/>
      <c r="V1901" s="32"/>
      <c r="W1901" s="32"/>
      <c r="X1901" s="32"/>
      <c r="Y1901" s="32"/>
      <c r="Z1901" s="32"/>
      <c r="AA1901" s="32"/>
      <c r="AB1901" s="32"/>
      <c r="AC1901" s="32"/>
      <c r="AD1901" s="32"/>
      <c r="AE1901" s="32"/>
      <c r="AR1901" s="174" t="s">
        <v>300</v>
      </c>
      <c r="AT1901" s="174" t="s">
        <v>183</v>
      </c>
      <c r="AU1901" s="174" t="s">
        <v>85</v>
      </c>
      <c r="AY1901" s="17" t="s">
        <v>181</v>
      </c>
      <c r="BE1901" s="175">
        <f t="shared" si="24"/>
        <v>0</v>
      </c>
      <c r="BF1901" s="175">
        <f t="shared" si="25"/>
        <v>0</v>
      </c>
      <c r="BG1901" s="175">
        <f t="shared" si="26"/>
        <v>0</v>
      </c>
      <c r="BH1901" s="175">
        <f t="shared" si="27"/>
        <v>0</v>
      </c>
      <c r="BI1901" s="175">
        <f t="shared" si="28"/>
        <v>0</v>
      </c>
      <c r="BJ1901" s="17" t="s">
        <v>80</v>
      </c>
      <c r="BK1901" s="175">
        <f t="shared" si="29"/>
        <v>0</v>
      </c>
      <c r="BL1901" s="17" t="s">
        <v>300</v>
      </c>
      <c r="BM1901" s="174" t="s">
        <v>2686</v>
      </c>
    </row>
    <row r="1902" spans="1:65" s="2" customFormat="1" ht="21.75" customHeight="1">
      <c r="A1902" s="32"/>
      <c r="B1902" s="161"/>
      <c r="C1902" s="162" t="s">
        <v>2687</v>
      </c>
      <c r="D1902" s="162" t="s">
        <v>183</v>
      </c>
      <c r="E1902" s="163" t="s">
        <v>2688</v>
      </c>
      <c r="F1902" s="164" t="s">
        <v>2689</v>
      </c>
      <c r="G1902" s="165" t="s">
        <v>186</v>
      </c>
      <c r="H1902" s="166">
        <v>1</v>
      </c>
      <c r="I1902" s="167"/>
      <c r="J1902" s="168">
        <f t="shared" si="20"/>
        <v>0</v>
      </c>
      <c r="K1902" s="169"/>
      <c r="L1902" s="33"/>
      <c r="M1902" s="170" t="s">
        <v>1</v>
      </c>
      <c r="N1902" s="171" t="s">
        <v>40</v>
      </c>
      <c r="O1902" s="58"/>
      <c r="P1902" s="172">
        <f t="shared" si="21"/>
        <v>0</v>
      </c>
      <c r="Q1902" s="172">
        <v>0</v>
      </c>
      <c r="R1902" s="172">
        <f t="shared" si="22"/>
        <v>0</v>
      </c>
      <c r="S1902" s="172">
        <v>0</v>
      </c>
      <c r="T1902" s="173">
        <f t="shared" si="23"/>
        <v>0</v>
      </c>
      <c r="U1902" s="32"/>
      <c r="V1902" s="32"/>
      <c r="W1902" s="32"/>
      <c r="X1902" s="32"/>
      <c r="Y1902" s="32"/>
      <c r="Z1902" s="32"/>
      <c r="AA1902" s="32"/>
      <c r="AB1902" s="32"/>
      <c r="AC1902" s="32"/>
      <c r="AD1902" s="32"/>
      <c r="AE1902" s="32"/>
      <c r="AR1902" s="174" t="s">
        <v>300</v>
      </c>
      <c r="AT1902" s="174" t="s">
        <v>183</v>
      </c>
      <c r="AU1902" s="174" t="s">
        <v>85</v>
      </c>
      <c r="AY1902" s="17" t="s">
        <v>181</v>
      </c>
      <c r="BE1902" s="175">
        <f t="shared" si="24"/>
        <v>0</v>
      </c>
      <c r="BF1902" s="175">
        <f t="shared" si="25"/>
        <v>0</v>
      </c>
      <c r="BG1902" s="175">
        <f t="shared" si="26"/>
        <v>0</v>
      </c>
      <c r="BH1902" s="175">
        <f t="shared" si="27"/>
        <v>0</v>
      </c>
      <c r="BI1902" s="175">
        <f t="shared" si="28"/>
        <v>0</v>
      </c>
      <c r="BJ1902" s="17" t="s">
        <v>80</v>
      </c>
      <c r="BK1902" s="175">
        <f t="shared" si="29"/>
        <v>0</v>
      </c>
      <c r="BL1902" s="17" t="s">
        <v>300</v>
      </c>
      <c r="BM1902" s="174" t="s">
        <v>2690</v>
      </c>
    </row>
    <row r="1903" spans="1:65" s="2" customFormat="1" ht="21.75" customHeight="1">
      <c r="A1903" s="32"/>
      <c r="B1903" s="161"/>
      <c r="C1903" s="162" t="s">
        <v>2691</v>
      </c>
      <c r="D1903" s="162" t="s">
        <v>183</v>
      </c>
      <c r="E1903" s="163" t="s">
        <v>2692</v>
      </c>
      <c r="F1903" s="164" t="s">
        <v>2693</v>
      </c>
      <c r="G1903" s="165" t="s">
        <v>186</v>
      </c>
      <c r="H1903" s="166">
        <v>1</v>
      </c>
      <c r="I1903" s="167"/>
      <c r="J1903" s="168">
        <f t="shared" si="20"/>
        <v>0</v>
      </c>
      <c r="K1903" s="169"/>
      <c r="L1903" s="33"/>
      <c r="M1903" s="170" t="s">
        <v>1</v>
      </c>
      <c r="N1903" s="171" t="s">
        <v>40</v>
      </c>
      <c r="O1903" s="58"/>
      <c r="P1903" s="172">
        <f t="shared" si="21"/>
        <v>0</v>
      </c>
      <c r="Q1903" s="172">
        <v>0</v>
      </c>
      <c r="R1903" s="172">
        <f t="shared" si="22"/>
        <v>0</v>
      </c>
      <c r="S1903" s="172">
        <v>0</v>
      </c>
      <c r="T1903" s="173">
        <f t="shared" si="23"/>
        <v>0</v>
      </c>
      <c r="U1903" s="32"/>
      <c r="V1903" s="32"/>
      <c r="W1903" s="32"/>
      <c r="X1903" s="32"/>
      <c r="Y1903" s="32"/>
      <c r="Z1903" s="32"/>
      <c r="AA1903" s="32"/>
      <c r="AB1903" s="32"/>
      <c r="AC1903" s="32"/>
      <c r="AD1903" s="32"/>
      <c r="AE1903" s="32"/>
      <c r="AR1903" s="174" t="s">
        <v>300</v>
      </c>
      <c r="AT1903" s="174" t="s">
        <v>183</v>
      </c>
      <c r="AU1903" s="174" t="s">
        <v>85</v>
      </c>
      <c r="AY1903" s="17" t="s">
        <v>181</v>
      </c>
      <c r="BE1903" s="175">
        <f t="shared" si="24"/>
        <v>0</v>
      </c>
      <c r="BF1903" s="175">
        <f t="shared" si="25"/>
        <v>0</v>
      </c>
      <c r="BG1903" s="175">
        <f t="shared" si="26"/>
        <v>0</v>
      </c>
      <c r="BH1903" s="175">
        <f t="shared" si="27"/>
        <v>0</v>
      </c>
      <c r="BI1903" s="175">
        <f t="shared" si="28"/>
        <v>0</v>
      </c>
      <c r="BJ1903" s="17" t="s">
        <v>80</v>
      </c>
      <c r="BK1903" s="175">
        <f t="shared" si="29"/>
        <v>0</v>
      </c>
      <c r="BL1903" s="17" t="s">
        <v>300</v>
      </c>
      <c r="BM1903" s="174" t="s">
        <v>2694</v>
      </c>
    </row>
    <row r="1904" spans="1:65" s="2" customFormat="1" ht="21.75" customHeight="1">
      <c r="A1904" s="32"/>
      <c r="B1904" s="161"/>
      <c r="C1904" s="162" t="s">
        <v>2695</v>
      </c>
      <c r="D1904" s="162" t="s">
        <v>183</v>
      </c>
      <c r="E1904" s="163" t="s">
        <v>2696</v>
      </c>
      <c r="F1904" s="164" t="s">
        <v>2697</v>
      </c>
      <c r="G1904" s="165" t="s">
        <v>186</v>
      </c>
      <c r="H1904" s="166">
        <v>1</v>
      </c>
      <c r="I1904" s="167"/>
      <c r="J1904" s="168">
        <f t="shared" si="20"/>
        <v>0</v>
      </c>
      <c r="K1904" s="169"/>
      <c r="L1904" s="33"/>
      <c r="M1904" s="170" t="s">
        <v>1</v>
      </c>
      <c r="N1904" s="171" t="s">
        <v>40</v>
      </c>
      <c r="O1904" s="58"/>
      <c r="P1904" s="172">
        <f t="shared" si="21"/>
        <v>0</v>
      </c>
      <c r="Q1904" s="172">
        <v>0</v>
      </c>
      <c r="R1904" s="172">
        <f t="shared" si="22"/>
        <v>0</v>
      </c>
      <c r="S1904" s="172">
        <v>0</v>
      </c>
      <c r="T1904" s="173">
        <f t="shared" si="23"/>
        <v>0</v>
      </c>
      <c r="U1904" s="32"/>
      <c r="V1904" s="32"/>
      <c r="W1904" s="32"/>
      <c r="X1904" s="32"/>
      <c r="Y1904" s="32"/>
      <c r="Z1904" s="32"/>
      <c r="AA1904" s="32"/>
      <c r="AB1904" s="32"/>
      <c r="AC1904" s="32"/>
      <c r="AD1904" s="32"/>
      <c r="AE1904" s="32"/>
      <c r="AR1904" s="174" t="s">
        <v>300</v>
      </c>
      <c r="AT1904" s="174" t="s">
        <v>183</v>
      </c>
      <c r="AU1904" s="174" t="s">
        <v>85</v>
      </c>
      <c r="AY1904" s="17" t="s">
        <v>181</v>
      </c>
      <c r="BE1904" s="175">
        <f t="shared" si="24"/>
        <v>0</v>
      </c>
      <c r="BF1904" s="175">
        <f t="shared" si="25"/>
        <v>0</v>
      </c>
      <c r="BG1904" s="175">
        <f t="shared" si="26"/>
        <v>0</v>
      </c>
      <c r="BH1904" s="175">
        <f t="shared" si="27"/>
        <v>0</v>
      </c>
      <c r="BI1904" s="175">
        <f t="shared" si="28"/>
        <v>0</v>
      </c>
      <c r="BJ1904" s="17" t="s">
        <v>80</v>
      </c>
      <c r="BK1904" s="175">
        <f t="shared" si="29"/>
        <v>0</v>
      </c>
      <c r="BL1904" s="17" t="s">
        <v>300</v>
      </c>
      <c r="BM1904" s="174" t="s">
        <v>2698</v>
      </c>
    </row>
    <row r="1905" spans="1:65" s="2" customFormat="1" ht="21.75" customHeight="1">
      <c r="A1905" s="32"/>
      <c r="B1905" s="161"/>
      <c r="C1905" s="162" t="s">
        <v>2699</v>
      </c>
      <c r="D1905" s="162" t="s">
        <v>183</v>
      </c>
      <c r="E1905" s="163" t="s">
        <v>2700</v>
      </c>
      <c r="F1905" s="164" t="s">
        <v>2701</v>
      </c>
      <c r="G1905" s="165" t="s">
        <v>186</v>
      </c>
      <c r="H1905" s="166">
        <v>1</v>
      </c>
      <c r="I1905" s="167"/>
      <c r="J1905" s="168">
        <f t="shared" si="20"/>
        <v>0</v>
      </c>
      <c r="K1905" s="169"/>
      <c r="L1905" s="33"/>
      <c r="M1905" s="170" t="s">
        <v>1</v>
      </c>
      <c r="N1905" s="171" t="s">
        <v>40</v>
      </c>
      <c r="O1905" s="58"/>
      <c r="P1905" s="172">
        <f t="shared" si="21"/>
        <v>0</v>
      </c>
      <c r="Q1905" s="172">
        <v>0</v>
      </c>
      <c r="R1905" s="172">
        <f t="shared" si="22"/>
        <v>0</v>
      </c>
      <c r="S1905" s="172">
        <v>0</v>
      </c>
      <c r="T1905" s="173">
        <f t="shared" si="23"/>
        <v>0</v>
      </c>
      <c r="U1905" s="32"/>
      <c r="V1905" s="32"/>
      <c r="W1905" s="32"/>
      <c r="X1905" s="32"/>
      <c r="Y1905" s="32"/>
      <c r="Z1905" s="32"/>
      <c r="AA1905" s="32"/>
      <c r="AB1905" s="32"/>
      <c r="AC1905" s="32"/>
      <c r="AD1905" s="32"/>
      <c r="AE1905" s="32"/>
      <c r="AR1905" s="174" t="s">
        <v>300</v>
      </c>
      <c r="AT1905" s="174" t="s">
        <v>183</v>
      </c>
      <c r="AU1905" s="174" t="s">
        <v>85</v>
      </c>
      <c r="AY1905" s="17" t="s">
        <v>181</v>
      </c>
      <c r="BE1905" s="175">
        <f t="shared" si="24"/>
        <v>0</v>
      </c>
      <c r="BF1905" s="175">
        <f t="shared" si="25"/>
        <v>0</v>
      </c>
      <c r="BG1905" s="175">
        <f t="shared" si="26"/>
        <v>0</v>
      </c>
      <c r="BH1905" s="175">
        <f t="shared" si="27"/>
        <v>0</v>
      </c>
      <c r="BI1905" s="175">
        <f t="shared" si="28"/>
        <v>0</v>
      </c>
      <c r="BJ1905" s="17" t="s">
        <v>80</v>
      </c>
      <c r="BK1905" s="175">
        <f t="shared" si="29"/>
        <v>0</v>
      </c>
      <c r="BL1905" s="17" t="s">
        <v>300</v>
      </c>
      <c r="BM1905" s="174" t="s">
        <v>2702</v>
      </c>
    </row>
    <row r="1906" spans="1:65" s="2" customFormat="1" ht="21.75" customHeight="1">
      <c r="A1906" s="32"/>
      <c r="B1906" s="161"/>
      <c r="C1906" s="162" t="s">
        <v>2703</v>
      </c>
      <c r="D1906" s="162" t="s">
        <v>183</v>
      </c>
      <c r="E1906" s="163" t="s">
        <v>2704</v>
      </c>
      <c r="F1906" s="164" t="s">
        <v>2705</v>
      </c>
      <c r="G1906" s="165" t="s">
        <v>186</v>
      </c>
      <c r="H1906" s="166">
        <v>1</v>
      </c>
      <c r="I1906" s="167"/>
      <c r="J1906" s="168">
        <f t="shared" si="20"/>
        <v>0</v>
      </c>
      <c r="K1906" s="169"/>
      <c r="L1906" s="33"/>
      <c r="M1906" s="170" t="s">
        <v>1</v>
      </c>
      <c r="N1906" s="171" t="s">
        <v>40</v>
      </c>
      <c r="O1906" s="58"/>
      <c r="P1906" s="172">
        <f t="shared" si="21"/>
        <v>0</v>
      </c>
      <c r="Q1906" s="172">
        <v>0</v>
      </c>
      <c r="R1906" s="172">
        <f t="shared" si="22"/>
        <v>0</v>
      </c>
      <c r="S1906" s="172">
        <v>0</v>
      </c>
      <c r="T1906" s="173">
        <f t="shared" si="23"/>
        <v>0</v>
      </c>
      <c r="U1906" s="32"/>
      <c r="V1906" s="32"/>
      <c r="W1906" s="32"/>
      <c r="X1906" s="32"/>
      <c r="Y1906" s="32"/>
      <c r="Z1906" s="32"/>
      <c r="AA1906" s="32"/>
      <c r="AB1906" s="32"/>
      <c r="AC1906" s="32"/>
      <c r="AD1906" s="32"/>
      <c r="AE1906" s="32"/>
      <c r="AR1906" s="174" t="s">
        <v>300</v>
      </c>
      <c r="AT1906" s="174" t="s">
        <v>183</v>
      </c>
      <c r="AU1906" s="174" t="s">
        <v>85</v>
      </c>
      <c r="AY1906" s="17" t="s">
        <v>181</v>
      </c>
      <c r="BE1906" s="175">
        <f t="shared" si="24"/>
        <v>0</v>
      </c>
      <c r="BF1906" s="175">
        <f t="shared" si="25"/>
        <v>0</v>
      </c>
      <c r="BG1906" s="175">
        <f t="shared" si="26"/>
        <v>0</v>
      </c>
      <c r="BH1906" s="175">
        <f t="shared" si="27"/>
        <v>0</v>
      </c>
      <c r="BI1906" s="175">
        <f t="shared" si="28"/>
        <v>0</v>
      </c>
      <c r="BJ1906" s="17" t="s">
        <v>80</v>
      </c>
      <c r="BK1906" s="175">
        <f t="shared" si="29"/>
        <v>0</v>
      </c>
      <c r="BL1906" s="17" t="s">
        <v>300</v>
      </c>
      <c r="BM1906" s="174" t="s">
        <v>2706</v>
      </c>
    </row>
    <row r="1907" spans="1:65" s="2" customFormat="1" ht="21.75" customHeight="1">
      <c r="A1907" s="32"/>
      <c r="B1907" s="161"/>
      <c r="C1907" s="162" t="s">
        <v>2707</v>
      </c>
      <c r="D1907" s="162" t="s">
        <v>183</v>
      </c>
      <c r="E1907" s="163" t="s">
        <v>2708</v>
      </c>
      <c r="F1907" s="164" t="s">
        <v>2709</v>
      </c>
      <c r="G1907" s="165" t="s">
        <v>186</v>
      </c>
      <c r="H1907" s="166">
        <v>3</v>
      </c>
      <c r="I1907" s="167"/>
      <c r="J1907" s="168">
        <f t="shared" si="20"/>
        <v>0</v>
      </c>
      <c r="K1907" s="169"/>
      <c r="L1907" s="33"/>
      <c r="M1907" s="170" t="s">
        <v>1</v>
      </c>
      <c r="N1907" s="171" t="s">
        <v>40</v>
      </c>
      <c r="O1907" s="58"/>
      <c r="P1907" s="172">
        <f t="shared" si="21"/>
        <v>0</v>
      </c>
      <c r="Q1907" s="172">
        <v>0</v>
      </c>
      <c r="R1907" s="172">
        <f t="shared" si="22"/>
        <v>0</v>
      </c>
      <c r="S1907" s="172">
        <v>0</v>
      </c>
      <c r="T1907" s="173">
        <f t="shared" si="23"/>
        <v>0</v>
      </c>
      <c r="U1907" s="32"/>
      <c r="V1907" s="32"/>
      <c r="W1907" s="32"/>
      <c r="X1907" s="32"/>
      <c r="Y1907" s="32"/>
      <c r="Z1907" s="32"/>
      <c r="AA1907" s="32"/>
      <c r="AB1907" s="32"/>
      <c r="AC1907" s="32"/>
      <c r="AD1907" s="32"/>
      <c r="AE1907" s="32"/>
      <c r="AR1907" s="174" t="s">
        <v>300</v>
      </c>
      <c r="AT1907" s="174" t="s">
        <v>183</v>
      </c>
      <c r="AU1907" s="174" t="s">
        <v>85</v>
      </c>
      <c r="AY1907" s="17" t="s">
        <v>181</v>
      </c>
      <c r="BE1907" s="175">
        <f t="shared" si="24"/>
        <v>0</v>
      </c>
      <c r="BF1907" s="175">
        <f t="shared" si="25"/>
        <v>0</v>
      </c>
      <c r="BG1907" s="175">
        <f t="shared" si="26"/>
        <v>0</v>
      </c>
      <c r="BH1907" s="175">
        <f t="shared" si="27"/>
        <v>0</v>
      </c>
      <c r="BI1907" s="175">
        <f t="shared" si="28"/>
        <v>0</v>
      </c>
      <c r="BJ1907" s="17" t="s">
        <v>80</v>
      </c>
      <c r="BK1907" s="175">
        <f t="shared" si="29"/>
        <v>0</v>
      </c>
      <c r="BL1907" s="17" t="s">
        <v>300</v>
      </c>
      <c r="BM1907" s="174" t="s">
        <v>2710</v>
      </c>
    </row>
    <row r="1908" spans="1:65" s="2" customFormat="1" ht="21.75" customHeight="1">
      <c r="A1908" s="32"/>
      <c r="B1908" s="161"/>
      <c r="C1908" s="162" t="s">
        <v>2711</v>
      </c>
      <c r="D1908" s="162" t="s">
        <v>183</v>
      </c>
      <c r="E1908" s="163" t="s">
        <v>2712</v>
      </c>
      <c r="F1908" s="164" t="s">
        <v>2713</v>
      </c>
      <c r="G1908" s="165" t="s">
        <v>186</v>
      </c>
      <c r="H1908" s="166">
        <v>1</v>
      </c>
      <c r="I1908" s="167"/>
      <c r="J1908" s="168">
        <f t="shared" si="20"/>
        <v>0</v>
      </c>
      <c r="K1908" s="169"/>
      <c r="L1908" s="33"/>
      <c r="M1908" s="170" t="s">
        <v>1</v>
      </c>
      <c r="N1908" s="171" t="s">
        <v>40</v>
      </c>
      <c r="O1908" s="58"/>
      <c r="P1908" s="172">
        <f t="shared" si="21"/>
        <v>0</v>
      </c>
      <c r="Q1908" s="172">
        <v>0</v>
      </c>
      <c r="R1908" s="172">
        <f t="shared" si="22"/>
        <v>0</v>
      </c>
      <c r="S1908" s="172">
        <v>0</v>
      </c>
      <c r="T1908" s="173">
        <f t="shared" si="23"/>
        <v>0</v>
      </c>
      <c r="U1908" s="32"/>
      <c r="V1908" s="32"/>
      <c r="W1908" s="32"/>
      <c r="X1908" s="32"/>
      <c r="Y1908" s="32"/>
      <c r="Z1908" s="32"/>
      <c r="AA1908" s="32"/>
      <c r="AB1908" s="32"/>
      <c r="AC1908" s="32"/>
      <c r="AD1908" s="32"/>
      <c r="AE1908" s="32"/>
      <c r="AR1908" s="174" t="s">
        <v>300</v>
      </c>
      <c r="AT1908" s="174" t="s">
        <v>183</v>
      </c>
      <c r="AU1908" s="174" t="s">
        <v>85</v>
      </c>
      <c r="AY1908" s="17" t="s">
        <v>181</v>
      </c>
      <c r="BE1908" s="175">
        <f t="shared" si="24"/>
        <v>0</v>
      </c>
      <c r="BF1908" s="175">
        <f t="shared" si="25"/>
        <v>0</v>
      </c>
      <c r="BG1908" s="175">
        <f t="shared" si="26"/>
        <v>0</v>
      </c>
      <c r="BH1908" s="175">
        <f t="shared" si="27"/>
        <v>0</v>
      </c>
      <c r="BI1908" s="175">
        <f t="shared" si="28"/>
        <v>0</v>
      </c>
      <c r="BJ1908" s="17" t="s">
        <v>80</v>
      </c>
      <c r="BK1908" s="175">
        <f t="shared" si="29"/>
        <v>0</v>
      </c>
      <c r="BL1908" s="17" t="s">
        <v>300</v>
      </c>
      <c r="BM1908" s="174" t="s">
        <v>2714</v>
      </c>
    </row>
    <row r="1909" spans="1:65" s="2" customFormat="1" ht="21.75" customHeight="1">
      <c r="A1909" s="32"/>
      <c r="B1909" s="161"/>
      <c r="C1909" s="162" t="s">
        <v>2715</v>
      </c>
      <c r="D1909" s="162" t="s">
        <v>183</v>
      </c>
      <c r="E1909" s="163" t="s">
        <v>2716</v>
      </c>
      <c r="F1909" s="164" t="s">
        <v>2717</v>
      </c>
      <c r="G1909" s="165" t="s">
        <v>186</v>
      </c>
      <c r="H1909" s="166">
        <v>1</v>
      </c>
      <c r="I1909" s="167"/>
      <c r="J1909" s="168">
        <f t="shared" si="20"/>
        <v>0</v>
      </c>
      <c r="K1909" s="169"/>
      <c r="L1909" s="33"/>
      <c r="M1909" s="170" t="s">
        <v>1</v>
      </c>
      <c r="N1909" s="171" t="s">
        <v>40</v>
      </c>
      <c r="O1909" s="58"/>
      <c r="P1909" s="172">
        <f t="shared" si="21"/>
        <v>0</v>
      </c>
      <c r="Q1909" s="172">
        <v>0</v>
      </c>
      <c r="R1909" s="172">
        <f t="shared" si="22"/>
        <v>0</v>
      </c>
      <c r="S1909" s="172">
        <v>0</v>
      </c>
      <c r="T1909" s="173">
        <f t="shared" si="23"/>
        <v>0</v>
      </c>
      <c r="U1909" s="32"/>
      <c r="V1909" s="32"/>
      <c r="W1909" s="32"/>
      <c r="X1909" s="32"/>
      <c r="Y1909" s="32"/>
      <c r="Z1909" s="32"/>
      <c r="AA1909" s="32"/>
      <c r="AB1909" s="32"/>
      <c r="AC1909" s="32"/>
      <c r="AD1909" s="32"/>
      <c r="AE1909" s="32"/>
      <c r="AR1909" s="174" t="s">
        <v>300</v>
      </c>
      <c r="AT1909" s="174" t="s">
        <v>183</v>
      </c>
      <c r="AU1909" s="174" t="s">
        <v>85</v>
      </c>
      <c r="AY1909" s="17" t="s">
        <v>181</v>
      </c>
      <c r="BE1909" s="175">
        <f t="shared" si="24"/>
        <v>0</v>
      </c>
      <c r="BF1909" s="175">
        <f t="shared" si="25"/>
        <v>0</v>
      </c>
      <c r="BG1909" s="175">
        <f t="shared" si="26"/>
        <v>0</v>
      </c>
      <c r="BH1909" s="175">
        <f t="shared" si="27"/>
        <v>0</v>
      </c>
      <c r="BI1909" s="175">
        <f t="shared" si="28"/>
        <v>0</v>
      </c>
      <c r="BJ1909" s="17" t="s">
        <v>80</v>
      </c>
      <c r="BK1909" s="175">
        <f t="shared" si="29"/>
        <v>0</v>
      </c>
      <c r="BL1909" s="17" t="s">
        <v>300</v>
      </c>
      <c r="BM1909" s="174" t="s">
        <v>2718</v>
      </c>
    </row>
    <row r="1910" spans="1:65" s="2" customFormat="1" ht="21.75" customHeight="1">
      <c r="A1910" s="32"/>
      <c r="B1910" s="161"/>
      <c r="C1910" s="162" t="s">
        <v>2719</v>
      </c>
      <c r="D1910" s="162" t="s">
        <v>183</v>
      </c>
      <c r="E1910" s="163" t="s">
        <v>2720</v>
      </c>
      <c r="F1910" s="164" t="s">
        <v>2721</v>
      </c>
      <c r="G1910" s="165" t="s">
        <v>186</v>
      </c>
      <c r="H1910" s="166">
        <v>1</v>
      </c>
      <c r="I1910" s="167"/>
      <c r="J1910" s="168">
        <f t="shared" si="20"/>
        <v>0</v>
      </c>
      <c r="K1910" s="169"/>
      <c r="L1910" s="33"/>
      <c r="M1910" s="170" t="s">
        <v>1</v>
      </c>
      <c r="N1910" s="171" t="s">
        <v>40</v>
      </c>
      <c r="O1910" s="58"/>
      <c r="P1910" s="172">
        <f t="shared" si="21"/>
        <v>0</v>
      </c>
      <c r="Q1910" s="172">
        <v>0</v>
      </c>
      <c r="R1910" s="172">
        <f t="shared" si="22"/>
        <v>0</v>
      </c>
      <c r="S1910" s="172">
        <v>0</v>
      </c>
      <c r="T1910" s="173">
        <f t="shared" si="23"/>
        <v>0</v>
      </c>
      <c r="U1910" s="32"/>
      <c r="V1910" s="32"/>
      <c r="W1910" s="32"/>
      <c r="X1910" s="32"/>
      <c r="Y1910" s="32"/>
      <c r="Z1910" s="32"/>
      <c r="AA1910" s="32"/>
      <c r="AB1910" s="32"/>
      <c r="AC1910" s="32"/>
      <c r="AD1910" s="32"/>
      <c r="AE1910" s="32"/>
      <c r="AR1910" s="174" t="s">
        <v>300</v>
      </c>
      <c r="AT1910" s="174" t="s">
        <v>183</v>
      </c>
      <c r="AU1910" s="174" t="s">
        <v>85</v>
      </c>
      <c r="AY1910" s="17" t="s">
        <v>181</v>
      </c>
      <c r="BE1910" s="175">
        <f t="shared" si="24"/>
        <v>0</v>
      </c>
      <c r="BF1910" s="175">
        <f t="shared" si="25"/>
        <v>0</v>
      </c>
      <c r="BG1910" s="175">
        <f t="shared" si="26"/>
        <v>0</v>
      </c>
      <c r="BH1910" s="175">
        <f t="shared" si="27"/>
        <v>0</v>
      </c>
      <c r="BI1910" s="175">
        <f t="shared" si="28"/>
        <v>0</v>
      </c>
      <c r="BJ1910" s="17" t="s">
        <v>80</v>
      </c>
      <c r="BK1910" s="175">
        <f t="shared" si="29"/>
        <v>0</v>
      </c>
      <c r="BL1910" s="17" t="s">
        <v>300</v>
      </c>
      <c r="BM1910" s="174" t="s">
        <v>2722</v>
      </c>
    </row>
    <row r="1911" spans="1:65" s="2" customFormat="1" ht="21.75" customHeight="1">
      <c r="A1911" s="32"/>
      <c r="B1911" s="161"/>
      <c r="C1911" s="162" t="s">
        <v>2723</v>
      </c>
      <c r="D1911" s="162" t="s">
        <v>183</v>
      </c>
      <c r="E1911" s="163" t="s">
        <v>2724</v>
      </c>
      <c r="F1911" s="164" t="s">
        <v>2725</v>
      </c>
      <c r="G1911" s="165" t="s">
        <v>186</v>
      </c>
      <c r="H1911" s="166">
        <v>1</v>
      </c>
      <c r="I1911" s="167"/>
      <c r="J1911" s="168">
        <f t="shared" si="20"/>
        <v>0</v>
      </c>
      <c r="K1911" s="169"/>
      <c r="L1911" s="33"/>
      <c r="M1911" s="170" t="s">
        <v>1</v>
      </c>
      <c r="N1911" s="171" t="s">
        <v>40</v>
      </c>
      <c r="O1911" s="58"/>
      <c r="P1911" s="172">
        <f t="shared" si="21"/>
        <v>0</v>
      </c>
      <c r="Q1911" s="172">
        <v>0</v>
      </c>
      <c r="R1911" s="172">
        <f t="shared" si="22"/>
        <v>0</v>
      </c>
      <c r="S1911" s="172">
        <v>0</v>
      </c>
      <c r="T1911" s="173">
        <f t="shared" si="23"/>
        <v>0</v>
      </c>
      <c r="U1911" s="32"/>
      <c r="V1911" s="32"/>
      <c r="W1911" s="32"/>
      <c r="X1911" s="32"/>
      <c r="Y1911" s="32"/>
      <c r="Z1911" s="32"/>
      <c r="AA1911" s="32"/>
      <c r="AB1911" s="32"/>
      <c r="AC1911" s="32"/>
      <c r="AD1911" s="32"/>
      <c r="AE1911" s="32"/>
      <c r="AR1911" s="174" t="s">
        <v>300</v>
      </c>
      <c r="AT1911" s="174" t="s">
        <v>183</v>
      </c>
      <c r="AU1911" s="174" t="s">
        <v>85</v>
      </c>
      <c r="AY1911" s="17" t="s">
        <v>181</v>
      </c>
      <c r="BE1911" s="175">
        <f t="shared" si="24"/>
        <v>0</v>
      </c>
      <c r="BF1911" s="175">
        <f t="shared" si="25"/>
        <v>0</v>
      </c>
      <c r="BG1911" s="175">
        <f t="shared" si="26"/>
        <v>0</v>
      </c>
      <c r="BH1911" s="175">
        <f t="shared" si="27"/>
        <v>0</v>
      </c>
      <c r="BI1911" s="175">
        <f t="shared" si="28"/>
        <v>0</v>
      </c>
      <c r="BJ1911" s="17" t="s">
        <v>80</v>
      </c>
      <c r="BK1911" s="175">
        <f t="shared" si="29"/>
        <v>0</v>
      </c>
      <c r="BL1911" s="17" t="s">
        <v>300</v>
      </c>
      <c r="BM1911" s="174" t="s">
        <v>2726</v>
      </c>
    </row>
    <row r="1912" spans="1:65" s="2" customFormat="1" ht="21.75" customHeight="1">
      <c r="A1912" s="32"/>
      <c r="B1912" s="161"/>
      <c r="C1912" s="162" t="s">
        <v>2727</v>
      </c>
      <c r="D1912" s="162" t="s">
        <v>183</v>
      </c>
      <c r="E1912" s="163" t="s">
        <v>2728</v>
      </c>
      <c r="F1912" s="164" t="s">
        <v>2729</v>
      </c>
      <c r="G1912" s="165" t="s">
        <v>186</v>
      </c>
      <c r="H1912" s="166">
        <v>1</v>
      </c>
      <c r="I1912" s="167"/>
      <c r="J1912" s="168">
        <f t="shared" si="20"/>
        <v>0</v>
      </c>
      <c r="K1912" s="169"/>
      <c r="L1912" s="33"/>
      <c r="M1912" s="170" t="s">
        <v>1</v>
      </c>
      <c r="N1912" s="171" t="s">
        <v>40</v>
      </c>
      <c r="O1912" s="58"/>
      <c r="P1912" s="172">
        <f t="shared" si="21"/>
        <v>0</v>
      </c>
      <c r="Q1912" s="172">
        <v>0</v>
      </c>
      <c r="R1912" s="172">
        <f t="shared" si="22"/>
        <v>0</v>
      </c>
      <c r="S1912" s="172">
        <v>0</v>
      </c>
      <c r="T1912" s="173">
        <f t="shared" si="23"/>
        <v>0</v>
      </c>
      <c r="U1912" s="32"/>
      <c r="V1912" s="32"/>
      <c r="W1912" s="32"/>
      <c r="X1912" s="32"/>
      <c r="Y1912" s="32"/>
      <c r="Z1912" s="32"/>
      <c r="AA1912" s="32"/>
      <c r="AB1912" s="32"/>
      <c r="AC1912" s="32"/>
      <c r="AD1912" s="32"/>
      <c r="AE1912" s="32"/>
      <c r="AR1912" s="174" t="s">
        <v>300</v>
      </c>
      <c r="AT1912" s="174" t="s">
        <v>183</v>
      </c>
      <c r="AU1912" s="174" t="s">
        <v>85</v>
      </c>
      <c r="AY1912" s="17" t="s">
        <v>181</v>
      </c>
      <c r="BE1912" s="175">
        <f t="shared" si="24"/>
        <v>0</v>
      </c>
      <c r="BF1912" s="175">
        <f t="shared" si="25"/>
        <v>0</v>
      </c>
      <c r="BG1912" s="175">
        <f t="shared" si="26"/>
        <v>0</v>
      </c>
      <c r="BH1912" s="175">
        <f t="shared" si="27"/>
        <v>0</v>
      </c>
      <c r="BI1912" s="175">
        <f t="shared" si="28"/>
        <v>0</v>
      </c>
      <c r="BJ1912" s="17" t="s">
        <v>80</v>
      </c>
      <c r="BK1912" s="175">
        <f t="shared" si="29"/>
        <v>0</v>
      </c>
      <c r="BL1912" s="17" t="s">
        <v>300</v>
      </c>
      <c r="BM1912" s="174" t="s">
        <v>2730</v>
      </c>
    </row>
    <row r="1913" spans="1:65" s="2" customFormat="1" ht="21.75" customHeight="1">
      <c r="A1913" s="32"/>
      <c r="B1913" s="161"/>
      <c r="C1913" s="162" t="s">
        <v>2731</v>
      </c>
      <c r="D1913" s="162" t="s">
        <v>183</v>
      </c>
      <c r="E1913" s="163" t="s">
        <v>2732</v>
      </c>
      <c r="F1913" s="164" t="s">
        <v>2733</v>
      </c>
      <c r="G1913" s="165" t="s">
        <v>186</v>
      </c>
      <c r="H1913" s="166">
        <v>1</v>
      </c>
      <c r="I1913" s="167"/>
      <c r="J1913" s="168">
        <f t="shared" si="20"/>
        <v>0</v>
      </c>
      <c r="K1913" s="169"/>
      <c r="L1913" s="33"/>
      <c r="M1913" s="170" t="s">
        <v>1</v>
      </c>
      <c r="N1913" s="171" t="s">
        <v>40</v>
      </c>
      <c r="O1913" s="58"/>
      <c r="P1913" s="172">
        <f t="shared" si="21"/>
        <v>0</v>
      </c>
      <c r="Q1913" s="172">
        <v>0</v>
      </c>
      <c r="R1913" s="172">
        <f t="shared" si="22"/>
        <v>0</v>
      </c>
      <c r="S1913" s="172">
        <v>0</v>
      </c>
      <c r="T1913" s="173">
        <f t="shared" si="23"/>
        <v>0</v>
      </c>
      <c r="U1913" s="32"/>
      <c r="V1913" s="32"/>
      <c r="W1913" s="32"/>
      <c r="X1913" s="32"/>
      <c r="Y1913" s="32"/>
      <c r="Z1913" s="32"/>
      <c r="AA1913" s="32"/>
      <c r="AB1913" s="32"/>
      <c r="AC1913" s="32"/>
      <c r="AD1913" s="32"/>
      <c r="AE1913" s="32"/>
      <c r="AR1913" s="174" t="s">
        <v>300</v>
      </c>
      <c r="AT1913" s="174" t="s">
        <v>183</v>
      </c>
      <c r="AU1913" s="174" t="s">
        <v>85</v>
      </c>
      <c r="AY1913" s="17" t="s">
        <v>181</v>
      </c>
      <c r="BE1913" s="175">
        <f t="shared" si="24"/>
        <v>0</v>
      </c>
      <c r="BF1913" s="175">
        <f t="shared" si="25"/>
        <v>0</v>
      </c>
      <c r="BG1913" s="175">
        <f t="shared" si="26"/>
        <v>0</v>
      </c>
      <c r="BH1913" s="175">
        <f t="shared" si="27"/>
        <v>0</v>
      </c>
      <c r="BI1913" s="175">
        <f t="shared" si="28"/>
        <v>0</v>
      </c>
      <c r="BJ1913" s="17" t="s">
        <v>80</v>
      </c>
      <c r="BK1913" s="175">
        <f t="shared" si="29"/>
        <v>0</v>
      </c>
      <c r="BL1913" s="17" t="s">
        <v>300</v>
      </c>
      <c r="BM1913" s="174" t="s">
        <v>2734</v>
      </c>
    </row>
    <row r="1914" spans="1:65" s="2" customFormat="1" ht="21.75" customHeight="1">
      <c r="A1914" s="32"/>
      <c r="B1914" s="161"/>
      <c r="C1914" s="162" t="s">
        <v>2735</v>
      </c>
      <c r="D1914" s="162" t="s">
        <v>183</v>
      </c>
      <c r="E1914" s="163" t="s">
        <v>2736</v>
      </c>
      <c r="F1914" s="164" t="s">
        <v>2737</v>
      </c>
      <c r="G1914" s="165" t="s">
        <v>186</v>
      </c>
      <c r="H1914" s="166">
        <v>1</v>
      </c>
      <c r="I1914" s="167"/>
      <c r="J1914" s="168">
        <f t="shared" si="20"/>
        <v>0</v>
      </c>
      <c r="K1914" s="169"/>
      <c r="L1914" s="33"/>
      <c r="M1914" s="170" t="s">
        <v>1</v>
      </c>
      <c r="N1914" s="171" t="s">
        <v>40</v>
      </c>
      <c r="O1914" s="58"/>
      <c r="P1914" s="172">
        <f t="shared" si="21"/>
        <v>0</v>
      </c>
      <c r="Q1914" s="172">
        <v>0</v>
      </c>
      <c r="R1914" s="172">
        <f t="shared" si="22"/>
        <v>0</v>
      </c>
      <c r="S1914" s="172">
        <v>0</v>
      </c>
      <c r="T1914" s="173">
        <f t="shared" si="23"/>
        <v>0</v>
      </c>
      <c r="U1914" s="32"/>
      <c r="V1914" s="32"/>
      <c r="W1914" s="32"/>
      <c r="X1914" s="32"/>
      <c r="Y1914" s="32"/>
      <c r="Z1914" s="32"/>
      <c r="AA1914" s="32"/>
      <c r="AB1914" s="32"/>
      <c r="AC1914" s="32"/>
      <c r="AD1914" s="32"/>
      <c r="AE1914" s="32"/>
      <c r="AR1914" s="174" t="s">
        <v>300</v>
      </c>
      <c r="AT1914" s="174" t="s">
        <v>183</v>
      </c>
      <c r="AU1914" s="174" t="s">
        <v>85</v>
      </c>
      <c r="AY1914" s="17" t="s">
        <v>181</v>
      </c>
      <c r="BE1914" s="175">
        <f t="shared" si="24"/>
        <v>0</v>
      </c>
      <c r="BF1914" s="175">
        <f t="shared" si="25"/>
        <v>0</v>
      </c>
      <c r="BG1914" s="175">
        <f t="shared" si="26"/>
        <v>0</v>
      </c>
      <c r="BH1914" s="175">
        <f t="shared" si="27"/>
        <v>0</v>
      </c>
      <c r="BI1914" s="175">
        <f t="shared" si="28"/>
        <v>0</v>
      </c>
      <c r="BJ1914" s="17" t="s">
        <v>80</v>
      </c>
      <c r="BK1914" s="175">
        <f t="shared" si="29"/>
        <v>0</v>
      </c>
      <c r="BL1914" s="17" t="s">
        <v>300</v>
      </c>
      <c r="BM1914" s="174" t="s">
        <v>2738</v>
      </c>
    </row>
    <row r="1915" spans="1:65" s="2" customFormat="1" ht="21.75" customHeight="1">
      <c r="A1915" s="32"/>
      <c r="B1915" s="161"/>
      <c r="C1915" s="162" t="s">
        <v>2739</v>
      </c>
      <c r="D1915" s="162" t="s">
        <v>183</v>
      </c>
      <c r="E1915" s="163" t="s">
        <v>2740</v>
      </c>
      <c r="F1915" s="164" t="s">
        <v>2741</v>
      </c>
      <c r="G1915" s="165" t="s">
        <v>186</v>
      </c>
      <c r="H1915" s="166">
        <v>1</v>
      </c>
      <c r="I1915" s="167"/>
      <c r="J1915" s="168">
        <f t="shared" si="20"/>
        <v>0</v>
      </c>
      <c r="K1915" s="169"/>
      <c r="L1915" s="33"/>
      <c r="M1915" s="170" t="s">
        <v>1</v>
      </c>
      <c r="N1915" s="171" t="s">
        <v>40</v>
      </c>
      <c r="O1915" s="58"/>
      <c r="P1915" s="172">
        <f t="shared" si="21"/>
        <v>0</v>
      </c>
      <c r="Q1915" s="172">
        <v>0</v>
      </c>
      <c r="R1915" s="172">
        <f t="shared" si="22"/>
        <v>0</v>
      </c>
      <c r="S1915" s="172">
        <v>0</v>
      </c>
      <c r="T1915" s="173">
        <f t="shared" si="23"/>
        <v>0</v>
      </c>
      <c r="U1915" s="32"/>
      <c r="V1915" s="32"/>
      <c r="W1915" s="32"/>
      <c r="X1915" s="32"/>
      <c r="Y1915" s="32"/>
      <c r="Z1915" s="32"/>
      <c r="AA1915" s="32"/>
      <c r="AB1915" s="32"/>
      <c r="AC1915" s="32"/>
      <c r="AD1915" s="32"/>
      <c r="AE1915" s="32"/>
      <c r="AR1915" s="174" t="s">
        <v>300</v>
      </c>
      <c r="AT1915" s="174" t="s">
        <v>183</v>
      </c>
      <c r="AU1915" s="174" t="s">
        <v>85</v>
      </c>
      <c r="AY1915" s="17" t="s">
        <v>181</v>
      </c>
      <c r="BE1915" s="175">
        <f t="shared" si="24"/>
        <v>0</v>
      </c>
      <c r="BF1915" s="175">
        <f t="shared" si="25"/>
        <v>0</v>
      </c>
      <c r="BG1915" s="175">
        <f t="shared" si="26"/>
        <v>0</v>
      </c>
      <c r="BH1915" s="175">
        <f t="shared" si="27"/>
        <v>0</v>
      </c>
      <c r="BI1915" s="175">
        <f t="shared" si="28"/>
        <v>0</v>
      </c>
      <c r="BJ1915" s="17" t="s">
        <v>80</v>
      </c>
      <c r="BK1915" s="175">
        <f t="shared" si="29"/>
        <v>0</v>
      </c>
      <c r="BL1915" s="17" t="s">
        <v>300</v>
      </c>
      <c r="BM1915" s="174" t="s">
        <v>2742</v>
      </c>
    </row>
    <row r="1916" spans="1:65" s="2" customFormat="1" ht="21.75" customHeight="1">
      <c r="A1916" s="32"/>
      <c r="B1916" s="161"/>
      <c r="C1916" s="162" t="s">
        <v>2743</v>
      </c>
      <c r="D1916" s="162" t="s">
        <v>183</v>
      </c>
      <c r="E1916" s="163" t="s">
        <v>2744</v>
      </c>
      <c r="F1916" s="164" t="s">
        <v>2745</v>
      </c>
      <c r="G1916" s="165" t="s">
        <v>186</v>
      </c>
      <c r="H1916" s="166">
        <v>1</v>
      </c>
      <c r="I1916" s="167"/>
      <c r="J1916" s="168">
        <f t="shared" si="20"/>
        <v>0</v>
      </c>
      <c r="K1916" s="169"/>
      <c r="L1916" s="33"/>
      <c r="M1916" s="170" t="s">
        <v>1</v>
      </c>
      <c r="N1916" s="171" t="s">
        <v>40</v>
      </c>
      <c r="O1916" s="58"/>
      <c r="P1916" s="172">
        <f t="shared" si="21"/>
        <v>0</v>
      </c>
      <c r="Q1916" s="172">
        <v>0</v>
      </c>
      <c r="R1916" s="172">
        <f t="shared" si="22"/>
        <v>0</v>
      </c>
      <c r="S1916" s="172">
        <v>0</v>
      </c>
      <c r="T1916" s="173">
        <f t="shared" si="23"/>
        <v>0</v>
      </c>
      <c r="U1916" s="32"/>
      <c r="V1916" s="32"/>
      <c r="W1916" s="32"/>
      <c r="X1916" s="32"/>
      <c r="Y1916" s="32"/>
      <c r="Z1916" s="32"/>
      <c r="AA1916" s="32"/>
      <c r="AB1916" s="32"/>
      <c r="AC1916" s="32"/>
      <c r="AD1916" s="32"/>
      <c r="AE1916" s="32"/>
      <c r="AR1916" s="174" t="s">
        <v>300</v>
      </c>
      <c r="AT1916" s="174" t="s">
        <v>183</v>
      </c>
      <c r="AU1916" s="174" t="s">
        <v>85</v>
      </c>
      <c r="AY1916" s="17" t="s">
        <v>181</v>
      </c>
      <c r="BE1916" s="175">
        <f t="shared" si="24"/>
        <v>0</v>
      </c>
      <c r="BF1916" s="175">
        <f t="shared" si="25"/>
        <v>0</v>
      </c>
      <c r="BG1916" s="175">
        <f t="shared" si="26"/>
        <v>0</v>
      </c>
      <c r="BH1916" s="175">
        <f t="shared" si="27"/>
        <v>0</v>
      </c>
      <c r="BI1916" s="175">
        <f t="shared" si="28"/>
        <v>0</v>
      </c>
      <c r="BJ1916" s="17" t="s">
        <v>80</v>
      </c>
      <c r="BK1916" s="175">
        <f t="shared" si="29"/>
        <v>0</v>
      </c>
      <c r="BL1916" s="17" t="s">
        <v>300</v>
      </c>
      <c r="BM1916" s="174" t="s">
        <v>2746</v>
      </c>
    </row>
    <row r="1917" spans="1:65" s="2" customFormat="1" ht="21.75" customHeight="1">
      <c r="A1917" s="32"/>
      <c r="B1917" s="161"/>
      <c r="C1917" s="162" t="s">
        <v>2747</v>
      </c>
      <c r="D1917" s="162" t="s">
        <v>183</v>
      </c>
      <c r="E1917" s="163" t="s">
        <v>2748</v>
      </c>
      <c r="F1917" s="164" t="s">
        <v>2749</v>
      </c>
      <c r="G1917" s="165" t="s">
        <v>186</v>
      </c>
      <c r="H1917" s="166">
        <v>1</v>
      </c>
      <c r="I1917" s="167"/>
      <c r="J1917" s="168">
        <f t="shared" si="20"/>
        <v>0</v>
      </c>
      <c r="K1917" s="169"/>
      <c r="L1917" s="33"/>
      <c r="M1917" s="170" t="s">
        <v>1</v>
      </c>
      <c r="N1917" s="171" t="s">
        <v>40</v>
      </c>
      <c r="O1917" s="58"/>
      <c r="P1917" s="172">
        <f t="shared" si="21"/>
        <v>0</v>
      </c>
      <c r="Q1917" s="172">
        <v>0</v>
      </c>
      <c r="R1917" s="172">
        <f t="shared" si="22"/>
        <v>0</v>
      </c>
      <c r="S1917" s="172">
        <v>0</v>
      </c>
      <c r="T1917" s="173">
        <f t="shared" si="23"/>
        <v>0</v>
      </c>
      <c r="U1917" s="32"/>
      <c r="V1917" s="32"/>
      <c r="W1917" s="32"/>
      <c r="X1917" s="32"/>
      <c r="Y1917" s="32"/>
      <c r="Z1917" s="32"/>
      <c r="AA1917" s="32"/>
      <c r="AB1917" s="32"/>
      <c r="AC1917" s="32"/>
      <c r="AD1917" s="32"/>
      <c r="AE1917" s="32"/>
      <c r="AR1917" s="174" t="s">
        <v>300</v>
      </c>
      <c r="AT1917" s="174" t="s">
        <v>183</v>
      </c>
      <c r="AU1917" s="174" t="s">
        <v>85</v>
      </c>
      <c r="AY1917" s="17" t="s">
        <v>181</v>
      </c>
      <c r="BE1917" s="175">
        <f t="shared" si="24"/>
        <v>0</v>
      </c>
      <c r="BF1917" s="175">
        <f t="shared" si="25"/>
        <v>0</v>
      </c>
      <c r="BG1917" s="175">
        <f t="shared" si="26"/>
        <v>0</v>
      </c>
      <c r="BH1917" s="175">
        <f t="shared" si="27"/>
        <v>0</v>
      </c>
      <c r="BI1917" s="175">
        <f t="shared" si="28"/>
        <v>0</v>
      </c>
      <c r="BJ1917" s="17" t="s">
        <v>80</v>
      </c>
      <c r="BK1917" s="175">
        <f t="shared" si="29"/>
        <v>0</v>
      </c>
      <c r="BL1917" s="17" t="s">
        <v>300</v>
      </c>
      <c r="BM1917" s="174" t="s">
        <v>2750</v>
      </c>
    </row>
    <row r="1918" spans="1:65" s="2" customFormat="1" ht="33" customHeight="1">
      <c r="A1918" s="32"/>
      <c r="B1918" s="161"/>
      <c r="C1918" s="162" t="s">
        <v>2751</v>
      </c>
      <c r="D1918" s="162" t="s">
        <v>183</v>
      </c>
      <c r="E1918" s="163" t="s">
        <v>2752</v>
      </c>
      <c r="F1918" s="164" t="s">
        <v>2753</v>
      </c>
      <c r="G1918" s="165" t="s">
        <v>186</v>
      </c>
      <c r="H1918" s="166">
        <v>1</v>
      </c>
      <c r="I1918" s="167"/>
      <c r="J1918" s="168">
        <f t="shared" si="20"/>
        <v>0</v>
      </c>
      <c r="K1918" s="169"/>
      <c r="L1918" s="33"/>
      <c r="M1918" s="170" t="s">
        <v>1</v>
      </c>
      <c r="N1918" s="171" t="s">
        <v>40</v>
      </c>
      <c r="O1918" s="58"/>
      <c r="P1918" s="172">
        <f t="shared" si="21"/>
        <v>0</v>
      </c>
      <c r="Q1918" s="172">
        <v>0</v>
      </c>
      <c r="R1918" s="172">
        <f t="shared" si="22"/>
        <v>0</v>
      </c>
      <c r="S1918" s="172">
        <v>0</v>
      </c>
      <c r="T1918" s="173">
        <f t="shared" si="23"/>
        <v>0</v>
      </c>
      <c r="U1918" s="32"/>
      <c r="V1918" s="32"/>
      <c r="W1918" s="32"/>
      <c r="X1918" s="32"/>
      <c r="Y1918" s="32"/>
      <c r="Z1918" s="32"/>
      <c r="AA1918" s="32"/>
      <c r="AB1918" s="32"/>
      <c r="AC1918" s="32"/>
      <c r="AD1918" s="32"/>
      <c r="AE1918" s="32"/>
      <c r="AR1918" s="174" t="s">
        <v>300</v>
      </c>
      <c r="AT1918" s="174" t="s">
        <v>183</v>
      </c>
      <c r="AU1918" s="174" t="s">
        <v>85</v>
      </c>
      <c r="AY1918" s="17" t="s">
        <v>181</v>
      </c>
      <c r="BE1918" s="175">
        <f t="shared" si="24"/>
        <v>0</v>
      </c>
      <c r="BF1918" s="175">
        <f t="shared" si="25"/>
        <v>0</v>
      </c>
      <c r="BG1918" s="175">
        <f t="shared" si="26"/>
        <v>0</v>
      </c>
      <c r="BH1918" s="175">
        <f t="shared" si="27"/>
        <v>0</v>
      </c>
      <c r="BI1918" s="175">
        <f t="shared" si="28"/>
        <v>0</v>
      </c>
      <c r="BJ1918" s="17" t="s">
        <v>80</v>
      </c>
      <c r="BK1918" s="175">
        <f t="shared" si="29"/>
        <v>0</v>
      </c>
      <c r="BL1918" s="17" t="s">
        <v>300</v>
      </c>
      <c r="BM1918" s="174" t="s">
        <v>2754</v>
      </c>
    </row>
    <row r="1919" spans="1:65" s="2" customFormat="1" ht="21.75" customHeight="1">
      <c r="A1919" s="32"/>
      <c r="B1919" s="161"/>
      <c r="C1919" s="162" t="s">
        <v>2755</v>
      </c>
      <c r="D1919" s="162" t="s">
        <v>183</v>
      </c>
      <c r="E1919" s="163" t="s">
        <v>2756</v>
      </c>
      <c r="F1919" s="164" t="s">
        <v>2757</v>
      </c>
      <c r="G1919" s="165" t="s">
        <v>186</v>
      </c>
      <c r="H1919" s="166">
        <v>1</v>
      </c>
      <c r="I1919" s="167"/>
      <c r="J1919" s="168">
        <f t="shared" si="20"/>
        <v>0</v>
      </c>
      <c r="K1919" s="169"/>
      <c r="L1919" s="33"/>
      <c r="M1919" s="170" t="s">
        <v>1</v>
      </c>
      <c r="N1919" s="171" t="s">
        <v>40</v>
      </c>
      <c r="O1919" s="58"/>
      <c r="P1919" s="172">
        <f t="shared" si="21"/>
        <v>0</v>
      </c>
      <c r="Q1919" s="172">
        <v>0</v>
      </c>
      <c r="R1919" s="172">
        <f t="shared" si="22"/>
        <v>0</v>
      </c>
      <c r="S1919" s="172">
        <v>0</v>
      </c>
      <c r="T1919" s="173">
        <f t="shared" si="23"/>
        <v>0</v>
      </c>
      <c r="U1919" s="32"/>
      <c r="V1919" s="32"/>
      <c r="W1919" s="32"/>
      <c r="X1919" s="32"/>
      <c r="Y1919" s="32"/>
      <c r="Z1919" s="32"/>
      <c r="AA1919" s="32"/>
      <c r="AB1919" s="32"/>
      <c r="AC1919" s="32"/>
      <c r="AD1919" s="32"/>
      <c r="AE1919" s="32"/>
      <c r="AR1919" s="174" t="s">
        <v>300</v>
      </c>
      <c r="AT1919" s="174" t="s">
        <v>183</v>
      </c>
      <c r="AU1919" s="174" t="s">
        <v>85</v>
      </c>
      <c r="AY1919" s="17" t="s">
        <v>181</v>
      </c>
      <c r="BE1919" s="175">
        <f t="shared" si="24"/>
        <v>0</v>
      </c>
      <c r="BF1919" s="175">
        <f t="shared" si="25"/>
        <v>0</v>
      </c>
      <c r="BG1919" s="175">
        <f t="shared" si="26"/>
        <v>0</v>
      </c>
      <c r="BH1919" s="175">
        <f t="shared" si="27"/>
        <v>0</v>
      </c>
      <c r="BI1919" s="175">
        <f t="shared" si="28"/>
        <v>0</v>
      </c>
      <c r="BJ1919" s="17" t="s">
        <v>80</v>
      </c>
      <c r="BK1919" s="175">
        <f t="shared" si="29"/>
        <v>0</v>
      </c>
      <c r="BL1919" s="17" t="s">
        <v>300</v>
      </c>
      <c r="BM1919" s="174" t="s">
        <v>2758</v>
      </c>
    </row>
    <row r="1920" spans="1:65" s="2" customFormat="1" ht="21.75" customHeight="1">
      <c r="A1920" s="32"/>
      <c r="B1920" s="161"/>
      <c r="C1920" s="162" t="s">
        <v>2759</v>
      </c>
      <c r="D1920" s="162" t="s">
        <v>183</v>
      </c>
      <c r="E1920" s="163" t="s">
        <v>2760</v>
      </c>
      <c r="F1920" s="164" t="s">
        <v>2761</v>
      </c>
      <c r="G1920" s="165" t="s">
        <v>186</v>
      </c>
      <c r="H1920" s="166">
        <v>1</v>
      </c>
      <c r="I1920" s="167"/>
      <c r="J1920" s="168">
        <f t="shared" si="20"/>
        <v>0</v>
      </c>
      <c r="K1920" s="169"/>
      <c r="L1920" s="33"/>
      <c r="M1920" s="170" t="s">
        <v>1</v>
      </c>
      <c r="N1920" s="171" t="s">
        <v>40</v>
      </c>
      <c r="O1920" s="58"/>
      <c r="P1920" s="172">
        <f t="shared" si="21"/>
        <v>0</v>
      </c>
      <c r="Q1920" s="172">
        <v>0</v>
      </c>
      <c r="R1920" s="172">
        <f t="shared" si="22"/>
        <v>0</v>
      </c>
      <c r="S1920" s="172">
        <v>0</v>
      </c>
      <c r="T1920" s="173">
        <f t="shared" si="23"/>
        <v>0</v>
      </c>
      <c r="U1920" s="32"/>
      <c r="V1920" s="32"/>
      <c r="W1920" s="32"/>
      <c r="X1920" s="32"/>
      <c r="Y1920" s="32"/>
      <c r="Z1920" s="32"/>
      <c r="AA1920" s="32"/>
      <c r="AB1920" s="32"/>
      <c r="AC1920" s="32"/>
      <c r="AD1920" s="32"/>
      <c r="AE1920" s="32"/>
      <c r="AR1920" s="174" t="s">
        <v>300</v>
      </c>
      <c r="AT1920" s="174" t="s">
        <v>183</v>
      </c>
      <c r="AU1920" s="174" t="s">
        <v>85</v>
      </c>
      <c r="AY1920" s="17" t="s">
        <v>181</v>
      </c>
      <c r="BE1920" s="175">
        <f t="shared" si="24"/>
        <v>0</v>
      </c>
      <c r="BF1920" s="175">
        <f t="shared" si="25"/>
        <v>0</v>
      </c>
      <c r="BG1920" s="175">
        <f t="shared" si="26"/>
        <v>0</v>
      </c>
      <c r="BH1920" s="175">
        <f t="shared" si="27"/>
        <v>0</v>
      </c>
      <c r="BI1920" s="175">
        <f t="shared" si="28"/>
        <v>0</v>
      </c>
      <c r="BJ1920" s="17" t="s">
        <v>80</v>
      </c>
      <c r="BK1920" s="175">
        <f t="shared" si="29"/>
        <v>0</v>
      </c>
      <c r="BL1920" s="17" t="s">
        <v>300</v>
      </c>
      <c r="BM1920" s="174" t="s">
        <v>2762</v>
      </c>
    </row>
    <row r="1921" spans="1:65" s="2" customFormat="1" ht="21.75" customHeight="1">
      <c r="A1921" s="32"/>
      <c r="B1921" s="161"/>
      <c r="C1921" s="162" t="s">
        <v>2763</v>
      </c>
      <c r="D1921" s="162" t="s">
        <v>183</v>
      </c>
      <c r="E1921" s="163" t="s">
        <v>2764</v>
      </c>
      <c r="F1921" s="164" t="s">
        <v>2765</v>
      </c>
      <c r="G1921" s="165" t="s">
        <v>186</v>
      </c>
      <c r="H1921" s="166">
        <v>1</v>
      </c>
      <c r="I1921" s="167"/>
      <c r="J1921" s="168">
        <f t="shared" si="20"/>
        <v>0</v>
      </c>
      <c r="K1921" s="169"/>
      <c r="L1921" s="33"/>
      <c r="M1921" s="170" t="s">
        <v>1</v>
      </c>
      <c r="N1921" s="171" t="s">
        <v>40</v>
      </c>
      <c r="O1921" s="58"/>
      <c r="P1921" s="172">
        <f t="shared" si="21"/>
        <v>0</v>
      </c>
      <c r="Q1921" s="172">
        <v>0</v>
      </c>
      <c r="R1921" s="172">
        <f t="shared" si="22"/>
        <v>0</v>
      </c>
      <c r="S1921" s="172">
        <v>0</v>
      </c>
      <c r="T1921" s="173">
        <f t="shared" si="23"/>
        <v>0</v>
      </c>
      <c r="U1921" s="32"/>
      <c r="V1921" s="32"/>
      <c r="W1921" s="32"/>
      <c r="X1921" s="32"/>
      <c r="Y1921" s="32"/>
      <c r="Z1921" s="32"/>
      <c r="AA1921" s="32"/>
      <c r="AB1921" s="32"/>
      <c r="AC1921" s="32"/>
      <c r="AD1921" s="32"/>
      <c r="AE1921" s="32"/>
      <c r="AR1921" s="174" t="s">
        <v>300</v>
      </c>
      <c r="AT1921" s="174" t="s">
        <v>183</v>
      </c>
      <c r="AU1921" s="174" t="s">
        <v>85</v>
      </c>
      <c r="AY1921" s="17" t="s">
        <v>181</v>
      </c>
      <c r="BE1921" s="175">
        <f t="shared" si="24"/>
        <v>0</v>
      </c>
      <c r="BF1921" s="175">
        <f t="shared" si="25"/>
        <v>0</v>
      </c>
      <c r="BG1921" s="175">
        <f t="shared" si="26"/>
        <v>0</v>
      </c>
      <c r="BH1921" s="175">
        <f t="shared" si="27"/>
        <v>0</v>
      </c>
      <c r="BI1921" s="175">
        <f t="shared" si="28"/>
        <v>0</v>
      </c>
      <c r="BJ1921" s="17" t="s">
        <v>80</v>
      </c>
      <c r="BK1921" s="175">
        <f t="shared" si="29"/>
        <v>0</v>
      </c>
      <c r="BL1921" s="17" t="s">
        <v>300</v>
      </c>
      <c r="BM1921" s="174" t="s">
        <v>2766</v>
      </c>
    </row>
    <row r="1922" spans="1:65" s="2" customFormat="1" ht="33" customHeight="1">
      <c r="A1922" s="32"/>
      <c r="B1922" s="161"/>
      <c r="C1922" s="162" t="s">
        <v>2767</v>
      </c>
      <c r="D1922" s="162" t="s">
        <v>183</v>
      </c>
      <c r="E1922" s="163" t="s">
        <v>2768</v>
      </c>
      <c r="F1922" s="164" t="s">
        <v>2769</v>
      </c>
      <c r="G1922" s="165" t="s">
        <v>186</v>
      </c>
      <c r="H1922" s="166">
        <v>1</v>
      </c>
      <c r="I1922" s="167"/>
      <c r="J1922" s="168">
        <f t="shared" si="20"/>
        <v>0</v>
      </c>
      <c r="K1922" s="169"/>
      <c r="L1922" s="33"/>
      <c r="M1922" s="170" t="s">
        <v>1</v>
      </c>
      <c r="N1922" s="171" t="s">
        <v>40</v>
      </c>
      <c r="O1922" s="58"/>
      <c r="P1922" s="172">
        <f t="shared" si="21"/>
        <v>0</v>
      </c>
      <c r="Q1922" s="172">
        <v>0</v>
      </c>
      <c r="R1922" s="172">
        <f t="shared" si="22"/>
        <v>0</v>
      </c>
      <c r="S1922" s="172">
        <v>0</v>
      </c>
      <c r="T1922" s="173">
        <f t="shared" si="23"/>
        <v>0</v>
      </c>
      <c r="U1922" s="32"/>
      <c r="V1922" s="32"/>
      <c r="W1922" s="32"/>
      <c r="X1922" s="32"/>
      <c r="Y1922" s="32"/>
      <c r="Z1922" s="32"/>
      <c r="AA1922" s="32"/>
      <c r="AB1922" s="32"/>
      <c r="AC1922" s="32"/>
      <c r="AD1922" s="32"/>
      <c r="AE1922" s="32"/>
      <c r="AR1922" s="174" t="s">
        <v>300</v>
      </c>
      <c r="AT1922" s="174" t="s">
        <v>183</v>
      </c>
      <c r="AU1922" s="174" t="s">
        <v>85</v>
      </c>
      <c r="AY1922" s="17" t="s">
        <v>181</v>
      </c>
      <c r="BE1922" s="175">
        <f t="shared" si="24"/>
        <v>0</v>
      </c>
      <c r="BF1922" s="175">
        <f t="shared" si="25"/>
        <v>0</v>
      </c>
      <c r="BG1922" s="175">
        <f t="shared" si="26"/>
        <v>0</v>
      </c>
      <c r="BH1922" s="175">
        <f t="shared" si="27"/>
        <v>0</v>
      </c>
      <c r="BI1922" s="175">
        <f t="shared" si="28"/>
        <v>0</v>
      </c>
      <c r="BJ1922" s="17" t="s">
        <v>80</v>
      </c>
      <c r="BK1922" s="175">
        <f t="shared" si="29"/>
        <v>0</v>
      </c>
      <c r="BL1922" s="17" t="s">
        <v>300</v>
      </c>
      <c r="BM1922" s="174" t="s">
        <v>2770</v>
      </c>
    </row>
    <row r="1923" spans="1:65" s="2" customFormat="1" ht="21.75" customHeight="1">
      <c r="A1923" s="32"/>
      <c r="B1923" s="161"/>
      <c r="C1923" s="162" t="s">
        <v>2771</v>
      </c>
      <c r="D1923" s="162" t="s">
        <v>183</v>
      </c>
      <c r="E1923" s="163" t="s">
        <v>2772</v>
      </c>
      <c r="F1923" s="164" t="s">
        <v>2773</v>
      </c>
      <c r="G1923" s="165" t="s">
        <v>186</v>
      </c>
      <c r="H1923" s="166">
        <v>1</v>
      </c>
      <c r="I1923" s="167"/>
      <c r="J1923" s="168">
        <f t="shared" si="20"/>
        <v>0</v>
      </c>
      <c r="K1923" s="169"/>
      <c r="L1923" s="33"/>
      <c r="M1923" s="170" t="s">
        <v>1</v>
      </c>
      <c r="N1923" s="171" t="s">
        <v>40</v>
      </c>
      <c r="O1923" s="58"/>
      <c r="P1923" s="172">
        <f t="shared" si="21"/>
        <v>0</v>
      </c>
      <c r="Q1923" s="172">
        <v>0</v>
      </c>
      <c r="R1923" s="172">
        <f t="shared" si="22"/>
        <v>0</v>
      </c>
      <c r="S1923" s="172">
        <v>0</v>
      </c>
      <c r="T1923" s="173">
        <f t="shared" si="23"/>
        <v>0</v>
      </c>
      <c r="U1923" s="32"/>
      <c r="V1923" s="32"/>
      <c r="W1923" s="32"/>
      <c r="X1923" s="32"/>
      <c r="Y1923" s="32"/>
      <c r="Z1923" s="32"/>
      <c r="AA1923" s="32"/>
      <c r="AB1923" s="32"/>
      <c r="AC1923" s="32"/>
      <c r="AD1923" s="32"/>
      <c r="AE1923" s="32"/>
      <c r="AR1923" s="174" t="s">
        <v>300</v>
      </c>
      <c r="AT1923" s="174" t="s">
        <v>183</v>
      </c>
      <c r="AU1923" s="174" t="s">
        <v>85</v>
      </c>
      <c r="AY1923" s="17" t="s">
        <v>181</v>
      </c>
      <c r="BE1923" s="175">
        <f t="shared" si="24"/>
        <v>0</v>
      </c>
      <c r="BF1923" s="175">
        <f t="shared" si="25"/>
        <v>0</v>
      </c>
      <c r="BG1923" s="175">
        <f t="shared" si="26"/>
        <v>0</v>
      </c>
      <c r="BH1923" s="175">
        <f t="shared" si="27"/>
        <v>0</v>
      </c>
      <c r="BI1923" s="175">
        <f t="shared" si="28"/>
        <v>0</v>
      </c>
      <c r="BJ1923" s="17" t="s">
        <v>80</v>
      </c>
      <c r="BK1923" s="175">
        <f t="shared" si="29"/>
        <v>0</v>
      </c>
      <c r="BL1923" s="17" t="s">
        <v>300</v>
      </c>
      <c r="BM1923" s="174" t="s">
        <v>2774</v>
      </c>
    </row>
    <row r="1924" spans="1:65" s="2" customFormat="1" ht="21.75" customHeight="1">
      <c r="A1924" s="32"/>
      <c r="B1924" s="161"/>
      <c r="C1924" s="162" t="s">
        <v>2775</v>
      </c>
      <c r="D1924" s="162" t="s">
        <v>183</v>
      </c>
      <c r="E1924" s="163" t="s">
        <v>2776</v>
      </c>
      <c r="F1924" s="164" t="s">
        <v>2777</v>
      </c>
      <c r="G1924" s="165" t="s">
        <v>186</v>
      </c>
      <c r="H1924" s="166">
        <v>3</v>
      </c>
      <c r="I1924" s="167"/>
      <c r="J1924" s="168">
        <f t="shared" si="20"/>
        <v>0</v>
      </c>
      <c r="K1924" s="169"/>
      <c r="L1924" s="33"/>
      <c r="M1924" s="170" t="s">
        <v>1</v>
      </c>
      <c r="N1924" s="171" t="s">
        <v>40</v>
      </c>
      <c r="O1924" s="58"/>
      <c r="P1924" s="172">
        <f t="shared" si="21"/>
        <v>0</v>
      </c>
      <c r="Q1924" s="172">
        <v>0</v>
      </c>
      <c r="R1924" s="172">
        <f t="shared" si="22"/>
        <v>0</v>
      </c>
      <c r="S1924" s="172">
        <v>0</v>
      </c>
      <c r="T1924" s="173">
        <f t="shared" si="23"/>
        <v>0</v>
      </c>
      <c r="U1924" s="32"/>
      <c r="V1924" s="32"/>
      <c r="W1924" s="32"/>
      <c r="X1924" s="32"/>
      <c r="Y1924" s="32"/>
      <c r="Z1924" s="32"/>
      <c r="AA1924" s="32"/>
      <c r="AB1924" s="32"/>
      <c r="AC1924" s="32"/>
      <c r="AD1924" s="32"/>
      <c r="AE1924" s="32"/>
      <c r="AR1924" s="174" t="s">
        <v>300</v>
      </c>
      <c r="AT1924" s="174" t="s">
        <v>183</v>
      </c>
      <c r="AU1924" s="174" t="s">
        <v>85</v>
      </c>
      <c r="AY1924" s="17" t="s">
        <v>181</v>
      </c>
      <c r="BE1924" s="175">
        <f t="shared" si="24"/>
        <v>0</v>
      </c>
      <c r="BF1924" s="175">
        <f t="shared" si="25"/>
        <v>0</v>
      </c>
      <c r="BG1924" s="175">
        <f t="shared" si="26"/>
        <v>0</v>
      </c>
      <c r="BH1924" s="175">
        <f t="shared" si="27"/>
        <v>0</v>
      </c>
      <c r="BI1924" s="175">
        <f t="shared" si="28"/>
        <v>0</v>
      </c>
      <c r="BJ1924" s="17" t="s">
        <v>80</v>
      </c>
      <c r="BK1924" s="175">
        <f t="shared" si="29"/>
        <v>0</v>
      </c>
      <c r="BL1924" s="17" t="s">
        <v>300</v>
      </c>
      <c r="BM1924" s="174" t="s">
        <v>2778</v>
      </c>
    </row>
    <row r="1925" spans="1:65" s="2" customFormat="1" ht="21.75" customHeight="1">
      <c r="A1925" s="32"/>
      <c r="B1925" s="161"/>
      <c r="C1925" s="162" t="s">
        <v>2779</v>
      </c>
      <c r="D1925" s="162" t="s">
        <v>183</v>
      </c>
      <c r="E1925" s="163" t="s">
        <v>2780</v>
      </c>
      <c r="F1925" s="164" t="s">
        <v>2781</v>
      </c>
      <c r="G1925" s="165" t="s">
        <v>186</v>
      </c>
      <c r="H1925" s="166">
        <v>1</v>
      </c>
      <c r="I1925" s="167"/>
      <c r="J1925" s="168">
        <f t="shared" si="20"/>
        <v>0</v>
      </c>
      <c r="K1925" s="169"/>
      <c r="L1925" s="33"/>
      <c r="M1925" s="170" t="s">
        <v>1</v>
      </c>
      <c r="N1925" s="171" t="s">
        <v>40</v>
      </c>
      <c r="O1925" s="58"/>
      <c r="P1925" s="172">
        <f t="shared" si="21"/>
        <v>0</v>
      </c>
      <c r="Q1925" s="172">
        <v>0</v>
      </c>
      <c r="R1925" s="172">
        <f t="shared" si="22"/>
        <v>0</v>
      </c>
      <c r="S1925" s="172">
        <v>0</v>
      </c>
      <c r="T1925" s="173">
        <f t="shared" si="23"/>
        <v>0</v>
      </c>
      <c r="U1925" s="32"/>
      <c r="V1925" s="32"/>
      <c r="W1925" s="32"/>
      <c r="X1925" s="32"/>
      <c r="Y1925" s="32"/>
      <c r="Z1925" s="32"/>
      <c r="AA1925" s="32"/>
      <c r="AB1925" s="32"/>
      <c r="AC1925" s="32"/>
      <c r="AD1925" s="32"/>
      <c r="AE1925" s="32"/>
      <c r="AR1925" s="174" t="s">
        <v>300</v>
      </c>
      <c r="AT1925" s="174" t="s">
        <v>183</v>
      </c>
      <c r="AU1925" s="174" t="s">
        <v>85</v>
      </c>
      <c r="AY1925" s="17" t="s">
        <v>181</v>
      </c>
      <c r="BE1925" s="175">
        <f t="shared" si="24"/>
        <v>0</v>
      </c>
      <c r="BF1925" s="175">
        <f t="shared" si="25"/>
        <v>0</v>
      </c>
      <c r="BG1925" s="175">
        <f t="shared" si="26"/>
        <v>0</v>
      </c>
      <c r="BH1925" s="175">
        <f t="shared" si="27"/>
        <v>0</v>
      </c>
      <c r="BI1925" s="175">
        <f t="shared" si="28"/>
        <v>0</v>
      </c>
      <c r="BJ1925" s="17" t="s">
        <v>80</v>
      </c>
      <c r="BK1925" s="175">
        <f t="shared" si="29"/>
        <v>0</v>
      </c>
      <c r="BL1925" s="17" t="s">
        <v>300</v>
      </c>
      <c r="BM1925" s="174" t="s">
        <v>2782</v>
      </c>
    </row>
    <row r="1926" spans="1:65" s="2" customFormat="1" ht="33" customHeight="1">
      <c r="A1926" s="32"/>
      <c r="B1926" s="161"/>
      <c r="C1926" s="162" t="s">
        <v>2783</v>
      </c>
      <c r="D1926" s="162" t="s">
        <v>183</v>
      </c>
      <c r="E1926" s="163" t="s">
        <v>2784</v>
      </c>
      <c r="F1926" s="164" t="s">
        <v>2785</v>
      </c>
      <c r="G1926" s="165" t="s">
        <v>186</v>
      </c>
      <c r="H1926" s="166">
        <v>1</v>
      </c>
      <c r="I1926" s="167"/>
      <c r="J1926" s="168">
        <f t="shared" si="20"/>
        <v>0</v>
      </c>
      <c r="K1926" s="169"/>
      <c r="L1926" s="33"/>
      <c r="M1926" s="170" t="s">
        <v>1</v>
      </c>
      <c r="N1926" s="171" t="s">
        <v>40</v>
      </c>
      <c r="O1926" s="58"/>
      <c r="P1926" s="172">
        <f t="shared" si="21"/>
        <v>0</v>
      </c>
      <c r="Q1926" s="172">
        <v>0</v>
      </c>
      <c r="R1926" s="172">
        <f t="shared" si="22"/>
        <v>0</v>
      </c>
      <c r="S1926" s="172">
        <v>0</v>
      </c>
      <c r="T1926" s="173">
        <f t="shared" si="23"/>
        <v>0</v>
      </c>
      <c r="U1926" s="32"/>
      <c r="V1926" s="32"/>
      <c r="W1926" s="32"/>
      <c r="X1926" s="32"/>
      <c r="Y1926" s="32"/>
      <c r="Z1926" s="32"/>
      <c r="AA1926" s="32"/>
      <c r="AB1926" s="32"/>
      <c r="AC1926" s="32"/>
      <c r="AD1926" s="32"/>
      <c r="AE1926" s="32"/>
      <c r="AR1926" s="174" t="s">
        <v>300</v>
      </c>
      <c r="AT1926" s="174" t="s">
        <v>183</v>
      </c>
      <c r="AU1926" s="174" t="s">
        <v>85</v>
      </c>
      <c r="AY1926" s="17" t="s">
        <v>181</v>
      </c>
      <c r="BE1926" s="175">
        <f t="shared" si="24"/>
        <v>0</v>
      </c>
      <c r="BF1926" s="175">
        <f t="shared" si="25"/>
        <v>0</v>
      </c>
      <c r="BG1926" s="175">
        <f t="shared" si="26"/>
        <v>0</v>
      </c>
      <c r="BH1926" s="175">
        <f t="shared" si="27"/>
        <v>0</v>
      </c>
      <c r="BI1926" s="175">
        <f t="shared" si="28"/>
        <v>0</v>
      </c>
      <c r="BJ1926" s="17" t="s">
        <v>80</v>
      </c>
      <c r="BK1926" s="175">
        <f t="shared" si="29"/>
        <v>0</v>
      </c>
      <c r="BL1926" s="17" t="s">
        <v>300</v>
      </c>
      <c r="BM1926" s="174" t="s">
        <v>2786</v>
      </c>
    </row>
    <row r="1927" spans="1:65" s="2" customFormat="1" ht="21.75" customHeight="1">
      <c r="A1927" s="32"/>
      <c r="B1927" s="161"/>
      <c r="C1927" s="162" t="s">
        <v>2787</v>
      </c>
      <c r="D1927" s="162" t="s">
        <v>183</v>
      </c>
      <c r="E1927" s="163" t="s">
        <v>2788</v>
      </c>
      <c r="F1927" s="164" t="s">
        <v>2789</v>
      </c>
      <c r="G1927" s="165" t="s">
        <v>186</v>
      </c>
      <c r="H1927" s="166">
        <v>1</v>
      </c>
      <c r="I1927" s="167"/>
      <c r="J1927" s="168">
        <f t="shared" si="20"/>
        <v>0</v>
      </c>
      <c r="K1927" s="169"/>
      <c r="L1927" s="33"/>
      <c r="M1927" s="170" t="s">
        <v>1</v>
      </c>
      <c r="N1927" s="171" t="s">
        <v>40</v>
      </c>
      <c r="O1927" s="58"/>
      <c r="P1927" s="172">
        <f t="shared" si="21"/>
        <v>0</v>
      </c>
      <c r="Q1927" s="172">
        <v>0</v>
      </c>
      <c r="R1927" s="172">
        <f t="shared" si="22"/>
        <v>0</v>
      </c>
      <c r="S1927" s="172">
        <v>0</v>
      </c>
      <c r="T1927" s="173">
        <f t="shared" si="23"/>
        <v>0</v>
      </c>
      <c r="U1927" s="32"/>
      <c r="V1927" s="32"/>
      <c r="W1927" s="32"/>
      <c r="X1927" s="32"/>
      <c r="Y1927" s="32"/>
      <c r="Z1927" s="32"/>
      <c r="AA1927" s="32"/>
      <c r="AB1927" s="32"/>
      <c r="AC1927" s="32"/>
      <c r="AD1927" s="32"/>
      <c r="AE1927" s="32"/>
      <c r="AR1927" s="174" t="s">
        <v>300</v>
      </c>
      <c r="AT1927" s="174" t="s">
        <v>183</v>
      </c>
      <c r="AU1927" s="174" t="s">
        <v>85</v>
      </c>
      <c r="AY1927" s="17" t="s">
        <v>181</v>
      </c>
      <c r="BE1927" s="175">
        <f t="shared" si="24"/>
        <v>0</v>
      </c>
      <c r="BF1927" s="175">
        <f t="shared" si="25"/>
        <v>0</v>
      </c>
      <c r="BG1927" s="175">
        <f t="shared" si="26"/>
        <v>0</v>
      </c>
      <c r="BH1927" s="175">
        <f t="shared" si="27"/>
        <v>0</v>
      </c>
      <c r="BI1927" s="175">
        <f t="shared" si="28"/>
        <v>0</v>
      </c>
      <c r="BJ1927" s="17" t="s">
        <v>80</v>
      </c>
      <c r="BK1927" s="175">
        <f t="shared" si="29"/>
        <v>0</v>
      </c>
      <c r="BL1927" s="17" t="s">
        <v>300</v>
      </c>
      <c r="BM1927" s="174" t="s">
        <v>2790</v>
      </c>
    </row>
    <row r="1928" spans="1:65" s="2" customFormat="1" ht="21.75" customHeight="1">
      <c r="A1928" s="32"/>
      <c r="B1928" s="161"/>
      <c r="C1928" s="162" t="s">
        <v>2791</v>
      </c>
      <c r="D1928" s="162" t="s">
        <v>183</v>
      </c>
      <c r="E1928" s="163" t="s">
        <v>2792</v>
      </c>
      <c r="F1928" s="164" t="s">
        <v>2793</v>
      </c>
      <c r="G1928" s="165" t="s">
        <v>186</v>
      </c>
      <c r="H1928" s="166">
        <v>1</v>
      </c>
      <c r="I1928" s="167"/>
      <c r="J1928" s="168">
        <f t="shared" ref="J1928:J1949" si="30">ROUND(I1928*H1928,2)</f>
        <v>0</v>
      </c>
      <c r="K1928" s="169"/>
      <c r="L1928" s="33"/>
      <c r="M1928" s="170" t="s">
        <v>1</v>
      </c>
      <c r="N1928" s="171" t="s">
        <v>40</v>
      </c>
      <c r="O1928" s="58"/>
      <c r="P1928" s="172">
        <f t="shared" ref="P1928:P1949" si="31">O1928*H1928</f>
        <v>0</v>
      </c>
      <c r="Q1928" s="172">
        <v>0</v>
      </c>
      <c r="R1928" s="172">
        <f t="shared" ref="R1928:R1949" si="32">Q1928*H1928</f>
        <v>0</v>
      </c>
      <c r="S1928" s="172">
        <v>0</v>
      </c>
      <c r="T1928" s="173">
        <f t="shared" ref="T1928:T1949" si="33">S1928*H1928</f>
        <v>0</v>
      </c>
      <c r="U1928" s="32"/>
      <c r="V1928" s="32"/>
      <c r="W1928" s="32"/>
      <c r="X1928" s="32"/>
      <c r="Y1928" s="32"/>
      <c r="Z1928" s="32"/>
      <c r="AA1928" s="32"/>
      <c r="AB1928" s="32"/>
      <c r="AC1928" s="32"/>
      <c r="AD1928" s="32"/>
      <c r="AE1928" s="32"/>
      <c r="AR1928" s="174" t="s">
        <v>300</v>
      </c>
      <c r="AT1928" s="174" t="s">
        <v>183</v>
      </c>
      <c r="AU1928" s="174" t="s">
        <v>85</v>
      </c>
      <c r="AY1928" s="17" t="s">
        <v>181</v>
      </c>
      <c r="BE1928" s="175">
        <f t="shared" ref="BE1928:BE1949" si="34">IF(N1928="základní",J1928,0)</f>
        <v>0</v>
      </c>
      <c r="BF1928" s="175">
        <f t="shared" ref="BF1928:BF1949" si="35">IF(N1928="snížená",J1928,0)</f>
        <v>0</v>
      </c>
      <c r="BG1928" s="175">
        <f t="shared" ref="BG1928:BG1949" si="36">IF(N1928="zákl. přenesená",J1928,0)</f>
        <v>0</v>
      </c>
      <c r="BH1928" s="175">
        <f t="shared" ref="BH1928:BH1949" si="37">IF(N1928="sníž. přenesená",J1928,0)</f>
        <v>0</v>
      </c>
      <c r="BI1928" s="175">
        <f t="shared" ref="BI1928:BI1949" si="38">IF(N1928="nulová",J1928,0)</f>
        <v>0</v>
      </c>
      <c r="BJ1928" s="17" t="s">
        <v>80</v>
      </c>
      <c r="BK1928" s="175">
        <f t="shared" ref="BK1928:BK1949" si="39">ROUND(I1928*H1928,2)</f>
        <v>0</v>
      </c>
      <c r="BL1928" s="17" t="s">
        <v>300</v>
      </c>
      <c r="BM1928" s="174" t="s">
        <v>2794</v>
      </c>
    </row>
    <row r="1929" spans="1:65" s="2" customFormat="1" ht="21.75" customHeight="1">
      <c r="A1929" s="32"/>
      <c r="B1929" s="161"/>
      <c r="C1929" s="162" t="s">
        <v>2795</v>
      </c>
      <c r="D1929" s="162" t="s">
        <v>183</v>
      </c>
      <c r="E1929" s="163" t="s">
        <v>2796</v>
      </c>
      <c r="F1929" s="164" t="s">
        <v>2797</v>
      </c>
      <c r="G1929" s="165" t="s">
        <v>186</v>
      </c>
      <c r="H1929" s="166">
        <v>1</v>
      </c>
      <c r="I1929" s="167"/>
      <c r="J1929" s="168">
        <f t="shared" si="30"/>
        <v>0</v>
      </c>
      <c r="K1929" s="169"/>
      <c r="L1929" s="33"/>
      <c r="M1929" s="170" t="s">
        <v>1</v>
      </c>
      <c r="N1929" s="171" t="s">
        <v>40</v>
      </c>
      <c r="O1929" s="58"/>
      <c r="P1929" s="172">
        <f t="shared" si="31"/>
        <v>0</v>
      </c>
      <c r="Q1929" s="172">
        <v>0</v>
      </c>
      <c r="R1929" s="172">
        <f t="shared" si="32"/>
        <v>0</v>
      </c>
      <c r="S1929" s="172">
        <v>0</v>
      </c>
      <c r="T1929" s="173">
        <f t="shared" si="33"/>
        <v>0</v>
      </c>
      <c r="U1929" s="32"/>
      <c r="V1929" s="32"/>
      <c r="W1929" s="32"/>
      <c r="X1929" s="32"/>
      <c r="Y1929" s="32"/>
      <c r="Z1929" s="32"/>
      <c r="AA1929" s="32"/>
      <c r="AB1929" s="32"/>
      <c r="AC1929" s="32"/>
      <c r="AD1929" s="32"/>
      <c r="AE1929" s="32"/>
      <c r="AR1929" s="174" t="s">
        <v>300</v>
      </c>
      <c r="AT1929" s="174" t="s">
        <v>183</v>
      </c>
      <c r="AU1929" s="174" t="s">
        <v>85</v>
      </c>
      <c r="AY1929" s="17" t="s">
        <v>181</v>
      </c>
      <c r="BE1929" s="175">
        <f t="shared" si="34"/>
        <v>0</v>
      </c>
      <c r="BF1929" s="175">
        <f t="shared" si="35"/>
        <v>0</v>
      </c>
      <c r="BG1929" s="175">
        <f t="shared" si="36"/>
        <v>0</v>
      </c>
      <c r="BH1929" s="175">
        <f t="shared" si="37"/>
        <v>0</v>
      </c>
      <c r="BI1929" s="175">
        <f t="shared" si="38"/>
        <v>0</v>
      </c>
      <c r="BJ1929" s="17" t="s">
        <v>80</v>
      </c>
      <c r="BK1929" s="175">
        <f t="shared" si="39"/>
        <v>0</v>
      </c>
      <c r="BL1929" s="17" t="s">
        <v>300</v>
      </c>
      <c r="BM1929" s="174" t="s">
        <v>2798</v>
      </c>
    </row>
    <row r="1930" spans="1:65" s="2" customFormat="1" ht="21.75" customHeight="1">
      <c r="A1930" s="32"/>
      <c r="B1930" s="161"/>
      <c r="C1930" s="162" t="s">
        <v>2799</v>
      </c>
      <c r="D1930" s="162" t="s">
        <v>183</v>
      </c>
      <c r="E1930" s="163" t="s">
        <v>2800</v>
      </c>
      <c r="F1930" s="164" t="s">
        <v>2801</v>
      </c>
      <c r="G1930" s="165" t="s">
        <v>186</v>
      </c>
      <c r="H1930" s="166">
        <v>1</v>
      </c>
      <c r="I1930" s="167"/>
      <c r="J1930" s="168">
        <f t="shared" si="30"/>
        <v>0</v>
      </c>
      <c r="K1930" s="169"/>
      <c r="L1930" s="33"/>
      <c r="M1930" s="170" t="s">
        <v>1</v>
      </c>
      <c r="N1930" s="171" t="s">
        <v>40</v>
      </c>
      <c r="O1930" s="58"/>
      <c r="P1930" s="172">
        <f t="shared" si="31"/>
        <v>0</v>
      </c>
      <c r="Q1930" s="172">
        <v>0</v>
      </c>
      <c r="R1930" s="172">
        <f t="shared" si="32"/>
        <v>0</v>
      </c>
      <c r="S1930" s="172">
        <v>0</v>
      </c>
      <c r="T1930" s="173">
        <f t="shared" si="33"/>
        <v>0</v>
      </c>
      <c r="U1930" s="32"/>
      <c r="V1930" s="32"/>
      <c r="W1930" s="32"/>
      <c r="X1930" s="32"/>
      <c r="Y1930" s="32"/>
      <c r="Z1930" s="32"/>
      <c r="AA1930" s="32"/>
      <c r="AB1930" s="32"/>
      <c r="AC1930" s="32"/>
      <c r="AD1930" s="32"/>
      <c r="AE1930" s="32"/>
      <c r="AR1930" s="174" t="s">
        <v>300</v>
      </c>
      <c r="AT1930" s="174" t="s">
        <v>183</v>
      </c>
      <c r="AU1930" s="174" t="s">
        <v>85</v>
      </c>
      <c r="AY1930" s="17" t="s">
        <v>181</v>
      </c>
      <c r="BE1930" s="175">
        <f t="shared" si="34"/>
        <v>0</v>
      </c>
      <c r="BF1930" s="175">
        <f t="shared" si="35"/>
        <v>0</v>
      </c>
      <c r="BG1930" s="175">
        <f t="shared" si="36"/>
        <v>0</v>
      </c>
      <c r="BH1930" s="175">
        <f t="shared" si="37"/>
        <v>0</v>
      </c>
      <c r="BI1930" s="175">
        <f t="shared" si="38"/>
        <v>0</v>
      </c>
      <c r="BJ1930" s="17" t="s">
        <v>80</v>
      </c>
      <c r="BK1930" s="175">
        <f t="shared" si="39"/>
        <v>0</v>
      </c>
      <c r="BL1930" s="17" t="s">
        <v>300</v>
      </c>
      <c r="BM1930" s="174" t="s">
        <v>2802</v>
      </c>
    </row>
    <row r="1931" spans="1:65" s="2" customFormat="1" ht="21.75" customHeight="1">
      <c r="A1931" s="32"/>
      <c r="B1931" s="161"/>
      <c r="C1931" s="162" t="s">
        <v>2803</v>
      </c>
      <c r="D1931" s="162" t="s">
        <v>183</v>
      </c>
      <c r="E1931" s="163" t="s">
        <v>2804</v>
      </c>
      <c r="F1931" s="164" t="s">
        <v>2805</v>
      </c>
      <c r="G1931" s="165" t="s">
        <v>186</v>
      </c>
      <c r="H1931" s="166">
        <v>1</v>
      </c>
      <c r="I1931" s="167"/>
      <c r="J1931" s="168">
        <f t="shared" si="30"/>
        <v>0</v>
      </c>
      <c r="K1931" s="169"/>
      <c r="L1931" s="33"/>
      <c r="M1931" s="170" t="s">
        <v>1</v>
      </c>
      <c r="N1931" s="171" t="s">
        <v>40</v>
      </c>
      <c r="O1931" s="58"/>
      <c r="P1931" s="172">
        <f t="shared" si="31"/>
        <v>0</v>
      </c>
      <c r="Q1931" s="172">
        <v>0</v>
      </c>
      <c r="R1931" s="172">
        <f t="shared" si="32"/>
        <v>0</v>
      </c>
      <c r="S1931" s="172">
        <v>0</v>
      </c>
      <c r="T1931" s="173">
        <f t="shared" si="33"/>
        <v>0</v>
      </c>
      <c r="U1931" s="32"/>
      <c r="V1931" s="32"/>
      <c r="W1931" s="32"/>
      <c r="X1931" s="32"/>
      <c r="Y1931" s="32"/>
      <c r="Z1931" s="32"/>
      <c r="AA1931" s="32"/>
      <c r="AB1931" s="32"/>
      <c r="AC1931" s="32"/>
      <c r="AD1931" s="32"/>
      <c r="AE1931" s="32"/>
      <c r="AR1931" s="174" t="s">
        <v>300</v>
      </c>
      <c r="AT1931" s="174" t="s">
        <v>183</v>
      </c>
      <c r="AU1931" s="174" t="s">
        <v>85</v>
      </c>
      <c r="AY1931" s="17" t="s">
        <v>181</v>
      </c>
      <c r="BE1931" s="175">
        <f t="shared" si="34"/>
        <v>0</v>
      </c>
      <c r="BF1931" s="175">
        <f t="shared" si="35"/>
        <v>0</v>
      </c>
      <c r="BG1931" s="175">
        <f t="shared" si="36"/>
        <v>0</v>
      </c>
      <c r="BH1931" s="175">
        <f t="shared" si="37"/>
        <v>0</v>
      </c>
      <c r="BI1931" s="175">
        <f t="shared" si="38"/>
        <v>0</v>
      </c>
      <c r="BJ1931" s="17" t="s">
        <v>80</v>
      </c>
      <c r="BK1931" s="175">
        <f t="shared" si="39"/>
        <v>0</v>
      </c>
      <c r="BL1931" s="17" t="s">
        <v>300</v>
      </c>
      <c r="BM1931" s="174" t="s">
        <v>2806</v>
      </c>
    </row>
    <row r="1932" spans="1:65" s="2" customFormat="1" ht="21.75" customHeight="1">
      <c r="A1932" s="32"/>
      <c r="B1932" s="161"/>
      <c r="C1932" s="162" t="s">
        <v>2807</v>
      </c>
      <c r="D1932" s="162" t="s">
        <v>183</v>
      </c>
      <c r="E1932" s="163" t="s">
        <v>2808</v>
      </c>
      <c r="F1932" s="164" t="s">
        <v>2809</v>
      </c>
      <c r="G1932" s="165" t="s">
        <v>186</v>
      </c>
      <c r="H1932" s="166">
        <v>7</v>
      </c>
      <c r="I1932" s="167"/>
      <c r="J1932" s="168">
        <f t="shared" si="30"/>
        <v>0</v>
      </c>
      <c r="K1932" s="169"/>
      <c r="L1932" s="33"/>
      <c r="M1932" s="170" t="s">
        <v>1</v>
      </c>
      <c r="N1932" s="171" t="s">
        <v>40</v>
      </c>
      <c r="O1932" s="58"/>
      <c r="P1932" s="172">
        <f t="shared" si="31"/>
        <v>0</v>
      </c>
      <c r="Q1932" s="172">
        <v>0</v>
      </c>
      <c r="R1932" s="172">
        <f t="shared" si="32"/>
        <v>0</v>
      </c>
      <c r="S1932" s="172">
        <v>0</v>
      </c>
      <c r="T1932" s="173">
        <f t="shared" si="33"/>
        <v>0</v>
      </c>
      <c r="U1932" s="32"/>
      <c r="V1932" s="32"/>
      <c r="W1932" s="32"/>
      <c r="X1932" s="32"/>
      <c r="Y1932" s="32"/>
      <c r="Z1932" s="32"/>
      <c r="AA1932" s="32"/>
      <c r="AB1932" s="32"/>
      <c r="AC1932" s="32"/>
      <c r="AD1932" s="32"/>
      <c r="AE1932" s="32"/>
      <c r="AR1932" s="174" t="s">
        <v>300</v>
      </c>
      <c r="AT1932" s="174" t="s">
        <v>183</v>
      </c>
      <c r="AU1932" s="174" t="s">
        <v>85</v>
      </c>
      <c r="AY1932" s="17" t="s">
        <v>181</v>
      </c>
      <c r="BE1932" s="175">
        <f t="shared" si="34"/>
        <v>0</v>
      </c>
      <c r="BF1932" s="175">
        <f t="shared" si="35"/>
        <v>0</v>
      </c>
      <c r="BG1932" s="175">
        <f t="shared" si="36"/>
        <v>0</v>
      </c>
      <c r="BH1932" s="175">
        <f t="shared" si="37"/>
        <v>0</v>
      </c>
      <c r="BI1932" s="175">
        <f t="shared" si="38"/>
        <v>0</v>
      </c>
      <c r="BJ1932" s="17" t="s">
        <v>80</v>
      </c>
      <c r="BK1932" s="175">
        <f t="shared" si="39"/>
        <v>0</v>
      </c>
      <c r="BL1932" s="17" t="s">
        <v>300</v>
      </c>
      <c r="BM1932" s="174" t="s">
        <v>2810</v>
      </c>
    </row>
    <row r="1933" spans="1:65" s="2" customFormat="1" ht="16.5" customHeight="1">
      <c r="A1933" s="32"/>
      <c r="B1933" s="161"/>
      <c r="C1933" s="162" t="s">
        <v>2811</v>
      </c>
      <c r="D1933" s="162" t="s">
        <v>183</v>
      </c>
      <c r="E1933" s="163" t="s">
        <v>2812</v>
      </c>
      <c r="F1933" s="164" t="s">
        <v>2813</v>
      </c>
      <c r="G1933" s="165" t="s">
        <v>186</v>
      </c>
      <c r="H1933" s="166">
        <v>2</v>
      </c>
      <c r="I1933" s="167"/>
      <c r="J1933" s="168">
        <f t="shared" si="30"/>
        <v>0</v>
      </c>
      <c r="K1933" s="169"/>
      <c r="L1933" s="33"/>
      <c r="M1933" s="170" t="s">
        <v>1</v>
      </c>
      <c r="N1933" s="171" t="s">
        <v>40</v>
      </c>
      <c r="O1933" s="58"/>
      <c r="P1933" s="172">
        <f t="shared" si="31"/>
        <v>0</v>
      </c>
      <c r="Q1933" s="172">
        <v>4.4000000000000002E-4</v>
      </c>
      <c r="R1933" s="172">
        <f t="shared" si="32"/>
        <v>8.8000000000000003E-4</v>
      </c>
      <c r="S1933" s="172">
        <v>0</v>
      </c>
      <c r="T1933" s="173">
        <f t="shared" si="33"/>
        <v>0</v>
      </c>
      <c r="U1933" s="32"/>
      <c r="V1933" s="32"/>
      <c r="W1933" s="32"/>
      <c r="X1933" s="32"/>
      <c r="Y1933" s="32"/>
      <c r="Z1933" s="32"/>
      <c r="AA1933" s="32"/>
      <c r="AB1933" s="32"/>
      <c r="AC1933" s="32"/>
      <c r="AD1933" s="32"/>
      <c r="AE1933" s="32"/>
      <c r="AR1933" s="174" t="s">
        <v>300</v>
      </c>
      <c r="AT1933" s="174" t="s">
        <v>183</v>
      </c>
      <c r="AU1933" s="174" t="s">
        <v>85</v>
      </c>
      <c r="AY1933" s="17" t="s">
        <v>181</v>
      </c>
      <c r="BE1933" s="175">
        <f t="shared" si="34"/>
        <v>0</v>
      </c>
      <c r="BF1933" s="175">
        <f t="shared" si="35"/>
        <v>0</v>
      </c>
      <c r="BG1933" s="175">
        <f t="shared" si="36"/>
        <v>0</v>
      </c>
      <c r="BH1933" s="175">
        <f t="shared" si="37"/>
        <v>0</v>
      </c>
      <c r="BI1933" s="175">
        <f t="shared" si="38"/>
        <v>0</v>
      </c>
      <c r="BJ1933" s="17" t="s">
        <v>80</v>
      </c>
      <c r="BK1933" s="175">
        <f t="shared" si="39"/>
        <v>0</v>
      </c>
      <c r="BL1933" s="17" t="s">
        <v>300</v>
      </c>
      <c r="BM1933" s="174" t="s">
        <v>2814</v>
      </c>
    </row>
    <row r="1934" spans="1:65" s="2" customFormat="1" ht="21.75" customHeight="1">
      <c r="A1934" s="32"/>
      <c r="B1934" s="161"/>
      <c r="C1934" s="200" t="s">
        <v>2815</v>
      </c>
      <c r="D1934" s="200" t="s">
        <v>513</v>
      </c>
      <c r="E1934" s="201" t="s">
        <v>2816</v>
      </c>
      <c r="F1934" s="202" t="s">
        <v>2817</v>
      </c>
      <c r="G1934" s="203" t="s">
        <v>186</v>
      </c>
      <c r="H1934" s="204">
        <v>2</v>
      </c>
      <c r="I1934" s="205"/>
      <c r="J1934" s="206">
        <f t="shared" si="30"/>
        <v>0</v>
      </c>
      <c r="K1934" s="207"/>
      <c r="L1934" s="208"/>
      <c r="M1934" s="209" t="s">
        <v>1</v>
      </c>
      <c r="N1934" s="210" t="s">
        <v>40</v>
      </c>
      <c r="O1934" s="58"/>
      <c r="P1934" s="172">
        <f t="shared" si="31"/>
        <v>0</v>
      </c>
      <c r="Q1934" s="172">
        <v>4.4999999999999998E-2</v>
      </c>
      <c r="R1934" s="172">
        <f t="shared" si="32"/>
        <v>0.09</v>
      </c>
      <c r="S1934" s="172">
        <v>0</v>
      </c>
      <c r="T1934" s="173">
        <f t="shared" si="33"/>
        <v>0</v>
      </c>
      <c r="U1934" s="32"/>
      <c r="V1934" s="32"/>
      <c r="W1934" s="32"/>
      <c r="X1934" s="32"/>
      <c r="Y1934" s="32"/>
      <c r="Z1934" s="32"/>
      <c r="AA1934" s="32"/>
      <c r="AB1934" s="32"/>
      <c r="AC1934" s="32"/>
      <c r="AD1934" s="32"/>
      <c r="AE1934" s="32"/>
      <c r="AR1934" s="174" t="s">
        <v>445</v>
      </c>
      <c r="AT1934" s="174" t="s">
        <v>513</v>
      </c>
      <c r="AU1934" s="174" t="s">
        <v>85</v>
      </c>
      <c r="AY1934" s="17" t="s">
        <v>181</v>
      </c>
      <c r="BE1934" s="175">
        <f t="shared" si="34"/>
        <v>0</v>
      </c>
      <c r="BF1934" s="175">
        <f t="shared" si="35"/>
        <v>0</v>
      </c>
      <c r="BG1934" s="175">
        <f t="shared" si="36"/>
        <v>0</v>
      </c>
      <c r="BH1934" s="175">
        <f t="shared" si="37"/>
        <v>0</v>
      </c>
      <c r="BI1934" s="175">
        <f t="shared" si="38"/>
        <v>0</v>
      </c>
      <c r="BJ1934" s="17" t="s">
        <v>80</v>
      </c>
      <c r="BK1934" s="175">
        <f t="shared" si="39"/>
        <v>0</v>
      </c>
      <c r="BL1934" s="17" t="s">
        <v>300</v>
      </c>
      <c r="BM1934" s="174" t="s">
        <v>2818</v>
      </c>
    </row>
    <row r="1935" spans="1:65" s="2" customFormat="1" ht="16.5" customHeight="1">
      <c r="A1935" s="32"/>
      <c r="B1935" s="161"/>
      <c r="C1935" s="162" t="s">
        <v>2819</v>
      </c>
      <c r="D1935" s="162" t="s">
        <v>183</v>
      </c>
      <c r="E1935" s="163" t="s">
        <v>2820</v>
      </c>
      <c r="F1935" s="164" t="s">
        <v>2821</v>
      </c>
      <c r="G1935" s="165" t="s">
        <v>186</v>
      </c>
      <c r="H1935" s="166">
        <v>4</v>
      </c>
      <c r="I1935" s="167"/>
      <c r="J1935" s="168">
        <f t="shared" si="30"/>
        <v>0</v>
      </c>
      <c r="K1935" s="169"/>
      <c r="L1935" s="33"/>
      <c r="M1935" s="170" t="s">
        <v>1</v>
      </c>
      <c r="N1935" s="171" t="s">
        <v>40</v>
      </c>
      <c r="O1935" s="58"/>
      <c r="P1935" s="172">
        <f t="shared" si="31"/>
        <v>0</v>
      </c>
      <c r="Q1935" s="172">
        <v>4.4000000000000002E-4</v>
      </c>
      <c r="R1935" s="172">
        <f t="shared" si="32"/>
        <v>1.7600000000000001E-3</v>
      </c>
      <c r="S1935" s="172">
        <v>0</v>
      </c>
      <c r="T1935" s="173">
        <f t="shared" si="33"/>
        <v>0</v>
      </c>
      <c r="U1935" s="32"/>
      <c r="V1935" s="32"/>
      <c r="W1935" s="32"/>
      <c r="X1935" s="32"/>
      <c r="Y1935" s="32"/>
      <c r="Z1935" s="32"/>
      <c r="AA1935" s="32"/>
      <c r="AB1935" s="32"/>
      <c r="AC1935" s="32"/>
      <c r="AD1935" s="32"/>
      <c r="AE1935" s="32"/>
      <c r="AR1935" s="174" t="s">
        <v>300</v>
      </c>
      <c r="AT1935" s="174" t="s">
        <v>183</v>
      </c>
      <c r="AU1935" s="174" t="s">
        <v>85</v>
      </c>
      <c r="AY1935" s="17" t="s">
        <v>181</v>
      </c>
      <c r="BE1935" s="175">
        <f t="shared" si="34"/>
        <v>0</v>
      </c>
      <c r="BF1935" s="175">
        <f t="shared" si="35"/>
        <v>0</v>
      </c>
      <c r="BG1935" s="175">
        <f t="shared" si="36"/>
        <v>0</v>
      </c>
      <c r="BH1935" s="175">
        <f t="shared" si="37"/>
        <v>0</v>
      </c>
      <c r="BI1935" s="175">
        <f t="shared" si="38"/>
        <v>0</v>
      </c>
      <c r="BJ1935" s="17" t="s">
        <v>80</v>
      </c>
      <c r="BK1935" s="175">
        <f t="shared" si="39"/>
        <v>0</v>
      </c>
      <c r="BL1935" s="17" t="s">
        <v>300</v>
      </c>
      <c r="BM1935" s="174" t="s">
        <v>2822</v>
      </c>
    </row>
    <row r="1936" spans="1:65" s="2" customFormat="1" ht="21.75" customHeight="1">
      <c r="A1936" s="32"/>
      <c r="B1936" s="161"/>
      <c r="C1936" s="162" t="s">
        <v>2823</v>
      </c>
      <c r="D1936" s="162" t="s">
        <v>183</v>
      </c>
      <c r="E1936" s="163" t="s">
        <v>2824</v>
      </c>
      <c r="F1936" s="164" t="s">
        <v>2825</v>
      </c>
      <c r="G1936" s="165" t="s">
        <v>186</v>
      </c>
      <c r="H1936" s="166">
        <v>8</v>
      </c>
      <c r="I1936" s="167"/>
      <c r="J1936" s="168">
        <f t="shared" si="30"/>
        <v>0</v>
      </c>
      <c r="K1936" s="169"/>
      <c r="L1936" s="33"/>
      <c r="M1936" s="170" t="s">
        <v>1</v>
      </c>
      <c r="N1936" s="171" t="s">
        <v>40</v>
      </c>
      <c r="O1936" s="58"/>
      <c r="P1936" s="172">
        <f t="shared" si="31"/>
        <v>0</v>
      </c>
      <c r="Q1936" s="172">
        <v>4.4000000000000002E-4</v>
      </c>
      <c r="R1936" s="172">
        <f t="shared" si="32"/>
        <v>3.5200000000000001E-3</v>
      </c>
      <c r="S1936" s="172">
        <v>0</v>
      </c>
      <c r="T1936" s="173">
        <f t="shared" si="33"/>
        <v>0</v>
      </c>
      <c r="U1936" s="32"/>
      <c r="V1936" s="32"/>
      <c r="W1936" s="32"/>
      <c r="X1936" s="32"/>
      <c r="Y1936" s="32"/>
      <c r="Z1936" s="32"/>
      <c r="AA1936" s="32"/>
      <c r="AB1936" s="32"/>
      <c r="AC1936" s="32"/>
      <c r="AD1936" s="32"/>
      <c r="AE1936" s="32"/>
      <c r="AR1936" s="174" t="s">
        <v>300</v>
      </c>
      <c r="AT1936" s="174" t="s">
        <v>183</v>
      </c>
      <c r="AU1936" s="174" t="s">
        <v>85</v>
      </c>
      <c r="AY1936" s="17" t="s">
        <v>181</v>
      </c>
      <c r="BE1936" s="175">
        <f t="shared" si="34"/>
        <v>0</v>
      </c>
      <c r="BF1936" s="175">
        <f t="shared" si="35"/>
        <v>0</v>
      </c>
      <c r="BG1936" s="175">
        <f t="shared" si="36"/>
        <v>0</v>
      </c>
      <c r="BH1936" s="175">
        <f t="shared" si="37"/>
        <v>0</v>
      </c>
      <c r="BI1936" s="175">
        <f t="shared" si="38"/>
        <v>0</v>
      </c>
      <c r="BJ1936" s="17" t="s">
        <v>80</v>
      </c>
      <c r="BK1936" s="175">
        <f t="shared" si="39"/>
        <v>0</v>
      </c>
      <c r="BL1936" s="17" t="s">
        <v>300</v>
      </c>
      <c r="BM1936" s="174" t="s">
        <v>2826</v>
      </c>
    </row>
    <row r="1937" spans="1:65" s="2" customFormat="1" ht="16.5" customHeight="1">
      <c r="A1937" s="32"/>
      <c r="B1937" s="161"/>
      <c r="C1937" s="162" t="s">
        <v>2827</v>
      </c>
      <c r="D1937" s="162" t="s">
        <v>183</v>
      </c>
      <c r="E1937" s="163" t="s">
        <v>2828</v>
      </c>
      <c r="F1937" s="164" t="s">
        <v>2829</v>
      </c>
      <c r="G1937" s="165" t="s">
        <v>186</v>
      </c>
      <c r="H1937" s="166">
        <v>1</v>
      </c>
      <c r="I1937" s="167"/>
      <c r="J1937" s="168">
        <f t="shared" si="30"/>
        <v>0</v>
      </c>
      <c r="K1937" s="169"/>
      <c r="L1937" s="33"/>
      <c r="M1937" s="170" t="s">
        <v>1</v>
      </c>
      <c r="N1937" s="171" t="s">
        <v>40</v>
      </c>
      <c r="O1937" s="58"/>
      <c r="P1937" s="172">
        <f t="shared" si="31"/>
        <v>0</v>
      </c>
      <c r="Q1937" s="172">
        <v>4.4000000000000002E-4</v>
      </c>
      <c r="R1937" s="172">
        <f t="shared" si="32"/>
        <v>4.4000000000000002E-4</v>
      </c>
      <c r="S1937" s="172">
        <v>0</v>
      </c>
      <c r="T1937" s="173">
        <f t="shared" si="33"/>
        <v>0</v>
      </c>
      <c r="U1937" s="32"/>
      <c r="V1937" s="32"/>
      <c r="W1937" s="32"/>
      <c r="X1937" s="32"/>
      <c r="Y1937" s="32"/>
      <c r="Z1937" s="32"/>
      <c r="AA1937" s="32"/>
      <c r="AB1937" s="32"/>
      <c r="AC1937" s="32"/>
      <c r="AD1937" s="32"/>
      <c r="AE1937" s="32"/>
      <c r="AR1937" s="174" t="s">
        <v>300</v>
      </c>
      <c r="AT1937" s="174" t="s">
        <v>183</v>
      </c>
      <c r="AU1937" s="174" t="s">
        <v>85</v>
      </c>
      <c r="AY1937" s="17" t="s">
        <v>181</v>
      </c>
      <c r="BE1937" s="175">
        <f t="shared" si="34"/>
        <v>0</v>
      </c>
      <c r="BF1937" s="175">
        <f t="shared" si="35"/>
        <v>0</v>
      </c>
      <c r="BG1937" s="175">
        <f t="shared" si="36"/>
        <v>0</v>
      </c>
      <c r="BH1937" s="175">
        <f t="shared" si="37"/>
        <v>0</v>
      </c>
      <c r="BI1937" s="175">
        <f t="shared" si="38"/>
        <v>0</v>
      </c>
      <c r="BJ1937" s="17" t="s">
        <v>80</v>
      </c>
      <c r="BK1937" s="175">
        <f t="shared" si="39"/>
        <v>0</v>
      </c>
      <c r="BL1937" s="17" t="s">
        <v>300</v>
      </c>
      <c r="BM1937" s="174" t="s">
        <v>2830</v>
      </c>
    </row>
    <row r="1938" spans="1:65" s="2" customFormat="1" ht="16.5" customHeight="1">
      <c r="A1938" s="32"/>
      <c r="B1938" s="161"/>
      <c r="C1938" s="162" t="s">
        <v>2831</v>
      </c>
      <c r="D1938" s="162" t="s">
        <v>183</v>
      </c>
      <c r="E1938" s="163" t="s">
        <v>2832</v>
      </c>
      <c r="F1938" s="164" t="s">
        <v>2833</v>
      </c>
      <c r="G1938" s="165" t="s">
        <v>186</v>
      </c>
      <c r="H1938" s="166">
        <v>1</v>
      </c>
      <c r="I1938" s="167"/>
      <c r="J1938" s="168">
        <f t="shared" si="30"/>
        <v>0</v>
      </c>
      <c r="K1938" s="169"/>
      <c r="L1938" s="33"/>
      <c r="M1938" s="170" t="s">
        <v>1</v>
      </c>
      <c r="N1938" s="171" t="s">
        <v>40</v>
      </c>
      <c r="O1938" s="58"/>
      <c r="P1938" s="172">
        <f t="shared" si="31"/>
        <v>0</v>
      </c>
      <c r="Q1938" s="172">
        <v>4.4000000000000002E-4</v>
      </c>
      <c r="R1938" s="172">
        <f t="shared" si="32"/>
        <v>4.4000000000000002E-4</v>
      </c>
      <c r="S1938" s="172">
        <v>0</v>
      </c>
      <c r="T1938" s="173">
        <f t="shared" si="33"/>
        <v>0</v>
      </c>
      <c r="U1938" s="32"/>
      <c r="V1938" s="32"/>
      <c r="W1938" s="32"/>
      <c r="X1938" s="32"/>
      <c r="Y1938" s="32"/>
      <c r="Z1938" s="32"/>
      <c r="AA1938" s="32"/>
      <c r="AB1938" s="32"/>
      <c r="AC1938" s="32"/>
      <c r="AD1938" s="32"/>
      <c r="AE1938" s="32"/>
      <c r="AR1938" s="174" t="s">
        <v>300</v>
      </c>
      <c r="AT1938" s="174" t="s">
        <v>183</v>
      </c>
      <c r="AU1938" s="174" t="s">
        <v>85</v>
      </c>
      <c r="AY1938" s="17" t="s">
        <v>181</v>
      </c>
      <c r="BE1938" s="175">
        <f t="shared" si="34"/>
        <v>0</v>
      </c>
      <c r="BF1938" s="175">
        <f t="shared" si="35"/>
        <v>0</v>
      </c>
      <c r="BG1938" s="175">
        <f t="shared" si="36"/>
        <v>0</v>
      </c>
      <c r="BH1938" s="175">
        <f t="shared" si="37"/>
        <v>0</v>
      </c>
      <c r="BI1938" s="175">
        <f t="shared" si="38"/>
        <v>0</v>
      </c>
      <c r="BJ1938" s="17" t="s">
        <v>80</v>
      </c>
      <c r="BK1938" s="175">
        <f t="shared" si="39"/>
        <v>0</v>
      </c>
      <c r="BL1938" s="17" t="s">
        <v>300</v>
      </c>
      <c r="BM1938" s="174" t="s">
        <v>2834</v>
      </c>
    </row>
    <row r="1939" spans="1:65" s="2" customFormat="1" ht="16.5" customHeight="1">
      <c r="A1939" s="32"/>
      <c r="B1939" s="161"/>
      <c r="C1939" s="162" t="s">
        <v>2835</v>
      </c>
      <c r="D1939" s="162" t="s">
        <v>183</v>
      </c>
      <c r="E1939" s="163" t="s">
        <v>2836</v>
      </c>
      <c r="F1939" s="164" t="s">
        <v>2837</v>
      </c>
      <c r="G1939" s="165" t="s">
        <v>186</v>
      </c>
      <c r="H1939" s="166">
        <v>1</v>
      </c>
      <c r="I1939" s="167"/>
      <c r="J1939" s="168">
        <f t="shared" si="30"/>
        <v>0</v>
      </c>
      <c r="K1939" s="169"/>
      <c r="L1939" s="33"/>
      <c r="M1939" s="170" t="s">
        <v>1</v>
      </c>
      <c r="N1939" s="171" t="s">
        <v>40</v>
      </c>
      <c r="O1939" s="58"/>
      <c r="P1939" s="172">
        <f t="shared" si="31"/>
        <v>0</v>
      </c>
      <c r="Q1939" s="172">
        <v>4.4000000000000002E-4</v>
      </c>
      <c r="R1939" s="172">
        <f t="shared" si="32"/>
        <v>4.4000000000000002E-4</v>
      </c>
      <c r="S1939" s="172">
        <v>0</v>
      </c>
      <c r="T1939" s="173">
        <f t="shared" si="33"/>
        <v>0</v>
      </c>
      <c r="U1939" s="32"/>
      <c r="V1939" s="32"/>
      <c r="W1939" s="32"/>
      <c r="X1939" s="32"/>
      <c r="Y1939" s="32"/>
      <c r="Z1939" s="32"/>
      <c r="AA1939" s="32"/>
      <c r="AB1939" s="32"/>
      <c r="AC1939" s="32"/>
      <c r="AD1939" s="32"/>
      <c r="AE1939" s="32"/>
      <c r="AR1939" s="174" t="s">
        <v>300</v>
      </c>
      <c r="AT1939" s="174" t="s">
        <v>183</v>
      </c>
      <c r="AU1939" s="174" t="s">
        <v>85</v>
      </c>
      <c r="AY1939" s="17" t="s">
        <v>181</v>
      </c>
      <c r="BE1939" s="175">
        <f t="shared" si="34"/>
        <v>0</v>
      </c>
      <c r="BF1939" s="175">
        <f t="shared" si="35"/>
        <v>0</v>
      </c>
      <c r="BG1939" s="175">
        <f t="shared" si="36"/>
        <v>0</v>
      </c>
      <c r="BH1939" s="175">
        <f t="shared" si="37"/>
        <v>0</v>
      </c>
      <c r="BI1939" s="175">
        <f t="shared" si="38"/>
        <v>0</v>
      </c>
      <c r="BJ1939" s="17" t="s">
        <v>80</v>
      </c>
      <c r="BK1939" s="175">
        <f t="shared" si="39"/>
        <v>0</v>
      </c>
      <c r="BL1939" s="17" t="s">
        <v>300</v>
      </c>
      <c r="BM1939" s="174" t="s">
        <v>2838</v>
      </c>
    </row>
    <row r="1940" spans="1:65" s="2" customFormat="1" ht="16.5" customHeight="1">
      <c r="A1940" s="32"/>
      <c r="B1940" s="161"/>
      <c r="C1940" s="162" t="s">
        <v>2839</v>
      </c>
      <c r="D1940" s="162" t="s">
        <v>183</v>
      </c>
      <c r="E1940" s="163" t="s">
        <v>2840</v>
      </c>
      <c r="F1940" s="164" t="s">
        <v>2841</v>
      </c>
      <c r="G1940" s="165" t="s">
        <v>186</v>
      </c>
      <c r="H1940" s="166">
        <v>1</v>
      </c>
      <c r="I1940" s="167"/>
      <c r="J1940" s="168">
        <f t="shared" si="30"/>
        <v>0</v>
      </c>
      <c r="K1940" s="169"/>
      <c r="L1940" s="33"/>
      <c r="M1940" s="170" t="s">
        <v>1</v>
      </c>
      <c r="N1940" s="171" t="s">
        <v>40</v>
      </c>
      <c r="O1940" s="58"/>
      <c r="P1940" s="172">
        <f t="shared" si="31"/>
        <v>0</v>
      </c>
      <c r="Q1940" s="172">
        <v>4.4000000000000002E-4</v>
      </c>
      <c r="R1940" s="172">
        <f t="shared" si="32"/>
        <v>4.4000000000000002E-4</v>
      </c>
      <c r="S1940" s="172">
        <v>0</v>
      </c>
      <c r="T1940" s="173">
        <f t="shared" si="33"/>
        <v>0</v>
      </c>
      <c r="U1940" s="32"/>
      <c r="V1940" s="32"/>
      <c r="W1940" s="32"/>
      <c r="X1940" s="32"/>
      <c r="Y1940" s="32"/>
      <c r="Z1940" s="32"/>
      <c r="AA1940" s="32"/>
      <c r="AB1940" s="32"/>
      <c r="AC1940" s="32"/>
      <c r="AD1940" s="32"/>
      <c r="AE1940" s="32"/>
      <c r="AR1940" s="174" t="s">
        <v>300</v>
      </c>
      <c r="AT1940" s="174" t="s">
        <v>183</v>
      </c>
      <c r="AU1940" s="174" t="s">
        <v>85</v>
      </c>
      <c r="AY1940" s="17" t="s">
        <v>181</v>
      </c>
      <c r="BE1940" s="175">
        <f t="shared" si="34"/>
        <v>0</v>
      </c>
      <c r="BF1940" s="175">
        <f t="shared" si="35"/>
        <v>0</v>
      </c>
      <c r="BG1940" s="175">
        <f t="shared" si="36"/>
        <v>0</v>
      </c>
      <c r="BH1940" s="175">
        <f t="shared" si="37"/>
        <v>0</v>
      </c>
      <c r="BI1940" s="175">
        <f t="shared" si="38"/>
        <v>0</v>
      </c>
      <c r="BJ1940" s="17" t="s">
        <v>80</v>
      </c>
      <c r="BK1940" s="175">
        <f t="shared" si="39"/>
        <v>0</v>
      </c>
      <c r="BL1940" s="17" t="s">
        <v>300</v>
      </c>
      <c r="BM1940" s="174" t="s">
        <v>2842</v>
      </c>
    </row>
    <row r="1941" spans="1:65" s="2" customFormat="1" ht="16.5" customHeight="1">
      <c r="A1941" s="32"/>
      <c r="B1941" s="161"/>
      <c r="C1941" s="162" t="s">
        <v>2843</v>
      </c>
      <c r="D1941" s="162" t="s">
        <v>183</v>
      </c>
      <c r="E1941" s="163" t="s">
        <v>2844</v>
      </c>
      <c r="F1941" s="164" t="s">
        <v>2845</v>
      </c>
      <c r="G1941" s="165" t="s">
        <v>186</v>
      </c>
      <c r="H1941" s="166">
        <v>1</v>
      </c>
      <c r="I1941" s="167"/>
      <c r="J1941" s="168">
        <f t="shared" si="30"/>
        <v>0</v>
      </c>
      <c r="K1941" s="169"/>
      <c r="L1941" s="33"/>
      <c r="M1941" s="170" t="s">
        <v>1</v>
      </c>
      <c r="N1941" s="171" t="s">
        <v>40</v>
      </c>
      <c r="O1941" s="58"/>
      <c r="P1941" s="172">
        <f t="shared" si="31"/>
        <v>0</v>
      </c>
      <c r="Q1941" s="172">
        <v>4.4000000000000002E-4</v>
      </c>
      <c r="R1941" s="172">
        <f t="shared" si="32"/>
        <v>4.4000000000000002E-4</v>
      </c>
      <c r="S1941" s="172">
        <v>0</v>
      </c>
      <c r="T1941" s="173">
        <f t="shared" si="33"/>
        <v>0</v>
      </c>
      <c r="U1941" s="32"/>
      <c r="V1941" s="32"/>
      <c r="W1941" s="32"/>
      <c r="X1941" s="32"/>
      <c r="Y1941" s="32"/>
      <c r="Z1941" s="32"/>
      <c r="AA1941" s="32"/>
      <c r="AB1941" s="32"/>
      <c r="AC1941" s="32"/>
      <c r="AD1941" s="32"/>
      <c r="AE1941" s="32"/>
      <c r="AR1941" s="174" t="s">
        <v>300</v>
      </c>
      <c r="AT1941" s="174" t="s">
        <v>183</v>
      </c>
      <c r="AU1941" s="174" t="s">
        <v>85</v>
      </c>
      <c r="AY1941" s="17" t="s">
        <v>181</v>
      </c>
      <c r="BE1941" s="175">
        <f t="shared" si="34"/>
        <v>0</v>
      </c>
      <c r="BF1941" s="175">
        <f t="shared" si="35"/>
        <v>0</v>
      </c>
      <c r="BG1941" s="175">
        <f t="shared" si="36"/>
        <v>0</v>
      </c>
      <c r="BH1941" s="175">
        <f t="shared" si="37"/>
        <v>0</v>
      </c>
      <c r="BI1941" s="175">
        <f t="shared" si="38"/>
        <v>0</v>
      </c>
      <c r="BJ1941" s="17" t="s">
        <v>80</v>
      </c>
      <c r="BK1941" s="175">
        <f t="shared" si="39"/>
        <v>0</v>
      </c>
      <c r="BL1941" s="17" t="s">
        <v>300</v>
      </c>
      <c r="BM1941" s="174" t="s">
        <v>2846</v>
      </c>
    </row>
    <row r="1942" spans="1:65" s="2" customFormat="1" ht="16.5" customHeight="1">
      <c r="A1942" s="32"/>
      <c r="B1942" s="161"/>
      <c r="C1942" s="162" t="s">
        <v>2847</v>
      </c>
      <c r="D1942" s="162" t="s">
        <v>183</v>
      </c>
      <c r="E1942" s="163" t="s">
        <v>2848</v>
      </c>
      <c r="F1942" s="164" t="s">
        <v>2849</v>
      </c>
      <c r="G1942" s="165" t="s">
        <v>186</v>
      </c>
      <c r="H1942" s="166">
        <v>1</v>
      </c>
      <c r="I1942" s="167"/>
      <c r="J1942" s="168">
        <f t="shared" si="30"/>
        <v>0</v>
      </c>
      <c r="K1942" s="169"/>
      <c r="L1942" s="33"/>
      <c r="M1942" s="170" t="s">
        <v>1</v>
      </c>
      <c r="N1942" s="171" t="s">
        <v>40</v>
      </c>
      <c r="O1942" s="58"/>
      <c r="P1942" s="172">
        <f t="shared" si="31"/>
        <v>0</v>
      </c>
      <c r="Q1942" s="172">
        <v>4.4000000000000002E-4</v>
      </c>
      <c r="R1942" s="172">
        <f t="shared" si="32"/>
        <v>4.4000000000000002E-4</v>
      </c>
      <c r="S1942" s="172">
        <v>0</v>
      </c>
      <c r="T1942" s="173">
        <f t="shared" si="33"/>
        <v>0</v>
      </c>
      <c r="U1942" s="32"/>
      <c r="V1942" s="32"/>
      <c r="W1942" s="32"/>
      <c r="X1942" s="32"/>
      <c r="Y1942" s="32"/>
      <c r="Z1942" s="32"/>
      <c r="AA1942" s="32"/>
      <c r="AB1942" s="32"/>
      <c r="AC1942" s="32"/>
      <c r="AD1942" s="32"/>
      <c r="AE1942" s="32"/>
      <c r="AR1942" s="174" t="s">
        <v>300</v>
      </c>
      <c r="AT1942" s="174" t="s">
        <v>183</v>
      </c>
      <c r="AU1942" s="174" t="s">
        <v>85</v>
      </c>
      <c r="AY1942" s="17" t="s">
        <v>181</v>
      </c>
      <c r="BE1942" s="175">
        <f t="shared" si="34"/>
        <v>0</v>
      </c>
      <c r="BF1942" s="175">
        <f t="shared" si="35"/>
        <v>0</v>
      </c>
      <c r="BG1942" s="175">
        <f t="shared" si="36"/>
        <v>0</v>
      </c>
      <c r="BH1942" s="175">
        <f t="shared" si="37"/>
        <v>0</v>
      </c>
      <c r="BI1942" s="175">
        <f t="shared" si="38"/>
        <v>0</v>
      </c>
      <c r="BJ1942" s="17" t="s">
        <v>80</v>
      </c>
      <c r="BK1942" s="175">
        <f t="shared" si="39"/>
        <v>0</v>
      </c>
      <c r="BL1942" s="17" t="s">
        <v>300</v>
      </c>
      <c r="BM1942" s="174" t="s">
        <v>2850</v>
      </c>
    </row>
    <row r="1943" spans="1:65" s="2" customFormat="1" ht="16.5" customHeight="1">
      <c r="A1943" s="32"/>
      <c r="B1943" s="161"/>
      <c r="C1943" s="162" t="s">
        <v>2851</v>
      </c>
      <c r="D1943" s="162" t="s">
        <v>183</v>
      </c>
      <c r="E1943" s="163" t="s">
        <v>2852</v>
      </c>
      <c r="F1943" s="164" t="s">
        <v>2853</v>
      </c>
      <c r="G1943" s="165" t="s">
        <v>186</v>
      </c>
      <c r="H1943" s="166">
        <v>1</v>
      </c>
      <c r="I1943" s="167"/>
      <c r="J1943" s="168">
        <f t="shared" si="30"/>
        <v>0</v>
      </c>
      <c r="K1943" s="169"/>
      <c r="L1943" s="33"/>
      <c r="M1943" s="170" t="s">
        <v>1</v>
      </c>
      <c r="N1943" s="171" t="s">
        <v>40</v>
      </c>
      <c r="O1943" s="58"/>
      <c r="P1943" s="172">
        <f t="shared" si="31"/>
        <v>0</v>
      </c>
      <c r="Q1943" s="172">
        <v>4.4000000000000002E-4</v>
      </c>
      <c r="R1943" s="172">
        <f t="shared" si="32"/>
        <v>4.4000000000000002E-4</v>
      </c>
      <c r="S1943" s="172">
        <v>0</v>
      </c>
      <c r="T1943" s="173">
        <f t="shared" si="33"/>
        <v>0</v>
      </c>
      <c r="U1943" s="32"/>
      <c r="V1943" s="32"/>
      <c r="W1943" s="32"/>
      <c r="X1943" s="32"/>
      <c r="Y1943" s="32"/>
      <c r="Z1943" s="32"/>
      <c r="AA1943" s="32"/>
      <c r="AB1943" s="32"/>
      <c r="AC1943" s="32"/>
      <c r="AD1943" s="32"/>
      <c r="AE1943" s="32"/>
      <c r="AR1943" s="174" t="s">
        <v>300</v>
      </c>
      <c r="AT1943" s="174" t="s">
        <v>183</v>
      </c>
      <c r="AU1943" s="174" t="s">
        <v>85</v>
      </c>
      <c r="AY1943" s="17" t="s">
        <v>181</v>
      </c>
      <c r="BE1943" s="175">
        <f t="shared" si="34"/>
        <v>0</v>
      </c>
      <c r="BF1943" s="175">
        <f t="shared" si="35"/>
        <v>0</v>
      </c>
      <c r="BG1943" s="175">
        <f t="shared" si="36"/>
        <v>0</v>
      </c>
      <c r="BH1943" s="175">
        <f t="shared" si="37"/>
        <v>0</v>
      </c>
      <c r="BI1943" s="175">
        <f t="shared" si="38"/>
        <v>0</v>
      </c>
      <c r="BJ1943" s="17" t="s">
        <v>80</v>
      </c>
      <c r="BK1943" s="175">
        <f t="shared" si="39"/>
        <v>0</v>
      </c>
      <c r="BL1943" s="17" t="s">
        <v>300</v>
      </c>
      <c r="BM1943" s="174" t="s">
        <v>2854</v>
      </c>
    </row>
    <row r="1944" spans="1:65" s="2" customFormat="1" ht="16.5" customHeight="1">
      <c r="A1944" s="32"/>
      <c r="B1944" s="161"/>
      <c r="C1944" s="162" t="s">
        <v>2855</v>
      </c>
      <c r="D1944" s="162" t="s">
        <v>183</v>
      </c>
      <c r="E1944" s="163" t="s">
        <v>2856</v>
      </c>
      <c r="F1944" s="164" t="s">
        <v>2857</v>
      </c>
      <c r="G1944" s="165" t="s">
        <v>186</v>
      </c>
      <c r="H1944" s="166">
        <v>1</v>
      </c>
      <c r="I1944" s="167"/>
      <c r="J1944" s="168">
        <f t="shared" si="30"/>
        <v>0</v>
      </c>
      <c r="K1944" s="169"/>
      <c r="L1944" s="33"/>
      <c r="M1944" s="170" t="s">
        <v>1</v>
      </c>
      <c r="N1944" s="171" t="s">
        <v>40</v>
      </c>
      <c r="O1944" s="58"/>
      <c r="P1944" s="172">
        <f t="shared" si="31"/>
        <v>0</v>
      </c>
      <c r="Q1944" s="172">
        <v>4.4000000000000002E-4</v>
      </c>
      <c r="R1944" s="172">
        <f t="shared" si="32"/>
        <v>4.4000000000000002E-4</v>
      </c>
      <c r="S1944" s="172">
        <v>0</v>
      </c>
      <c r="T1944" s="173">
        <f t="shared" si="33"/>
        <v>0</v>
      </c>
      <c r="U1944" s="32"/>
      <c r="V1944" s="32"/>
      <c r="W1944" s="32"/>
      <c r="X1944" s="32"/>
      <c r="Y1944" s="32"/>
      <c r="Z1944" s="32"/>
      <c r="AA1944" s="32"/>
      <c r="AB1944" s="32"/>
      <c r="AC1944" s="32"/>
      <c r="AD1944" s="32"/>
      <c r="AE1944" s="32"/>
      <c r="AR1944" s="174" t="s">
        <v>300</v>
      </c>
      <c r="AT1944" s="174" t="s">
        <v>183</v>
      </c>
      <c r="AU1944" s="174" t="s">
        <v>85</v>
      </c>
      <c r="AY1944" s="17" t="s">
        <v>181</v>
      </c>
      <c r="BE1944" s="175">
        <f t="shared" si="34"/>
        <v>0</v>
      </c>
      <c r="BF1944" s="175">
        <f t="shared" si="35"/>
        <v>0</v>
      </c>
      <c r="BG1944" s="175">
        <f t="shared" si="36"/>
        <v>0</v>
      </c>
      <c r="BH1944" s="175">
        <f t="shared" si="37"/>
        <v>0</v>
      </c>
      <c r="BI1944" s="175">
        <f t="shared" si="38"/>
        <v>0</v>
      </c>
      <c r="BJ1944" s="17" t="s">
        <v>80</v>
      </c>
      <c r="BK1944" s="175">
        <f t="shared" si="39"/>
        <v>0</v>
      </c>
      <c r="BL1944" s="17" t="s">
        <v>300</v>
      </c>
      <c r="BM1944" s="174" t="s">
        <v>2858</v>
      </c>
    </row>
    <row r="1945" spans="1:65" s="2" customFormat="1" ht="16.5" customHeight="1">
      <c r="A1945" s="32"/>
      <c r="B1945" s="161"/>
      <c r="C1945" s="162" t="s">
        <v>2859</v>
      </c>
      <c r="D1945" s="162" t="s">
        <v>183</v>
      </c>
      <c r="E1945" s="163" t="s">
        <v>2860</v>
      </c>
      <c r="F1945" s="164" t="s">
        <v>2861</v>
      </c>
      <c r="G1945" s="165" t="s">
        <v>186</v>
      </c>
      <c r="H1945" s="166">
        <v>1</v>
      </c>
      <c r="I1945" s="167"/>
      <c r="J1945" s="168">
        <f t="shared" si="30"/>
        <v>0</v>
      </c>
      <c r="K1945" s="169"/>
      <c r="L1945" s="33"/>
      <c r="M1945" s="170" t="s">
        <v>1</v>
      </c>
      <c r="N1945" s="171" t="s">
        <v>40</v>
      </c>
      <c r="O1945" s="58"/>
      <c r="P1945" s="172">
        <f t="shared" si="31"/>
        <v>0</v>
      </c>
      <c r="Q1945" s="172">
        <v>4.4000000000000002E-4</v>
      </c>
      <c r="R1945" s="172">
        <f t="shared" si="32"/>
        <v>4.4000000000000002E-4</v>
      </c>
      <c r="S1945" s="172">
        <v>0</v>
      </c>
      <c r="T1945" s="173">
        <f t="shared" si="33"/>
        <v>0</v>
      </c>
      <c r="U1945" s="32"/>
      <c r="V1945" s="32"/>
      <c r="W1945" s="32"/>
      <c r="X1945" s="32"/>
      <c r="Y1945" s="32"/>
      <c r="Z1945" s="32"/>
      <c r="AA1945" s="32"/>
      <c r="AB1945" s="32"/>
      <c r="AC1945" s="32"/>
      <c r="AD1945" s="32"/>
      <c r="AE1945" s="32"/>
      <c r="AR1945" s="174" t="s">
        <v>300</v>
      </c>
      <c r="AT1945" s="174" t="s">
        <v>183</v>
      </c>
      <c r="AU1945" s="174" t="s">
        <v>85</v>
      </c>
      <c r="AY1945" s="17" t="s">
        <v>181</v>
      </c>
      <c r="BE1945" s="175">
        <f t="shared" si="34"/>
        <v>0</v>
      </c>
      <c r="BF1945" s="175">
        <f t="shared" si="35"/>
        <v>0</v>
      </c>
      <c r="BG1945" s="175">
        <f t="shared" si="36"/>
        <v>0</v>
      </c>
      <c r="BH1945" s="175">
        <f t="shared" si="37"/>
        <v>0</v>
      </c>
      <c r="BI1945" s="175">
        <f t="shared" si="38"/>
        <v>0</v>
      </c>
      <c r="BJ1945" s="17" t="s">
        <v>80</v>
      </c>
      <c r="BK1945" s="175">
        <f t="shared" si="39"/>
        <v>0</v>
      </c>
      <c r="BL1945" s="17" t="s">
        <v>300</v>
      </c>
      <c r="BM1945" s="174" t="s">
        <v>2862</v>
      </c>
    </row>
    <row r="1946" spans="1:65" s="2" customFormat="1" ht="21.75" customHeight="1">
      <c r="A1946" s="32"/>
      <c r="B1946" s="161"/>
      <c r="C1946" s="162" t="s">
        <v>2863</v>
      </c>
      <c r="D1946" s="162" t="s">
        <v>183</v>
      </c>
      <c r="E1946" s="163" t="s">
        <v>2864</v>
      </c>
      <c r="F1946" s="164" t="s">
        <v>2865</v>
      </c>
      <c r="G1946" s="165" t="s">
        <v>186</v>
      </c>
      <c r="H1946" s="166">
        <v>1</v>
      </c>
      <c r="I1946" s="167"/>
      <c r="J1946" s="168">
        <f t="shared" si="30"/>
        <v>0</v>
      </c>
      <c r="K1946" s="169"/>
      <c r="L1946" s="33"/>
      <c r="M1946" s="170" t="s">
        <v>1</v>
      </c>
      <c r="N1946" s="171" t="s">
        <v>40</v>
      </c>
      <c r="O1946" s="58"/>
      <c r="P1946" s="172">
        <f t="shared" si="31"/>
        <v>0</v>
      </c>
      <c r="Q1946" s="172">
        <v>4.4000000000000002E-4</v>
      </c>
      <c r="R1946" s="172">
        <f t="shared" si="32"/>
        <v>4.4000000000000002E-4</v>
      </c>
      <c r="S1946" s="172">
        <v>0</v>
      </c>
      <c r="T1946" s="173">
        <f t="shared" si="33"/>
        <v>0</v>
      </c>
      <c r="U1946" s="32"/>
      <c r="V1946" s="32"/>
      <c r="W1946" s="32"/>
      <c r="X1946" s="32"/>
      <c r="Y1946" s="32"/>
      <c r="Z1946" s="32"/>
      <c r="AA1946" s="32"/>
      <c r="AB1946" s="32"/>
      <c r="AC1946" s="32"/>
      <c r="AD1946" s="32"/>
      <c r="AE1946" s="32"/>
      <c r="AR1946" s="174" t="s">
        <v>300</v>
      </c>
      <c r="AT1946" s="174" t="s">
        <v>183</v>
      </c>
      <c r="AU1946" s="174" t="s">
        <v>85</v>
      </c>
      <c r="AY1946" s="17" t="s">
        <v>181</v>
      </c>
      <c r="BE1946" s="175">
        <f t="shared" si="34"/>
        <v>0</v>
      </c>
      <c r="BF1946" s="175">
        <f t="shared" si="35"/>
        <v>0</v>
      </c>
      <c r="BG1946" s="175">
        <f t="shared" si="36"/>
        <v>0</v>
      </c>
      <c r="BH1946" s="175">
        <f t="shared" si="37"/>
        <v>0</v>
      </c>
      <c r="BI1946" s="175">
        <f t="shared" si="38"/>
        <v>0</v>
      </c>
      <c r="BJ1946" s="17" t="s">
        <v>80</v>
      </c>
      <c r="BK1946" s="175">
        <f t="shared" si="39"/>
        <v>0</v>
      </c>
      <c r="BL1946" s="17" t="s">
        <v>300</v>
      </c>
      <c r="BM1946" s="174" t="s">
        <v>2866</v>
      </c>
    </row>
    <row r="1947" spans="1:65" s="2" customFormat="1" ht="16.5" customHeight="1">
      <c r="A1947" s="32"/>
      <c r="B1947" s="161"/>
      <c r="C1947" s="162" t="s">
        <v>2867</v>
      </c>
      <c r="D1947" s="162" t="s">
        <v>183</v>
      </c>
      <c r="E1947" s="163" t="s">
        <v>2868</v>
      </c>
      <c r="F1947" s="164" t="s">
        <v>2869</v>
      </c>
      <c r="G1947" s="165" t="s">
        <v>186</v>
      </c>
      <c r="H1947" s="166">
        <v>1</v>
      </c>
      <c r="I1947" s="167"/>
      <c r="J1947" s="168">
        <f t="shared" si="30"/>
        <v>0</v>
      </c>
      <c r="K1947" s="169"/>
      <c r="L1947" s="33"/>
      <c r="M1947" s="170" t="s">
        <v>1</v>
      </c>
      <c r="N1947" s="171" t="s">
        <v>40</v>
      </c>
      <c r="O1947" s="58"/>
      <c r="P1947" s="172">
        <f t="shared" si="31"/>
        <v>0</v>
      </c>
      <c r="Q1947" s="172">
        <v>4.4000000000000002E-4</v>
      </c>
      <c r="R1947" s="172">
        <f t="shared" si="32"/>
        <v>4.4000000000000002E-4</v>
      </c>
      <c r="S1947" s="172">
        <v>0</v>
      </c>
      <c r="T1947" s="173">
        <f t="shared" si="33"/>
        <v>0</v>
      </c>
      <c r="U1947" s="32"/>
      <c r="V1947" s="32"/>
      <c r="W1947" s="32"/>
      <c r="X1947" s="32"/>
      <c r="Y1947" s="32"/>
      <c r="Z1947" s="32"/>
      <c r="AA1947" s="32"/>
      <c r="AB1947" s="32"/>
      <c r="AC1947" s="32"/>
      <c r="AD1947" s="32"/>
      <c r="AE1947" s="32"/>
      <c r="AR1947" s="174" t="s">
        <v>300</v>
      </c>
      <c r="AT1947" s="174" t="s">
        <v>183</v>
      </c>
      <c r="AU1947" s="174" t="s">
        <v>85</v>
      </c>
      <c r="AY1947" s="17" t="s">
        <v>181</v>
      </c>
      <c r="BE1947" s="175">
        <f t="shared" si="34"/>
        <v>0</v>
      </c>
      <c r="BF1947" s="175">
        <f t="shared" si="35"/>
        <v>0</v>
      </c>
      <c r="BG1947" s="175">
        <f t="shared" si="36"/>
        <v>0</v>
      </c>
      <c r="BH1947" s="175">
        <f t="shared" si="37"/>
        <v>0</v>
      </c>
      <c r="BI1947" s="175">
        <f t="shared" si="38"/>
        <v>0</v>
      </c>
      <c r="BJ1947" s="17" t="s">
        <v>80</v>
      </c>
      <c r="BK1947" s="175">
        <f t="shared" si="39"/>
        <v>0</v>
      </c>
      <c r="BL1947" s="17" t="s">
        <v>300</v>
      </c>
      <c r="BM1947" s="174" t="s">
        <v>2870</v>
      </c>
    </row>
    <row r="1948" spans="1:65" s="2" customFormat="1" ht="16.5" customHeight="1">
      <c r="A1948" s="32"/>
      <c r="B1948" s="161"/>
      <c r="C1948" s="162" t="s">
        <v>2871</v>
      </c>
      <c r="D1948" s="162" t="s">
        <v>183</v>
      </c>
      <c r="E1948" s="163" t="s">
        <v>2872</v>
      </c>
      <c r="F1948" s="164" t="s">
        <v>2873</v>
      </c>
      <c r="G1948" s="165" t="s">
        <v>186</v>
      </c>
      <c r="H1948" s="166">
        <v>1</v>
      </c>
      <c r="I1948" s="167"/>
      <c r="J1948" s="168">
        <f t="shared" si="30"/>
        <v>0</v>
      </c>
      <c r="K1948" s="169"/>
      <c r="L1948" s="33"/>
      <c r="M1948" s="170" t="s">
        <v>1</v>
      </c>
      <c r="N1948" s="171" t="s">
        <v>40</v>
      </c>
      <c r="O1948" s="58"/>
      <c r="P1948" s="172">
        <f t="shared" si="31"/>
        <v>0</v>
      </c>
      <c r="Q1948" s="172">
        <v>4.4000000000000002E-4</v>
      </c>
      <c r="R1948" s="172">
        <f t="shared" si="32"/>
        <v>4.4000000000000002E-4</v>
      </c>
      <c r="S1948" s="172">
        <v>0</v>
      </c>
      <c r="T1948" s="173">
        <f t="shared" si="33"/>
        <v>0</v>
      </c>
      <c r="U1948" s="32"/>
      <c r="V1948" s="32"/>
      <c r="W1948" s="32"/>
      <c r="X1948" s="32"/>
      <c r="Y1948" s="32"/>
      <c r="Z1948" s="32"/>
      <c r="AA1948" s="32"/>
      <c r="AB1948" s="32"/>
      <c r="AC1948" s="32"/>
      <c r="AD1948" s="32"/>
      <c r="AE1948" s="32"/>
      <c r="AR1948" s="174" t="s">
        <v>300</v>
      </c>
      <c r="AT1948" s="174" t="s">
        <v>183</v>
      </c>
      <c r="AU1948" s="174" t="s">
        <v>85</v>
      </c>
      <c r="AY1948" s="17" t="s">
        <v>181</v>
      </c>
      <c r="BE1948" s="175">
        <f t="shared" si="34"/>
        <v>0</v>
      </c>
      <c r="BF1948" s="175">
        <f t="shared" si="35"/>
        <v>0</v>
      </c>
      <c r="BG1948" s="175">
        <f t="shared" si="36"/>
        <v>0</v>
      </c>
      <c r="BH1948" s="175">
        <f t="shared" si="37"/>
        <v>0</v>
      </c>
      <c r="BI1948" s="175">
        <f t="shared" si="38"/>
        <v>0</v>
      </c>
      <c r="BJ1948" s="17" t="s">
        <v>80</v>
      </c>
      <c r="BK1948" s="175">
        <f t="shared" si="39"/>
        <v>0</v>
      </c>
      <c r="BL1948" s="17" t="s">
        <v>300</v>
      </c>
      <c r="BM1948" s="174" t="s">
        <v>2874</v>
      </c>
    </row>
    <row r="1949" spans="1:65" s="2" customFormat="1" ht="21.75" customHeight="1">
      <c r="A1949" s="32"/>
      <c r="B1949" s="161"/>
      <c r="C1949" s="162" t="s">
        <v>2875</v>
      </c>
      <c r="D1949" s="162" t="s">
        <v>183</v>
      </c>
      <c r="E1949" s="163" t="s">
        <v>2876</v>
      </c>
      <c r="F1949" s="164" t="s">
        <v>2877</v>
      </c>
      <c r="G1949" s="165" t="s">
        <v>186</v>
      </c>
      <c r="H1949" s="166">
        <v>5</v>
      </c>
      <c r="I1949" s="167"/>
      <c r="J1949" s="168">
        <f t="shared" si="30"/>
        <v>0</v>
      </c>
      <c r="K1949" s="169"/>
      <c r="L1949" s="33"/>
      <c r="M1949" s="170" t="s">
        <v>1</v>
      </c>
      <c r="N1949" s="171" t="s">
        <v>40</v>
      </c>
      <c r="O1949" s="58"/>
      <c r="P1949" s="172">
        <f t="shared" si="31"/>
        <v>0</v>
      </c>
      <c r="Q1949" s="172">
        <v>0</v>
      </c>
      <c r="R1949" s="172">
        <f t="shared" si="32"/>
        <v>0</v>
      </c>
      <c r="S1949" s="172">
        <v>0</v>
      </c>
      <c r="T1949" s="173">
        <f t="shared" si="33"/>
        <v>0</v>
      </c>
      <c r="U1949" s="32"/>
      <c r="V1949" s="32"/>
      <c r="W1949" s="32"/>
      <c r="X1949" s="32"/>
      <c r="Y1949" s="32"/>
      <c r="Z1949" s="32"/>
      <c r="AA1949" s="32"/>
      <c r="AB1949" s="32"/>
      <c r="AC1949" s="32"/>
      <c r="AD1949" s="32"/>
      <c r="AE1949" s="32"/>
      <c r="AR1949" s="174" t="s">
        <v>300</v>
      </c>
      <c r="AT1949" s="174" t="s">
        <v>183</v>
      </c>
      <c r="AU1949" s="174" t="s">
        <v>85</v>
      </c>
      <c r="AY1949" s="17" t="s">
        <v>181</v>
      </c>
      <c r="BE1949" s="175">
        <f t="shared" si="34"/>
        <v>0</v>
      </c>
      <c r="BF1949" s="175">
        <f t="shared" si="35"/>
        <v>0</v>
      </c>
      <c r="BG1949" s="175">
        <f t="shared" si="36"/>
        <v>0</v>
      </c>
      <c r="BH1949" s="175">
        <f t="shared" si="37"/>
        <v>0</v>
      </c>
      <c r="BI1949" s="175">
        <f t="shared" si="38"/>
        <v>0</v>
      </c>
      <c r="BJ1949" s="17" t="s">
        <v>80</v>
      </c>
      <c r="BK1949" s="175">
        <f t="shared" si="39"/>
        <v>0</v>
      </c>
      <c r="BL1949" s="17" t="s">
        <v>300</v>
      </c>
      <c r="BM1949" s="174" t="s">
        <v>2878</v>
      </c>
    </row>
    <row r="1950" spans="1:65" s="13" customFormat="1">
      <c r="B1950" s="176"/>
      <c r="D1950" s="177" t="s">
        <v>189</v>
      </c>
      <c r="E1950" s="178" t="s">
        <v>1</v>
      </c>
      <c r="F1950" s="179" t="s">
        <v>205</v>
      </c>
      <c r="H1950" s="180">
        <v>5</v>
      </c>
      <c r="I1950" s="181"/>
      <c r="L1950" s="176"/>
      <c r="M1950" s="182"/>
      <c r="N1950" s="183"/>
      <c r="O1950" s="183"/>
      <c r="P1950" s="183"/>
      <c r="Q1950" s="183"/>
      <c r="R1950" s="183"/>
      <c r="S1950" s="183"/>
      <c r="T1950" s="184"/>
      <c r="AT1950" s="178" t="s">
        <v>189</v>
      </c>
      <c r="AU1950" s="178" t="s">
        <v>85</v>
      </c>
      <c r="AV1950" s="13" t="s">
        <v>85</v>
      </c>
      <c r="AW1950" s="13" t="s">
        <v>31</v>
      </c>
      <c r="AX1950" s="13" t="s">
        <v>80</v>
      </c>
      <c r="AY1950" s="178" t="s">
        <v>181</v>
      </c>
    </row>
    <row r="1951" spans="1:65" s="2" customFormat="1" ht="21.75" customHeight="1">
      <c r="A1951" s="32"/>
      <c r="B1951" s="161"/>
      <c r="C1951" s="162" t="s">
        <v>2879</v>
      </c>
      <c r="D1951" s="162" t="s">
        <v>183</v>
      </c>
      <c r="E1951" s="163" t="s">
        <v>2880</v>
      </c>
      <c r="F1951" s="164" t="s">
        <v>2881</v>
      </c>
      <c r="G1951" s="165" t="s">
        <v>186</v>
      </c>
      <c r="H1951" s="166">
        <v>1</v>
      </c>
      <c r="I1951" s="167"/>
      <c r="J1951" s="168">
        <f t="shared" ref="J1951:J1964" si="40">ROUND(I1951*H1951,2)</f>
        <v>0</v>
      </c>
      <c r="K1951" s="169"/>
      <c r="L1951" s="33"/>
      <c r="M1951" s="170" t="s">
        <v>1</v>
      </c>
      <c r="N1951" s="171" t="s">
        <v>40</v>
      </c>
      <c r="O1951" s="58"/>
      <c r="P1951" s="172">
        <f t="shared" ref="P1951:P1964" si="41">O1951*H1951</f>
        <v>0</v>
      </c>
      <c r="Q1951" s="172">
        <v>0</v>
      </c>
      <c r="R1951" s="172">
        <f t="shared" ref="R1951:R1964" si="42">Q1951*H1951</f>
        <v>0</v>
      </c>
      <c r="S1951" s="172">
        <v>0</v>
      </c>
      <c r="T1951" s="173">
        <f t="shared" ref="T1951:T1964" si="43">S1951*H1951</f>
        <v>0</v>
      </c>
      <c r="U1951" s="32"/>
      <c r="V1951" s="32"/>
      <c r="W1951" s="32"/>
      <c r="X1951" s="32"/>
      <c r="Y1951" s="32"/>
      <c r="Z1951" s="32"/>
      <c r="AA1951" s="32"/>
      <c r="AB1951" s="32"/>
      <c r="AC1951" s="32"/>
      <c r="AD1951" s="32"/>
      <c r="AE1951" s="32"/>
      <c r="AR1951" s="174" t="s">
        <v>300</v>
      </c>
      <c r="AT1951" s="174" t="s">
        <v>183</v>
      </c>
      <c r="AU1951" s="174" t="s">
        <v>85</v>
      </c>
      <c r="AY1951" s="17" t="s">
        <v>181</v>
      </c>
      <c r="BE1951" s="175">
        <f t="shared" ref="BE1951:BE1964" si="44">IF(N1951="základní",J1951,0)</f>
        <v>0</v>
      </c>
      <c r="BF1951" s="175">
        <f t="shared" ref="BF1951:BF1964" si="45">IF(N1951="snížená",J1951,0)</f>
        <v>0</v>
      </c>
      <c r="BG1951" s="175">
        <f t="shared" ref="BG1951:BG1964" si="46">IF(N1951="zákl. přenesená",J1951,0)</f>
        <v>0</v>
      </c>
      <c r="BH1951" s="175">
        <f t="shared" ref="BH1951:BH1964" si="47">IF(N1951="sníž. přenesená",J1951,0)</f>
        <v>0</v>
      </c>
      <c r="BI1951" s="175">
        <f t="shared" ref="BI1951:BI1964" si="48">IF(N1951="nulová",J1951,0)</f>
        <v>0</v>
      </c>
      <c r="BJ1951" s="17" t="s">
        <v>80</v>
      </c>
      <c r="BK1951" s="175">
        <f t="shared" ref="BK1951:BK1964" si="49">ROUND(I1951*H1951,2)</f>
        <v>0</v>
      </c>
      <c r="BL1951" s="17" t="s">
        <v>300</v>
      </c>
      <c r="BM1951" s="174" t="s">
        <v>2882</v>
      </c>
    </row>
    <row r="1952" spans="1:65" s="2" customFormat="1" ht="21.75" customHeight="1">
      <c r="A1952" s="32"/>
      <c r="B1952" s="161"/>
      <c r="C1952" s="162" t="s">
        <v>2883</v>
      </c>
      <c r="D1952" s="162" t="s">
        <v>183</v>
      </c>
      <c r="E1952" s="163" t="s">
        <v>2884</v>
      </c>
      <c r="F1952" s="164" t="s">
        <v>2885</v>
      </c>
      <c r="G1952" s="165" t="s">
        <v>186</v>
      </c>
      <c r="H1952" s="166">
        <v>1</v>
      </c>
      <c r="I1952" s="167"/>
      <c r="J1952" s="168">
        <f t="shared" si="40"/>
        <v>0</v>
      </c>
      <c r="K1952" s="169"/>
      <c r="L1952" s="33"/>
      <c r="M1952" s="170" t="s">
        <v>1</v>
      </c>
      <c r="N1952" s="171" t="s">
        <v>40</v>
      </c>
      <c r="O1952" s="58"/>
      <c r="P1952" s="172">
        <f t="shared" si="41"/>
        <v>0</v>
      </c>
      <c r="Q1952" s="172">
        <v>0</v>
      </c>
      <c r="R1952" s="172">
        <f t="shared" si="42"/>
        <v>0</v>
      </c>
      <c r="S1952" s="172">
        <v>0</v>
      </c>
      <c r="T1952" s="173">
        <f t="shared" si="43"/>
        <v>0</v>
      </c>
      <c r="U1952" s="32"/>
      <c r="V1952" s="32"/>
      <c r="W1952" s="32"/>
      <c r="X1952" s="32"/>
      <c r="Y1952" s="32"/>
      <c r="Z1952" s="32"/>
      <c r="AA1952" s="32"/>
      <c r="AB1952" s="32"/>
      <c r="AC1952" s="32"/>
      <c r="AD1952" s="32"/>
      <c r="AE1952" s="32"/>
      <c r="AR1952" s="174" t="s">
        <v>300</v>
      </c>
      <c r="AT1952" s="174" t="s">
        <v>183</v>
      </c>
      <c r="AU1952" s="174" t="s">
        <v>85</v>
      </c>
      <c r="AY1952" s="17" t="s">
        <v>181</v>
      </c>
      <c r="BE1952" s="175">
        <f t="shared" si="44"/>
        <v>0</v>
      </c>
      <c r="BF1952" s="175">
        <f t="shared" si="45"/>
        <v>0</v>
      </c>
      <c r="BG1952" s="175">
        <f t="shared" si="46"/>
        <v>0</v>
      </c>
      <c r="BH1952" s="175">
        <f t="shared" si="47"/>
        <v>0</v>
      </c>
      <c r="BI1952" s="175">
        <f t="shared" si="48"/>
        <v>0</v>
      </c>
      <c r="BJ1952" s="17" t="s">
        <v>80</v>
      </c>
      <c r="BK1952" s="175">
        <f t="shared" si="49"/>
        <v>0</v>
      </c>
      <c r="BL1952" s="17" t="s">
        <v>300</v>
      </c>
      <c r="BM1952" s="174" t="s">
        <v>2886</v>
      </c>
    </row>
    <row r="1953" spans="1:65" s="2" customFormat="1" ht="21.75" customHeight="1">
      <c r="A1953" s="32"/>
      <c r="B1953" s="161"/>
      <c r="C1953" s="162" t="s">
        <v>2887</v>
      </c>
      <c r="D1953" s="162" t="s">
        <v>183</v>
      </c>
      <c r="E1953" s="163" t="s">
        <v>2888</v>
      </c>
      <c r="F1953" s="164" t="s">
        <v>2889</v>
      </c>
      <c r="G1953" s="165" t="s">
        <v>186</v>
      </c>
      <c r="H1953" s="166">
        <v>1</v>
      </c>
      <c r="I1953" s="167"/>
      <c r="J1953" s="168">
        <f t="shared" si="40"/>
        <v>0</v>
      </c>
      <c r="K1953" s="169"/>
      <c r="L1953" s="33"/>
      <c r="M1953" s="170" t="s">
        <v>1</v>
      </c>
      <c r="N1953" s="171" t="s">
        <v>40</v>
      </c>
      <c r="O1953" s="58"/>
      <c r="P1953" s="172">
        <f t="shared" si="41"/>
        <v>0</v>
      </c>
      <c r="Q1953" s="172">
        <v>0</v>
      </c>
      <c r="R1953" s="172">
        <f t="shared" si="42"/>
        <v>0</v>
      </c>
      <c r="S1953" s="172">
        <v>0</v>
      </c>
      <c r="T1953" s="173">
        <f t="shared" si="43"/>
        <v>0</v>
      </c>
      <c r="U1953" s="32"/>
      <c r="V1953" s="32"/>
      <c r="W1953" s="32"/>
      <c r="X1953" s="32"/>
      <c r="Y1953" s="32"/>
      <c r="Z1953" s="32"/>
      <c r="AA1953" s="32"/>
      <c r="AB1953" s="32"/>
      <c r="AC1953" s="32"/>
      <c r="AD1953" s="32"/>
      <c r="AE1953" s="32"/>
      <c r="AR1953" s="174" t="s">
        <v>300</v>
      </c>
      <c r="AT1953" s="174" t="s">
        <v>183</v>
      </c>
      <c r="AU1953" s="174" t="s">
        <v>85</v>
      </c>
      <c r="AY1953" s="17" t="s">
        <v>181</v>
      </c>
      <c r="BE1953" s="175">
        <f t="shared" si="44"/>
        <v>0</v>
      </c>
      <c r="BF1953" s="175">
        <f t="shared" si="45"/>
        <v>0</v>
      </c>
      <c r="BG1953" s="175">
        <f t="shared" si="46"/>
        <v>0</v>
      </c>
      <c r="BH1953" s="175">
        <f t="shared" si="47"/>
        <v>0</v>
      </c>
      <c r="BI1953" s="175">
        <f t="shared" si="48"/>
        <v>0</v>
      </c>
      <c r="BJ1953" s="17" t="s">
        <v>80</v>
      </c>
      <c r="BK1953" s="175">
        <f t="shared" si="49"/>
        <v>0</v>
      </c>
      <c r="BL1953" s="17" t="s">
        <v>300</v>
      </c>
      <c r="BM1953" s="174" t="s">
        <v>2890</v>
      </c>
    </row>
    <row r="1954" spans="1:65" s="2" customFormat="1" ht="21.75" customHeight="1">
      <c r="A1954" s="32"/>
      <c r="B1954" s="161"/>
      <c r="C1954" s="162" t="s">
        <v>2891</v>
      </c>
      <c r="D1954" s="162" t="s">
        <v>183</v>
      </c>
      <c r="E1954" s="163" t="s">
        <v>2892</v>
      </c>
      <c r="F1954" s="164" t="s">
        <v>2893</v>
      </c>
      <c r="G1954" s="165" t="s">
        <v>186</v>
      </c>
      <c r="H1954" s="166">
        <v>4</v>
      </c>
      <c r="I1954" s="167"/>
      <c r="J1954" s="168">
        <f t="shared" si="40"/>
        <v>0</v>
      </c>
      <c r="K1954" s="169"/>
      <c r="L1954" s="33"/>
      <c r="M1954" s="170" t="s">
        <v>1</v>
      </c>
      <c r="N1954" s="171" t="s">
        <v>40</v>
      </c>
      <c r="O1954" s="58"/>
      <c r="P1954" s="172">
        <f t="shared" si="41"/>
        <v>0</v>
      </c>
      <c r="Q1954" s="172">
        <v>0</v>
      </c>
      <c r="R1954" s="172">
        <f t="shared" si="42"/>
        <v>0</v>
      </c>
      <c r="S1954" s="172">
        <v>0</v>
      </c>
      <c r="T1954" s="173">
        <f t="shared" si="43"/>
        <v>0</v>
      </c>
      <c r="U1954" s="32"/>
      <c r="V1954" s="32"/>
      <c r="W1954" s="32"/>
      <c r="X1954" s="32"/>
      <c r="Y1954" s="32"/>
      <c r="Z1954" s="32"/>
      <c r="AA1954" s="32"/>
      <c r="AB1954" s="32"/>
      <c r="AC1954" s="32"/>
      <c r="AD1954" s="32"/>
      <c r="AE1954" s="32"/>
      <c r="AR1954" s="174" t="s">
        <v>300</v>
      </c>
      <c r="AT1954" s="174" t="s">
        <v>183</v>
      </c>
      <c r="AU1954" s="174" t="s">
        <v>85</v>
      </c>
      <c r="AY1954" s="17" t="s">
        <v>181</v>
      </c>
      <c r="BE1954" s="175">
        <f t="shared" si="44"/>
        <v>0</v>
      </c>
      <c r="BF1954" s="175">
        <f t="shared" si="45"/>
        <v>0</v>
      </c>
      <c r="BG1954" s="175">
        <f t="shared" si="46"/>
        <v>0</v>
      </c>
      <c r="BH1954" s="175">
        <f t="shared" si="47"/>
        <v>0</v>
      </c>
      <c r="BI1954" s="175">
        <f t="shared" si="48"/>
        <v>0</v>
      </c>
      <c r="BJ1954" s="17" t="s">
        <v>80</v>
      </c>
      <c r="BK1954" s="175">
        <f t="shared" si="49"/>
        <v>0</v>
      </c>
      <c r="BL1954" s="17" t="s">
        <v>300</v>
      </c>
      <c r="BM1954" s="174" t="s">
        <v>2894</v>
      </c>
    </row>
    <row r="1955" spans="1:65" s="2" customFormat="1" ht="21.75" customHeight="1">
      <c r="A1955" s="32"/>
      <c r="B1955" s="161"/>
      <c r="C1955" s="162" t="s">
        <v>2895</v>
      </c>
      <c r="D1955" s="162" t="s">
        <v>183</v>
      </c>
      <c r="E1955" s="163" t="s">
        <v>2896</v>
      </c>
      <c r="F1955" s="164" t="s">
        <v>2897</v>
      </c>
      <c r="G1955" s="165" t="s">
        <v>186</v>
      </c>
      <c r="H1955" s="166">
        <v>1</v>
      </c>
      <c r="I1955" s="167"/>
      <c r="J1955" s="168">
        <f t="shared" si="40"/>
        <v>0</v>
      </c>
      <c r="K1955" s="169"/>
      <c r="L1955" s="33"/>
      <c r="M1955" s="170" t="s">
        <v>1</v>
      </c>
      <c r="N1955" s="171" t="s">
        <v>40</v>
      </c>
      <c r="O1955" s="58"/>
      <c r="P1955" s="172">
        <f t="shared" si="41"/>
        <v>0</v>
      </c>
      <c r="Q1955" s="172">
        <v>0</v>
      </c>
      <c r="R1955" s="172">
        <f t="shared" si="42"/>
        <v>0</v>
      </c>
      <c r="S1955" s="172">
        <v>0</v>
      </c>
      <c r="T1955" s="173">
        <f t="shared" si="43"/>
        <v>0</v>
      </c>
      <c r="U1955" s="32"/>
      <c r="V1955" s="32"/>
      <c r="W1955" s="32"/>
      <c r="X1955" s="32"/>
      <c r="Y1955" s="32"/>
      <c r="Z1955" s="32"/>
      <c r="AA1955" s="32"/>
      <c r="AB1955" s="32"/>
      <c r="AC1955" s="32"/>
      <c r="AD1955" s="32"/>
      <c r="AE1955" s="32"/>
      <c r="AR1955" s="174" t="s">
        <v>300</v>
      </c>
      <c r="AT1955" s="174" t="s">
        <v>183</v>
      </c>
      <c r="AU1955" s="174" t="s">
        <v>85</v>
      </c>
      <c r="AY1955" s="17" t="s">
        <v>181</v>
      </c>
      <c r="BE1955" s="175">
        <f t="shared" si="44"/>
        <v>0</v>
      </c>
      <c r="BF1955" s="175">
        <f t="shared" si="45"/>
        <v>0</v>
      </c>
      <c r="BG1955" s="175">
        <f t="shared" si="46"/>
        <v>0</v>
      </c>
      <c r="BH1955" s="175">
        <f t="shared" si="47"/>
        <v>0</v>
      </c>
      <c r="BI1955" s="175">
        <f t="shared" si="48"/>
        <v>0</v>
      </c>
      <c r="BJ1955" s="17" t="s">
        <v>80</v>
      </c>
      <c r="BK1955" s="175">
        <f t="shared" si="49"/>
        <v>0</v>
      </c>
      <c r="BL1955" s="17" t="s">
        <v>300</v>
      </c>
      <c r="BM1955" s="174" t="s">
        <v>2898</v>
      </c>
    </row>
    <row r="1956" spans="1:65" s="2" customFormat="1" ht="21.75" customHeight="1">
      <c r="A1956" s="32"/>
      <c r="B1956" s="161"/>
      <c r="C1956" s="162" t="s">
        <v>2899</v>
      </c>
      <c r="D1956" s="162" t="s">
        <v>183</v>
      </c>
      <c r="E1956" s="163" t="s">
        <v>2900</v>
      </c>
      <c r="F1956" s="164" t="s">
        <v>2901</v>
      </c>
      <c r="G1956" s="165" t="s">
        <v>186</v>
      </c>
      <c r="H1956" s="166">
        <v>2</v>
      </c>
      <c r="I1956" s="167"/>
      <c r="J1956" s="168">
        <f t="shared" si="40"/>
        <v>0</v>
      </c>
      <c r="K1956" s="169"/>
      <c r="L1956" s="33"/>
      <c r="M1956" s="170" t="s">
        <v>1</v>
      </c>
      <c r="N1956" s="171" t="s">
        <v>40</v>
      </c>
      <c r="O1956" s="58"/>
      <c r="P1956" s="172">
        <f t="shared" si="41"/>
        <v>0</v>
      </c>
      <c r="Q1956" s="172">
        <v>0</v>
      </c>
      <c r="R1956" s="172">
        <f t="shared" si="42"/>
        <v>0</v>
      </c>
      <c r="S1956" s="172">
        <v>0</v>
      </c>
      <c r="T1956" s="173">
        <f t="shared" si="43"/>
        <v>0</v>
      </c>
      <c r="U1956" s="32"/>
      <c r="V1956" s="32"/>
      <c r="W1956" s="32"/>
      <c r="X1956" s="32"/>
      <c r="Y1956" s="32"/>
      <c r="Z1956" s="32"/>
      <c r="AA1956" s="32"/>
      <c r="AB1956" s="32"/>
      <c r="AC1956" s="32"/>
      <c r="AD1956" s="32"/>
      <c r="AE1956" s="32"/>
      <c r="AR1956" s="174" t="s">
        <v>300</v>
      </c>
      <c r="AT1956" s="174" t="s">
        <v>183</v>
      </c>
      <c r="AU1956" s="174" t="s">
        <v>85</v>
      </c>
      <c r="AY1956" s="17" t="s">
        <v>181</v>
      </c>
      <c r="BE1956" s="175">
        <f t="shared" si="44"/>
        <v>0</v>
      </c>
      <c r="BF1956" s="175">
        <f t="shared" si="45"/>
        <v>0</v>
      </c>
      <c r="BG1956" s="175">
        <f t="shared" si="46"/>
        <v>0</v>
      </c>
      <c r="BH1956" s="175">
        <f t="shared" si="47"/>
        <v>0</v>
      </c>
      <c r="BI1956" s="175">
        <f t="shared" si="48"/>
        <v>0</v>
      </c>
      <c r="BJ1956" s="17" t="s">
        <v>80</v>
      </c>
      <c r="BK1956" s="175">
        <f t="shared" si="49"/>
        <v>0</v>
      </c>
      <c r="BL1956" s="17" t="s">
        <v>300</v>
      </c>
      <c r="BM1956" s="174" t="s">
        <v>2902</v>
      </c>
    </row>
    <row r="1957" spans="1:65" s="2" customFormat="1" ht="21.75" customHeight="1">
      <c r="A1957" s="32"/>
      <c r="B1957" s="161"/>
      <c r="C1957" s="162" t="s">
        <v>2903</v>
      </c>
      <c r="D1957" s="162" t="s">
        <v>183</v>
      </c>
      <c r="E1957" s="163" t="s">
        <v>2904</v>
      </c>
      <c r="F1957" s="164" t="s">
        <v>2905</v>
      </c>
      <c r="G1957" s="165" t="s">
        <v>186</v>
      </c>
      <c r="H1957" s="166">
        <v>2</v>
      </c>
      <c r="I1957" s="167"/>
      <c r="J1957" s="168">
        <f t="shared" si="40"/>
        <v>0</v>
      </c>
      <c r="K1957" s="169"/>
      <c r="L1957" s="33"/>
      <c r="M1957" s="170" t="s">
        <v>1</v>
      </c>
      <c r="N1957" s="171" t="s">
        <v>40</v>
      </c>
      <c r="O1957" s="58"/>
      <c r="P1957" s="172">
        <f t="shared" si="41"/>
        <v>0</v>
      </c>
      <c r="Q1957" s="172">
        <v>0</v>
      </c>
      <c r="R1957" s="172">
        <f t="shared" si="42"/>
        <v>0</v>
      </c>
      <c r="S1957" s="172">
        <v>0</v>
      </c>
      <c r="T1957" s="173">
        <f t="shared" si="43"/>
        <v>0</v>
      </c>
      <c r="U1957" s="32"/>
      <c r="V1957" s="32"/>
      <c r="W1957" s="32"/>
      <c r="X1957" s="32"/>
      <c r="Y1957" s="32"/>
      <c r="Z1957" s="32"/>
      <c r="AA1957" s="32"/>
      <c r="AB1957" s="32"/>
      <c r="AC1957" s="32"/>
      <c r="AD1957" s="32"/>
      <c r="AE1957" s="32"/>
      <c r="AR1957" s="174" t="s">
        <v>300</v>
      </c>
      <c r="AT1957" s="174" t="s">
        <v>183</v>
      </c>
      <c r="AU1957" s="174" t="s">
        <v>85</v>
      </c>
      <c r="AY1957" s="17" t="s">
        <v>181</v>
      </c>
      <c r="BE1957" s="175">
        <f t="shared" si="44"/>
        <v>0</v>
      </c>
      <c r="BF1957" s="175">
        <f t="shared" si="45"/>
        <v>0</v>
      </c>
      <c r="BG1957" s="175">
        <f t="shared" si="46"/>
        <v>0</v>
      </c>
      <c r="BH1957" s="175">
        <f t="shared" si="47"/>
        <v>0</v>
      </c>
      <c r="BI1957" s="175">
        <f t="shared" si="48"/>
        <v>0</v>
      </c>
      <c r="BJ1957" s="17" t="s">
        <v>80</v>
      </c>
      <c r="BK1957" s="175">
        <f t="shared" si="49"/>
        <v>0</v>
      </c>
      <c r="BL1957" s="17" t="s">
        <v>300</v>
      </c>
      <c r="BM1957" s="174" t="s">
        <v>2906</v>
      </c>
    </row>
    <row r="1958" spans="1:65" s="2" customFormat="1" ht="21.75" customHeight="1">
      <c r="A1958" s="32"/>
      <c r="B1958" s="161"/>
      <c r="C1958" s="162" t="s">
        <v>2907</v>
      </c>
      <c r="D1958" s="162" t="s">
        <v>183</v>
      </c>
      <c r="E1958" s="163" t="s">
        <v>2908</v>
      </c>
      <c r="F1958" s="164" t="s">
        <v>2909</v>
      </c>
      <c r="G1958" s="165" t="s">
        <v>186</v>
      </c>
      <c r="H1958" s="166">
        <v>2</v>
      </c>
      <c r="I1958" s="167"/>
      <c r="J1958" s="168">
        <f t="shared" si="40"/>
        <v>0</v>
      </c>
      <c r="K1958" s="169"/>
      <c r="L1958" s="33"/>
      <c r="M1958" s="170" t="s">
        <v>1</v>
      </c>
      <c r="N1958" s="171" t="s">
        <v>40</v>
      </c>
      <c r="O1958" s="58"/>
      <c r="P1958" s="172">
        <f t="shared" si="41"/>
        <v>0</v>
      </c>
      <c r="Q1958" s="172">
        <v>0</v>
      </c>
      <c r="R1958" s="172">
        <f t="shared" si="42"/>
        <v>0</v>
      </c>
      <c r="S1958" s="172">
        <v>0</v>
      </c>
      <c r="T1958" s="173">
        <f t="shared" si="43"/>
        <v>0</v>
      </c>
      <c r="U1958" s="32"/>
      <c r="V1958" s="32"/>
      <c r="W1958" s="32"/>
      <c r="X1958" s="32"/>
      <c r="Y1958" s="32"/>
      <c r="Z1958" s="32"/>
      <c r="AA1958" s="32"/>
      <c r="AB1958" s="32"/>
      <c r="AC1958" s="32"/>
      <c r="AD1958" s="32"/>
      <c r="AE1958" s="32"/>
      <c r="AR1958" s="174" t="s">
        <v>300</v>
      </c>
      <c r="AT1958" s="174" t="s">
        <v>183</v>
      </c>
      <c r="AU1958" s="174" t="s">
        <v>85</v>
      </c>
      <c r="AY1958" s="17" t="s">
        <v>181</v>
      </c>
      <c r="BE1958" s="175">
        <f t="shared" si="44"/>
        <v>0</v>
      </c>
      <c r="BF1958" s="175">
        <f t="shared" si="45"/>
        <v>0</v>
      </c>
      <c r="BG1958" s="175">
        <f t="shared" si="46"/>
        <v>0</v>
      </c>
      <c r="BH1958" s="175">
        <f t="shared" si="47"/>
        <v>0</v>
      </c>
      <c r="BI1958" s="175">
        <f t="shared" si="48"/>
        <v>0</v>
      </c>
      <c r="BJ1958" s="17" t="s">
        <v>80</v>
      </c>
      <c r="BK1958" s="175">
        <f t="shared" si="49"/>
        <v>0</v>
      </c>
      <c r="BL1958" s="17" t="s">
        <v>300</v>
      </c>
      <c r="BM1958" s="174" t="s">
        <v>2910</v>
      </c>
    </row>
    <row r="1959" spans="1:65" s="2" customFormat="1" ht="21.75" customHeight="1">
      <c r="A1959" s="32"/>
      <c r="B1959" s="161"/>
      <c r="C1959" s="162" t="s">
        <v>2911</v>
      </c>
      <c r="D1959" s="162" t="s">
        <v>183</v>
      </c>
      <c r="E1959" s="163" t="s">
        <v>2912</v>
      </c>
      <c r="F1959" s="164" t="s">
        <v>2913</v>
      </c>
      <c r="G1959" s="165" t="s">
        <v>186</v>
      </c>
      <c r="H1959" s="166">
        <v>2</v>
      </c>
      <c r="I1959" s="167"/>
      <c r="J1959" s="168">
        <f t="shared" si="40"/>
        <v>0</v>
      </c>
      <c r="K1959" s="169"/>
      <c r="L1959" s="33"/>
      <c r="M1959" s="170" t="s">
        <v>1</v>
      </c>
      <c r="N1959" s="171" t="s">
        <v>40</v>
      </c>
      <c r="O1959" s="58"/>
      <c r="P1959" s="172">
        <f t="shared" si="41"/>
        <v>0</v>
      </c>
      <c r="Q1959" s="172">
        <v>0</v>
      </c>
      <c r="R1959" s="172">
        <f t="shared" si="42"/>
        <v>0</v>
      </c>
      <c r="S1959" s="172">
        <v>0</v>
      </c>
      <c r="T1959" s="173">
        <f t="shared" si="43"/>
        <v>0</v>
      </c>
      <c r="U1959" s="32"/>
      <c r="V1959" s="32"/>
      <c r="W1959" s="32"/>
      <c r="X1959" s="32"/>
      <c r="Y1959" s="32"/>
      <c r="Z1959" s="32"/>
      <c r="AA1959" s="32"/>
      <c r="AB1959" s="32"/>
      <c r="AC1959" s="32"/>
      <c r="AD1959" s="32"/>
      <c r="AE1959" s="32"/>
      <c r="AR1959" s="174" t="s">
        <v>300</v>
      </c>
      <c r="AT1959" s="174" t="s">
        <v>183</v>
      </c>
      <c r="AU1959" s="174" t="s">
        <v>85</v>
      </c>
      <c r="AY1959" s="17" t="s">
        <v>181</v>
      </c>
      <c r="BE1959" s="175">
        <f t="shared" si="44"/>
        <v>0</v>
      </c>
      <c r="BF1959" s="175">
        <f t="shared" si="45"/>
        <v>0</v>
      </c>
      <c r="BG1959" s="175">
        <f t="shared" si="46"/>
        <v>0</v>
      </c>
      <c r="BH1959" s="175">
        <f t="shared" si="47"/>
        <v>0</v>
      </c>
      <c r="BI1959" s="175">
        <f t="shared" si="48"/>
        <v>0</v>
      </c>
      <c r="BJ1959" s="17" t="s">
        <v>80</v>
      </c>
      <c r="BK1959" s="175">
        <f t="shared" si="49"/>
        <v>0</v>
      </c>
      <c r="BL1959" s="17" t="s">
        <v>300</v>
      </c>
      <c r="BM1959" s="174" t="s">
        <v>2914</v>
      </c>
    </row>
    <row r="1960" spans="1:65" s="2" customFormat="1" ht="21.75" customHeight="1">
      <c r="A1960" s="32"/>
      <c r="B1960" s="161"/>
      <c r="C1960" s="162" t="s">
        <v>2915</v>
      </c>
      <c r="D1960" s="162" t="s">
        <v>183</v>
      </c>
      <c r="E1960" s="163" t="s">
        <v>2916</v>
      </c>
      <c r="F1960" s="164" t="s">
        <v>2917</v>
      </c>
      <c r="G1960" s="165" t="s">
        <v>186</v>
      </c>
      <c r="H1960" s="166">
        <v>13</v>
      </c>
      <c r="I1960" s="167"/>
      <c r="J1960" s="168">
        <f t="shared" si="40"/>
        <v>0</v>
      </c>
      <c r="K1960" s="169"/>
      <c r="L1960" s="33"/>
      <c r="M1960" s="170" t="s">
        <v>1</v>
      </c>
      <c r="N1960" s="171" t="s">
        <v>40</v>
      </c>
      <c r="O1960" s="58"/>
      <c r="P1960" s="172">
        <f t="shared" si="41"/>
        <v>0</v>
      </c>
      <c r="Q1960" s="172">
        <v>2.5999999999999998E-4</v>
      </c>
      <c r="R1960" s="172">
        <f t="shared" si="42"/>
        <v>3.3799999999999998E-3</v>
      </c>
      <c r="S1960" s="172">
        <v>0</v>
      </c>
      <c r="T1960" s="173">
        <f t="shared" si="43"/>
        <v>0</v>
      </c>
      <c r="U1960" s="32"/>
      <c r="V1960" s="32"/>
      <c r="W1960" s="32"/>
      <c r="X1960" s="32"/>
      <c r="Y1960" s="32"/>
      <c r="Z1960" s="32"/>
      <c r="AA1960" s="32"/>
      <c r="AB1960" s="32"/>
      <c r="AC1960" s="32"/>
      <c r="AD1960" s="32"/>
      <c r="AE1960" s="32"/>
      <c r="AR1960" s="174" t="s">
        <v>300</v>
      </c>
      <c r="AT1960" s="174" t="s">
        <v>183</v>
      </c>
      <c r="AU1960" s="174" t="s">
        <v>85</v>
      </c>
      <c r="AY1960" s="17" t="s">
        <v>181</v>
      </c>
      <c r="BE1960" s="175">
        <f t="shared" si="44"/>
        <v>0</v>
      </c>
      <c r="BF1960" s="175">
        <f t="shared" si="45"/>
        <v>0</v>
      </c>
      <c r="BG1960" s="175">
        <f t="shared" si="46"/>
        <v>0</v>
      </c>
      <c r="BH1960" s="175">
        <f t="shared" si="47"/>
        <v>0</v>
      </c>
      <c r="BI1960" s="175">
        <f t="shared" si="48"/>
        <v>0</v>
      </c>
      <c r="BJ1960" s="17" t="s">
        <v>80</v>
      </c>
      <c r="BK1960" s="175">
        <f t="shared" si="49"/>
        <v>0</v>
      </c>
      <c r="BL1960" s="17" t="s">
        <v>300</v>
      </c>
      <c r="BM1960" s="174" t="s">
        <v>2918</v>
      </c>
    </row>
    <row r="1961" spans="1:65" s="2" customFormat="1" ht="21.75" customHeight="1">
      <c r="A1961" s="32"/>
      <c r="B1961" s="161"/>
      <c r="C1961" s="200" t="s">
        <v>2919</v>
      </c>
      <c r="D1961" s="200" t="s">
        <v>513</v>
      </c>
      <c r="E1961" s="201" t="s">
        <v>2920</v>
      </c>
      <c r="F1961" s="202" t="s">
        <v>2921</v>
      </c>
      <c r="G1961" s="203" t="s">
        <v>186</v>
      </c>
      <c r="H1961" s="204">
        <v>13</v>
      </c>
      <c r="I1961" s="205"/>
      <c r="J1961" s="206">
        <f t="shared" si="40"/>
        <v>0</v>
      </c>
      <c r="K1961" s="207"/>
      <c r="L1961" s="208"/>
      <c r="M1961" s="209" t="s">
        <v>1</v>
      </c>
      <c r="N1961" s="210" t="s">
        <v>40</v>
      </c>
      <c r="O1961" s="58"/>
      <c r="P1961" s="172">
        <f t="shared" si="41"/>
        <v>0</v>
      </c>
      <c r="Q1961" s="172">
        <v>4.9000000000000002E-2</v>
      </c>
      <c r="R1961" s="172">
        <f t="shared" si="42"/>
        <v>0.63700000000000001</v>
      </c>
      <c r="S1961" s="172">
        <v>0</v>
      </c>
      <c r="T1961" s="173">
        <f t="shared" si="43"/>
        <v>0</v>
      </c>
      <c r="U1961" s="32"/>
      <c r="V1961" s="32"/>
      <c r="W1961" s="32"/>
      <c r="X1961" s="32"/>
      <c r="Y1961" s="32"/>
      <c r="Z1961" s="32"/>
      <c r="AA1961" s="32"/>
      <c r="AB1961" s="32"/>
      <c r="AC1961" s="32"/>
      <c r="AD1961" s="32"/>
      <c r="AE1961" s="32"/>
      <c r="AR1961" s="174" t="s">
        <v>445</v>
      </c>
      <c r="AT1961" s="174" t="s">
        <v>513</v>
      </c>
      <c r="AU1961" s="174" t="s">
        <v>85</v>
      </c>
      <c r="AY1961" s="17" t="s">
        <v>181</v>
      </c>
      <c r="BE1961" s="175">
        <f t="shared" si="44"/>
        <v>0</v>
      </c>
      <c r="BF1961" s="175">
        <f t="shared" si="45"/>
        <v>0</v>
      </c>
      <c r="BG1961" s="175">
        <f t="shared" si="46"/>
        <v>0</v>
      </c>
      <c r="BH1961" s="175">
        <f t="shared" si="47"/>
        <v>0</v>
      </c>
      <c r="BI1961" s="175">
        <f t="shared" si="48"/>
        <v>0</v>
      </c>
      <c r="BJ1961" s="17" t="s">
        <v>80</v>
      </c>
      <c r="BK1961" s="175">
        <f t="shared" si="49"/>
        <v>0</v>
      </c>
      <c r="BL1961" s="17" t="s">
        <v>300</v>
      </c>
      <c r="BM1961" s="174" t="s">
        <v>2922</v>
      </c>
    </row>
    <row r="1962" spans="1:65" s="2" customFormat="1" ht="21.75" customHeight="1">
      <c r="A1962" s="32"/>
      <c r="B1962" s="161"/>
      <c r="C1962" s="162" t="s">
        <v>2923</v>
      </c>
      <c r="D1962" s="162" t="s">
        <v>183</v>
      </c>
      <c r="E1962" s="163" t="s">
        <v>2924</v>
      </c>
      <c r="F1962" s="164" t="s">
        <v>2925</v>
      </c>
      <c r="G1962" s="165" t="s">
        <v>186</v>
      </c>
      <c r="H1962" s="166">
        <v>4</v>
      </c>
      <c r="I1962" s="167"/>
      <c r="J1962" s="168">
        <f t="shared" si="40"/>
        <v>0</v>
      </c>
      <c r="K1962" s="169"/>
      <c r="L1962" s="33"/>
      <c r="M1962" s="170" t="s">
        <v>1</v>
      </c>
      <c r="N1962" s="171" t="s">
        <v>40</v>
      </c>
      <c r="O1962" s="58"/>
      <c r="P1962" s="172">
        <f t="shared" si="41"/>
        <v>0</v>
      </c>
      <c r="Q1962" s="172">
        <v>0</v>
      </c>
      <c r="R1962" s="172">
        <f t="shared" si="42"/>
        <v>0</v>
      </c>
      <c r="S1962" s="172">
        <v>0</v>
      </c>
      <c r="T1962" s="173">
        <f t="shared" si="43"/>
        <v>0</v>
      </c>
      <c r="U1962" s="32"/>
      <c r="V1962" s="32"/>
      <c r="W1962" s="32"/>
      <c r="X1962" s="32"/>
      <c r="Y1962" s="32"/>
      <c r="Z1962" s="32"/>
      <c r="AA1962" s="32"/>
      <c r="AB1962" s="32"/>
      <c r="AC1962" s="32"/>
      <c r="AD1962" s="32"/>
      <c r="AE1962" s="32"/>
      <c r="AR1962" s="174" t="s">
        <v>300</v>
      </c>
      <c r="AT1962" s="174" t="s">
        <v>183</v>
      </c>
      <c r="AU1962" s="174" t="s">
        <v>85</v>
      </c>
      <c r="AY1962" s="17" t="s">
        <v>181</v>
      </c>
      <c r="BE1962" s="175">
        <f t="shared" si="44"/>
        <v>0</v>
      </c>
      <c r="BF1962" s="175">
        <f t="shared" si="45"/>
        <v>0</v>
      </c>
      <c r="BG1962" s="175">
        <f t="shared" si="46"/>
        <v>0</v>
      </c>
      <c r="BH1962" s="175">
        <f t="shared" si="47"/>
        <v>0</v>
      </c>
      <c r="BI1962" s="175">
        <f t="shared" si="48"/>
        <v>0</v>
      </c>
      <c r="BJ1962" s="17" t="s">
        <v>80</v>
      </c>
      <c r="BK1962" s="175">
        <f t="shared" si="49"/>
        <v>0</v>
      </c>
      <c r="BL1962" s="17" t="s">
        <v>300</v>
      </c>
      <c r="BM1962" s="174" t="s">
        <v>2926</v>
      </c>
    </row>
    <row r="1963" spans="1:65" s="2" customFormat="1" ht="16.5" customHeight="1">
      <c r="A1963" s="32"/>
      <c r="B1963" s="161"/>
      <c r="C1963" s="200" t="s">
        <v>2927</v>
      </c>
      <c r="D1963" s="200" t="s">
        <v>513</v>
      </c>
      <c r="E1963" s="201" t="s">
        <v>2928</v>
      </c>
      <c r="F1963" s="202" t="s">
        <v>2929</v>
      </c>
      <c r="G1963" s="203" t="s">
        <v>186</v>
      </c>
      <c r="H1963" s="204">
        <v>4</v>
      </c>
      <c r="I1963" s="205"/>
      <c r="J1963" s="206">
        <f t="shared" si="40"/>
        <v>0</v>
      </c>
      <c r="K1963" s="207"/>
      <c r="L1963" s="208"/>
      <c r="M1963" s="209" t="s">
        <v>1</v>
      </c>
      <c r="N1963" s="210" t="s">
        <v>40</v>
      </c>
      <c r="O1963" s="58"/>
      <c r="P1963" s="172">
        <f t="shared" si="41"/>
        <v>0</v>
      </c>
      <c r="Q1963" s="172">
        <v>1.4E-2</v>
      </c>
      <c r="R1963" s="172">
        <f t="shared" si="42"/>
        <v>5.6000000000000001E-2</v>
      </c>
      <c r="S1963" s="172">
        <v>0</v>
      </c>
      <c r="T1963" s="173">
        <f t="shared" si="43"/>
        <v>0</v>
      </c>
      <c r="U1963" s="32"/>
      <c r="V1963" s="32"/>
      <c r="W1963" s="32"/>
      <c r="X1963" s="32"/>
      <c r="Y1963" s="32"/>
      <c r="Z1963" s="32"/>
      <c r="AA1963" s="32"/>
      <c r="AB1963" s="32"/>
      <c r="AC1963" s="32"/>
      <c r="AD1963" s="32"/>
      <c r="AE1963" s="32"/>
      <c r="AR1963" s="174" t="s">
        <v>445</v>
      </c>
      <c r="AT1963" s="174" t="s">
        <v>513</v>
      </c>
      <c r="AU1963" s="174" t="s">
        <v>85</v>
      </c>
      <c r="AY1963" s="17" t="s">
        <v>181</v>
      </c>
      <c r="BE1963" s="175">
        <f t="shared" si="44"/>
        <v>0</v>
      </c>
      <c r="BF1963" s="175">
        <f t="shared" si="45"/>
        <v>0</v>
      </c>
      <c r="BG1963" s="175">
        <f t="shared" si="46"/>
        <v>0</v>
      </c>
      <c r="BH1963" s="175">
        <f t="shared" si="47"/>
        <v>0</v>
      </c>
      <c r="BI1963" s="175">
        <f t="shared" si="48"/>
        <v>0</v>
      </c>
      <c r="BJ1963" s="17" t="s">
        <v>80</v>
      </c>
      <c r="BK1963" s="175">
        <f t="shared" si="49"/>
        <v>0</v>
      </c>
      <c r="BL1963" s="17" t="s">
        <v>300</v>
      </c>
      <c r="BM1963" s="174" t="s">
        <v>2930</v>
      </c>
    </row>
    <row r="1964" spans="1:65" s="2" customFormat="1" ht="21.75" customHeight="1">
      <c r="A1964" s="32"/>
      <c r="B1964" s="161"/>
      <c r="C1964" s="162" t="s">
        <v>2931</v>
      </c>
      <c r="D1964" s="162" t="s">
        <v>183</v>
      </c>
      <c r="E1964" s="163" t="s">
        <v>2932</v>
      </c>
      <c r="F1964" s="164" t="s">
        <v>2933</v>
      </c>
      <c r="G1964" s="165" t="s">
        <v>186</v>
      </c>
      <c r="H1964" s="166">
        <v>1</v>
      </c>
      <c r="I1964" s="167"/>
      <c r="J1964" s="168">
        <f t="shared" si="40"/>
        <v>0</v>
      </c>
      <c r="K1964" s="169"/>
      <c r="L1964" s="33"/>
      <c r="M1964" s="170" t="s">
        <v>1</v>
      </c>
      <c r="N1964" s="171" t="s">
        <v>40</v>
      </c>
      <c r="O1964" s="58"/>
      <c r="P1964" s="172">
        <f t="shared" si="41"/>
        <v>0</v>
      </c>
      <c r="Q1964" s="172">
        <v>0</v>
      </c>
      <c r="R1964" s="172">
        <f t="shared" si="42"/>
        <v>0</v>
      </c>
      <c r="S1964" s="172">
        <v>0</v>
      </c>
      <c r="T1964" s="173">
        <f t="shared" si="43"/>
        <v>0</v>
      </c>
      <c r="U1964" s="32"/>
      <c r="V1964" s="32"/>
      <c r="W1964" s="32"/>
      <c r="X1964" s="32"/>
      <c r="Y1964" s="32"/>
      <c r="Z1964" s="32"/>
      <c r="AA1964" s="32"/>
      <c r="AB1964" s="32"/>
      <c r="AC1964" s="32"/>
      <c r="AD1964" s="32"/>
      <c r="AE1964" s="32"/>
      <c r="AR1964" s="174" t="s">
        <v>300</v>
      </c>
      <c r="AT1964" s="174" t="s">
        <v>183</v>
      </c>
      <c r="AU1964" s="174" t="s">
        <v>85</v>
      </c>
      <c r="AY1964" s="17" t="s">
        <v>181</v>
      </c>
      <c r="BE1964" s="175">
        <f t="shared" si="44"/>
        <v>0</v>
      </c>
      <c r="BF1964" s="175">
        <f t="shared" si="45"/>
        <v>0</v>
      </c>
      <c r="BG1964" s="175">
        <f t="shared" si="46"/>
        <v>0</v>
      </c>
      <c r="BH1964" s="175">
        <f t="shared" si="47"/>
        <v>0</v>
      </c>
      <c r="BI1964" s="175">
        <f t="shared" si="48"/>
        <v>0</v>
      </c>
      <c r="BJ1964" s="17" t="s">
        <v>80</v>
      </c>
      <c r="BK1964" s="175">
        <f t="shared" si="49"/>
        <v>0</v>
      </c>
      <c r="BL1964" s="17" t="s">
        <v>300</v>
      </c>
      <c r="BM1964" s="174" t="s">
        <v>2934</v>
      </c>
    </row>
    <row r="1965" spans="1:65" s="13" customFormat="1">
      <c r="B1965" s="176"/>
      <c r="D1965" s="177" t="s">
        <v>189</v>
      </c>
      <c r="E1965" s="178" t="s">
        <v>1</v>
      </c>
      <c r="F1965" s="179" t="s">
        <v>80</v>
      </c>
      <c r="H1965" s="180">
        <v>1</v>
      </c>
      <c r="I1965" s="181"/>
      <c r="L1965" s="176"/>
      <c r="M1965" s="182"/>
      <c r="N1965" s="183"/>
      <c r="O1965" s="183"/>
      <c r="P1965" s="183"/>
      <c r="Q1965" s="183"/>
      <c r="R1965" s="183"/>
      <c r="S1965" s="183"/>
      <c r="T1965" s="184"/>
      <c r="AT1965" s="178" t="s">
        <v>189</v>
      </c>
      <c r="AU1965" s="178" t="s">
        <v>85</v>
      </c>
      <c r="AV1965" s="13" t="s">
        <v>85</v>
      </c>
      <c r="AW1965" s="13" t="s">
        <v>31</v>
      </c>
      <c r="AX1965" s="13" t="s">
        <v>80</v>
      </c>
      <c r="AY1965" s="178" t="s">
        <v>181</v>
      </c>
    </row>
    <row r="1966" spans="1:65" s="2" customFormat="1" ht="21.75" customHeight="1">
      <c r="A1966" s="32"/>
      <c r="B1966" s="161"/>
      <c r="C1966" s="162" t="s">
        <v>2935</v>
      </c>
      <c r="D1966" s="162" t="s">
        <v>183</v>
      </c>
      <c r="E1966" s="163" t="s">
        <v>2936</v>
      </c>
      <c r="F1966" s="164" t="s">
        <v>2937</v>
      </c>
      <c r="G1966" s="165" t="s">
        <v>2938</v>
      </c>
      <c r="H1966" s="166">
        <v>17</v>
      </c>
      <c r="I1966" s="167"/>
      <c r="J1966" s="168">
        <f>ROUND(I1966*H1966,2)</f>
        <v>0</v>
      </c>
      <c r="K1966" s="169"/>
      <c r="L1966" s="33"/>
      <c r="M1966" s="170" t="s">
        <v>1</v>
      </c>
      <c r="N1966" s="171" t="s">
        <v>40</v>
      </c>
      <c r="O1966" s="58"/>
      <c r="P1966" s="172">
        <f>O1966*H1966</f>
        <v>0</v>
      </c>
      <c r="Q1966" s="172">
        <v>0</v>
      </c>
      <c r="R1966" s="172">
        <f>Q1966*H1966</f>
        <v>0</v>
      </c>
      <c r="S1966" s="172">
        <v>0</v>
      </c>
      <c r="T1966" s="173">
        <f>S1966*H1966</f>
        <v>0</v>
      </c>
      <c r="U1966" s="32"/>
      <c r="V1966" s="32"/>
      <c r="W1966" s="32"/>
      <c r="X1966" s="32"/>
      <c r="Y1966" s="32"/>
      <c r="Z1966" s="32"/>
      <c r="AA1966" s="32"/>
      <c r="AB1966" s="32"/>
      <c r="AC1966" s="32"/>
      <c r="AD1966" s="32"/>
      <c r="AE1966" s="32"/>
      <c r="AR1966" s="174" t="s">
        <v>300</v>
      </c>
      <c r="AT1966" s="174" t="s">
        <v>183</v>
      </c>
      <c r="AU1966" s="174" t="s">
        <v>85</v>
      </c>
      <c r="AY1966" s="17" t="s">
        <v>181</v>
      </c>
      <c r="BE1966" s="175">
        <f>IF(N1966="základní",J1966,0)</f>
        <v>0</v>
      </c>
      <c r="BF1966" s="175">
        <f>IF(N1966="snížená",J1966,0)</f>
        <v>0</v>
      </c>
      <c r="BG1966" s="175">
        <f>IF(N1966="zákl. přenesená",J1966,0)</f>
        <v>0</v>
      </c>
      <c r="BH1966" s="175">
        <f>IF(N1966="sníž. přenesená",J1966,0)</f>
        <v>0</v>
      </c>
      <c r="BI1966" s="175">
        <f>IF(N1966="nulová",J1966,0)</f>
        <v>0</v>
      </c>
      <c r="BJ1966" s="17" t="s">
        <v>80</v>
      </c>
      <c r="BK1966" s="175">
        <f>ROUND(I1966*H1966,2)</f>
        <v>0</v>
      </c>
      <c r="BL1966" s="17" t="s">
        <v>300</v>
      </c>
      <c r="BM1966" s="174" t="s">
        <v>2939</v>
      </c>
    </row>
    <row r="1967" spans="1:65" s="2" customFormat="1" ht="21.75" customHeight="1">
      <c r="A1967" s="32"/>
      <c r="B1967" s="161"/>
      <c r="C1967" s="162" t="s">
        <v>710</v>
      </c>
      <c r="D1967" s="162" t="s">
        <v>183</v>
      </c>
      <c r="E1967" s="163" t="s">
        <v>2940</v>
      </c>
      <c r="F1967" s="164" t="s">
        <v>2941</v>
      </c>
      <c r="G1967" s="165" t="s">
        <v>2938</v>
      </c>
      <c r="H1967" s="166">
        <v>10</v>
      </c>
      <c r="I1967" s="167"/>
      <c r="J1967" s="168">
        <f>ROUND(I1967*H1967,2)</f>
        <v>0</v>
      </c>
      <c r="K1967" s="169"/>
      <c r="L1967" s="33"/>
      <c r="M1967" s="170" t="s">
        <v>1</v>
      </c>
      <c r="N1967" s="171" t="s">
        <v>40</v>
      </c>
      <c r="O1967" s="58"/>
      <c r="P1967" s="172">
        <f>O1967*H1967</f>
        <v>0</v>
      </c>
      <c r="Q1967" s="172">
        <v>0</v>
      </c>
      <c r="R1967" s="172">
        <f>Q1967*H1967</f>
        <v>0</v>
      </c>
      <c r="S1967" s="172">
        <v>0</v>
      </c>
      <c r="T1967" s="173">
        <f>S1967*H1967</f>
        <v>0</v>
      </c>
      <c r="U1967" s="32"/>
      <c r="V1967" s="32"/>
      <c r="W1967" s="32"/>
      <c r="X1967" s="32"/>
      <c r="Y1967" s="32"/>
      <c r="Z1967" s="32"/>
      <c r="AA1967" s="32"/>
      <c r="AB1967" s="32"/>
      <c r="AC1967" s="32"/>
      <c r="AD1967" s="32"/>
      <c r="AE1967" s="32"/>
      <c r="AR1967" s="174" t="s">
        <v>300</v>
      </c>
      <c r="AT1967" s="174" t="s">
        <v>183</v>
      </c>
      <c r="AU1967" s="174" t="s">
        <v>85</v>
      </c>
      <c r="AY1967" s="17" t="s">
        <v>181</v>
      </c>
      <c r="BE1967" s="175">
        <f>IF(N1967="základní",J1967,0)</f>
        <v>0</v>
      </c>
      <c r="BF1967" s="175">
        <f>IF(N1967="snížená",J1967,0)</f>
        <v>0</v>
      </c>
      <c r="BG1967" s="175">
        <f>IF(N1967="zákl. přenesená",J1967,0)</f>
        <v>0</v>
      </c>
      <c r="BH1967" s="175">
        <f>IF(N1967="sníž. přenesená",J1967,0)</f>
        <v>0</v>
      </c>
      <c r="BI1967" s="175">
        <f>IF(N1967="nulová",J1967,0)</f>
        <v>0</v>
      </c>
      <c r="BJ1967" s="17" t="s">
        <v>80</v>
      </c>
      <c r="BK1967" s="175">
        <f>ROUND(I1967*H1967,2)</f>
        <v>0</v>
      </c>
      <c r="BL1967" s="17" t="s">
        <v>300</v>
      </c>
      <c r="BM1967" s="174" t="s">
        <v>2942</v>
      </c>
    </row>
    <row r="1968" spans="1:65" s="2" customFormat="1" ht="21.75" customHeight="1">
      <c r="A1968" s="32"/>
      <c r="B1968" s="161"/>
      <c r="C1968" s="162" t="s">
        <v>2943</v>
      </c>
      <c r="D1968" s="162" t="s">
        <v>183</v>
      </c>
      <c r="E1968" s="163" t="s">
        <v>2944</v>
      </c>
      <c r="F1968" s="164" t="s">
        <v>2945</v>
      </c>
      <c r="G1968" s="165" t="s">
        <v>186</v>
      </c>
      <c r="H1968" s="166">
        <v>15</v>
      </c>
      <c r="I1968" s="167"/>
      <c r="J1968" s="168">
        <f>ROUND(I1968*H1968,2)</f>
        <v>0</v>
      </c>
      <c r="K1968" s="169"/>
      <c r="L1968" s="33"/>
      <c r="M1968" s="170" t="s">
        <v>1</v>
      </c>
      <c r="N1968" s="171" t="s">
        <v>40</v>
      </c>
      <c r="O1968" s="58"/>
      <c r="P1968" s="172">
        <f>O1968*H1968</f>
        <v>0</v>
      </c>
      <c r="Q1968" s="172">
        <v>0</v>
      </c>
      <c r="R1968" s="172">
        <f>Q1968*H1968</f>
        <v>0</v>
      </c>
      <c r="S1968" s="172">
        <v>0</v>
      </c>
      <c r="T1968" s="173">
        <f>S1968*H1968</f>
        <v>0</v>
      </c>
      <c r="U1968" s="32"/>
      <c r="V1968" s="32"/>
      <c r="W1968" s="32"/>
      <c r="X1968" s="32"/>
      <c r="Y1968" s="32"/>
      <c r="Z1968" s="32"/>
      <c r="AA1968" s="32"/>
      <c r="AB1968" s="32"/>
      <c r="AC1968" s="32"/>
      <c r="AD1968" s="32"/>
      <c r="AE1968" s="32"/>
      <c r="AR1968" s="174" t="s">
        <v>300</v>
      </c>
      <c r="AT1968" s="174" t="s">
        <v>183</v>
      </c>
      <c r="AU1968" s="174" t="s">
        <v>85</v>
      </c>
      <c r="AY1968" s="17" t="s">
        <v>181</v>
      </c>
      <c r="BE1968" s="175">
        <f>IF(N1968="základní",J1968,0)</f>
        <v>0</v>
      </c>
      <c r="BF1968" s="175">
        <f>IF(N1968="snížená",J1968,0)</f>
        <v>0</v>
      </c>
      <c r="BG1968" s="175">
        <f>IF(N1968="zákl. přenesená",J1968,0)</f>
        <v>0</v>
      </c>
      <c r="BH1968" s="175">
        <f>IF(N1968="sníž. přenesená",J1968,0)</f>
        <v>0</v>
      </c>
      <c r="BI1968" s="175">
        <f>IF(N1968="nulová",J1968,0)</f>
        <v>0</v>
      </c>
      <c r="BJ1968" s="17" t="s">
        <v>80</v>
      </c>
      <c r="BK1968" s="175">
        <f>ROUND(I1968*H1968,2)</f>
        <v>0</v>
      </c>
      <c r="BL1968" s="17" t="s">
        <v>300</v>
      </c>
      <c r="BM1968" s="174" t="s">
        <v>2946</v>
      </c>
    </row>
    <row r="1969" spans="1:65" s="2" customFormat="1" ht="16.5" customHeight="1">
      <c r="A1969" s="32"/>
      <c r="B1969" s="161"/>
      <c r="C1969" s="162" t="s">
        <v>2947</v>
      </c>
      <c r="D1969" s="162" t="s">
        <v>183</v>
      </c>
      <c r="E1969" s="163" t="s">
        <v>2948</v>
      </c>
      <c r="F1969" s="164" t="s">
        <v>2949</v>
      </c>
      <c r="G1969" s="165" t="s">
        <v>186</v>
      </c>
      <c r="H1969" s="166">
        <v>3</v>
      </c>
      <c r="I1969" s="167"/>
      <c r="J1969" s="168">
        <f>ROUND(I1969*H1969,2)</f>
        <v>0</v>
      </c>
      <c r="K1969" s="169"/>
      <c r="L1969" s="33"/>
      <c r="M1969" s="170" t="s">
        <v>1</v>
      </c>
      <c r="N1969" s="171" t="s">
        <v>40</v>
      </c>
      <c r="O1969" s="58"/>
      <c r="P1969" s="172">
        <f>O1969*H1969</f>
        <v>0</v>
      </c>
      <c r="Q1969" s="172">
        <v>0</v>
      </c>
      <c r="R1969" s="172">
        <f>Q1969*H1969</f>
        <v>0</v>
      </c>
      <c r="S1969" s="172">
        <v>0</v>
      </c>
      <c r="T1969" s="173">
        <f>S1969*H1969</f>
        <v>0</v>
      </c>
      <c r="U1969" s="32"/>
      <c r="V1969" s="32"/>
      <c r="W1969" s="32"/>
      <c r="X1969" s="32"/>
      <c r="Y1969" s="32"/>
      <c r="Z1969" s="32"/>
      <c r="AA1969" s="32"/>
      <c r="AB1969" s="32"/>
      <c r="AC1969" s="32"/>
      <c r="AD1969" s="32"/>
      <c r="AE1969" s="32"/>
      <c r="AR1969" s="174" t="s">
        <v>300</v>
      </c>
      <c r="AT1969" s="174" t="s">
        <v>183</v>
      </c>
      <c r="AU1969" s="174" t="s">
        <v>85</v>
      </c>
      <c r="AY1969" s="17" t="s">
        <v>181</v>
      </c>
      <c r="BE1969" s="175">
        <f>IF(N1969="základní",J1969,0)</f>
        <v>0</v>
      </c>
      <c r="BF1969" s="175">
        <f>IF(N1969="snížená",J1969,0)</f>
        <v>0</v>
      </c>
      <c r="BG1969" s="175">
        <f>IF(N1969="zákl. přenesená",J1969,0)</f>
        <v>0</v>
      </c>
      <c r="BH1969" s="175">
        <f>IF(N1969="sníž. přenesená",J1969,0)</f>
        <v>0</v>
      </c>
      <c r="BI1969" s="175">
        <f>IF(N1969="nulová",J1969,0)</f>
        <v>0</v>
      </c>
      <c r="BJ1969" s="17" t="s">
        <v>80</v>
      </c>
      <c r="BK1969" s="175">
        <f>ROUND(I1969*H1969,2)</f>
        <v>0</v>
      </c>
      <c r="BL1969" s="17" t="s">
        <v>300</v>
      </c>
      <c r="BM1969" s="174" t="s">
        <v>2950</v>
      </c>
    </row>
    <row r="1970" spans="1:65" s="12" customFormat="1" ht="22.9" customHeight="1">
      <c r="B1970" s="148"/>
      <c r="D1970" s="149" t="s">
        <v>74</v>
      </c>
      <c r="E1970" s="159" t="s">
        <v>2951</v>
      </c>
      <c r="F1970" s="159" t="s">
        <v>2952</v>
      </c>
      <c r="I1970" s="151"/>
      <c r="J1970" s="160">
        <f>BK1970</f>
        <v>0</v>
      </c>
      <c r="L1970" s="148"/>
      <c r="M1970" s="153"/>
      <c r="N1970" s="154"/>
      <c r="O1970" s="154"/>
      <c r="P1970" s="155">
        <f>SUM(P1971:P1978)</f>
        <v>0</v>
      </c>
      <c r="Q1970" s="154"/>
      <c r="R1970" s="155">
        <f>SUM(R1971:R1978)</f>
        <v>0</v>
      </c>
      <c r="S1970" s="154"/>
      <c r="T1970" s="156">
        <f>SUM(T1971:T1978)</f>
        <v>0.66799999999999993</v>
      </c>
      <c r="AR1970" s="149" t="s">
        <v>85</v>
      </c>
      <c r="AT1970" s="157" t="s">
        <v>74</v>
      </c>
      <c r="AU1970" s="157" t="s">
        <v>80</v>
      </c>
      <c r="AY1970" s="149" t="s">
        <v>181</v>
      </c>
      <c r="BK1970" s="158">
        <f>SUM(BK1971:BK1978)</f>
        <v>0</v>
      </c>
    </row>
    <row r="1971" spans="1:65" s="2" customFormat="1" ht="16.5" customHeight="1">
      <c r="A1971" s="32"/>
      <c r="B1971" s="161"/>
      <c r="C1971" s="162" t="s">
        <v>2953</v>
      </c>
      <c r="D1971" s="162" t="s">
        <v>183</v>
      </c>
      <c r="E1971" s="163" t="s">
        <v>2954</v>
      </c>
      <c r="F1971" s="164" t="s">
        <v>2955</v>
      </c>
      <c r="G1971" s="165" t="s">
        <v>228</v>
      </c>
      <c r="H1971" s="166">
        <v>4.7</v>
      </c>
      <c r="I1971" s="167"/>
      <c r="J1971" s="168">
        <f t="shared" ref="J1971:J1978" si="50">ROUND(I1971*H1971,2)</f>
        <v>0</v>
      </c>
      <c r="K1971" s="169"/>
      <c r="L1971" s="33"/>
      <c r="M1971" s="170" t="s">
        <v>1</v>
      </c>
      <c r="N1971" s="171" t="s">
        <v>40</v>
      </c>
      <c r="O1971" s="58"/>
      <c r="P1971" s="172">
        <f t="shared" ref="P1971:P1978" si="51">O1971*H1971</f>
        <v>0</v>
      </c>
      <c r="Q1971" s="172">
        <v>0</v>
      </c>
      <c r="R1971" s="172">
        <f t="shared" ref="R1971:R1978" si="52">Q1971*H1971</f>
        <v>0</v>
      </c>
      <c r="S1971" s="172">
        <v>1.6E-2</v>
      </c>
      <c r="T1971" s="173">
        <f t="shared" ref="T1971:T1978" si="53">S1971*H1971</f>
        <v>7.5200000000000003E-2</v>
      </c>
      <c r="U1971" s="32"/>
      <c r="V1971" s="32"/>
      <c r="W1971" s="32"/>
      <c r="X1971" s="32"/>
      <c r="Y1971" s="32"/>
      <c r="Z1971" s="32"/>
      <c r="AA1971" s="32"/>
      <c r="AB1971" s="32"/>
      <c r="AC1971" s="32"/>
      <c r="AD1971" s="32"/>
      <c r="AE1971" s="32"/>
      <c r="AR1971" s="174" t="s">
        <v>300</v>
      </c>
      <c r="AT1971" s="174" t="s">
        <v>183</v>
      </c>
      <c r="AU1971" s="174" t="s">
        <v>85</v>
      </c>
      <c r="AY1971" s="17" t="s">
        <v>181</v>
      </c>
      <c r="BE1971" s="175">
        <f t="shared" ref="BE1971:BE1978" si="54">IF(N1971="základní",J1971,0)</f>
        <v>0</v>
      </c>
      <c r="BF1971" s="175">
        <f t="shared" ref="BF1971:BF1978" si="55">IF(N1971="snížená",J1971,0)</f>
        <v>0</v>
      </c>
      <c r="BG1971" s="175">
        <f t="shared" ref="BG1971:BG1978" si="56">IF(N1971="zákl. přenesená",J1971,0)</f>
        <v>0</v>
      </c>
      <c r="BH1971" s="175">
        <f t="shared" ref="BH1971:BH1978" si="57">IF(N1971="sníž. přenesená",J1971,0)</f>
        <v>0</v>
      </c>
      <c r="BI1971" s="175">
        <f t="shared" ref="BI1971:BI1978" si="58">IF(N1971="nulová",J1971,0)</f>
        <v>0</v>
      </c>
      <c r="BJ1971" s="17" t="s">
        <v>80</v>
      </c>
      <c r="BK1971" s="175">
        <f t="shared" ref="BK1971:BK1978" si="59">ROUND(I1971*H1971,2)</f>
        <v>0</v>
      </c>
      <c r="BL1971" s="17" t="s">
        <v>300</v>
      </c>
      <c r="BM1971" s="174" t="s">
        <v>2956</v>
      </c>
    </row>
    <row r="1972" spans="1:65" s="2" customFormat="1" ht="16.5" customHeight="1">
      <c r="A1972" s="32"/>
      <c r="B1972" s="161"/>
      <c r="C1972" s="162" t="s">
        <v>2957</v>
      </c>
      <c r="D1972" s="162" t="s">
        <v>183</v>
      </c>
      <c r="E1972" s="163" t="s">
        <v>2958</v>
      </c>
      <c r="F1972" s="164" t="s">
        <v>2959</v>
      </c>
      <c r="G1972" s="165" t="s">
        <v>228</v>
      </c>
      <c r="H1972" s="166">
        <v>1.25</v>
      </c>
      <c r="I1972" s="167"/>
      <c r="J1972" s="168">
        <f t="shared" si="50"/>
        <v>0</v>
      </c>
      <c r="K1972" s="169"/>
      <c r="L1972" s="33"/>
      <c r="M1972" s="170" t="s">
        <v>1</v>
      </c>
      <c r="N1972" s="171" t="s">
        <v>40</v>
      </c>
      <c r="O1972" s="58"/>
      <c r="P1972" s="172">
        <f t="shared" si="51"/>
        <v>0</v>
      </c>
      <c r="Q1972" s="172">
        <v>0</v>
      </c>
      <c r="R1972" s="172">
        <f t="shared" si="52"/>
        <v>0</v>
      </c>
      <c r="S1972" s="172">
        <v>1.6E-2</v>
      </c>
      <c r="T1972" s="173">
        <f t="shared" si="53"/>
        <v>0.02</v>
      </c>
      <c r="U1972" s="32"/>
      <c r="V1972" s="32"/>
      <c r="W1972" s="32"/>
      <c r="X1972" s="32"/>
      <c r="Y1972" s="32"/>
      <c r="Z1972" s="32"/>
      <c r="AA1972" s="32"/>
      <c r="AB1972" s="32"/>
      <c r="AC1972" s="32"/>
      <c r="AD1972" s="32"/>
      <c r="AE1972" s="32"/>
      <c r="AR1972" s="174" t="s">
        <v>300</v>
      </c>
      <c r="AT1972" s="174" t="s">
        <v>183</v>
      </c>
      <c r="AU1972" s="174" t="s">
        <v>85</v>
      </c>
      <c r="AY1972" s="17" t="s">
        <v>181</v>
      </c>
      <c r="BE1972" s="175">
        <f t="shared" si="54"/>
        <v>0</v>
      </c>
      <c r="BF1972" s="175">
        <f t="shared" si="55"/>
        <v>0</v>
      </c>
      <c r="BG1972" s="175">
        <f t="shared" si="56"/>
        <v>0</v>
      </c>
      <c r="BH1972" s="175">
        <f t="shared" si="57"/>
        <v>0</v>
      </c>
      <c r="BI1972" s="175">
        <f t="shared" si="58"/>
        <v>0</v>
      </c>
      <c r="BJ1972" s="17" t="s">
        <v>80</v>
      </c>
      <c r="BK1972" s="175">
        <f t="shared" si="59"/>
        <v>0</v>
      </c>
      <c r="BL1972" s="17" t="s">
        <v>300</v>
      </c>
      <c r="BM1972" s="174" t="s">
        <v>2960</v>
      </c>
    </row>
    <row r="1973" spans="1:65" s="2" customFormat="1" ht="21.75" customHeight="1">
      <c r="A1973" s="32"/>
      <c r="B1973" s="161"/>
      <c r="C1973" s="162" t="s">
        <v>2961</v>
      </c>
      <c r="D1973" s="162" t="s">
        <v>183</v>
      </c>
      <c r="E1973" s="163" t="s">
        <v>2962</v>
      </c>
      <c r="F1973" s="164" t="s">
        <v>2963</v>
      </c>
      <c r="G1973" s="165" t="s">
        <v>228</v>
      </c>
      <c r="H1973" s="166">
        <v>4.7</v>
      </c>
      <c r="I1973" s="167"/>
      <c r="J1973" s="168">
        <f t="shared" si="50"/>
        <v>0</v>
      </c>
      <c r="K1973" s="169"/>
      <c r="L1973" s="33"/>
      <c r="M1973" s="170" t="s">
        <v>1</v>
      </c>
      <c r="N1973" s="171" t="s">
        <v>40</v>
      </c>
      <c r="O1973" s="58"/>
      <c r="P1973" s="172">
        <f t="shared" si="51"/>
        <v>0</v>
      </c>
      <c r="Q1973" s="172">
        <v>0</v>
      </c>
      <c r="R1973" s="172">
        <f t="shared" si="52"/>
        <v>0</v>
      </c>
      <c r="S1973" s="172">
        <v>1.6E-2</v>
      </c>
      <c r="T1973" s="173">
        <f t="shared" si="53"/>
        <v>7.5200000000000003E-2</v>
      </c>
      <c r="U1973" s="32"/>
      <c r="V1973" s="32"/>
      <c r="W1973" s="32"/>
      <c r="X1973" s="32"/>
      <c r="Y1973" s="32"/>
      <c r="Z1973" s="32"/>
      <c r="AA1973" s="32"/>
      <c r="AB1973" s="32"/>
      <c r="AC1973" s="32"/>
      <c r="AD1973" s="32"/>
      <c r="AE1973" s="32"/>
      <c r="AR1973" s="174" t="s">
        <v>300</v>
      </c>
      <c r="AT1973" s="174" t="s">
        <v>183</v>
      </c>
      <c r="AU1973" s="174" t="s">
        <v>85</v>
      </c>
      <c r="AY1973" s="17" t="s">
        <v>181</v>
      </c>
      <c r="BE1973" s="175">
        <f t="shared" si="54"/>
        <v>0</v>
      </c>
      <c r="BF1973" s="175">
        <f t="shared" si="55"/>
        <v>0</v>
      </c>
      <c r="BG1973" s="175">
        <f t="shared" si="56"/>
        <v>0</v>
      </c>
      <c r="BH1973" s="175">
        <f t="shared" si="57"/>
        <v>0</v>
      </c>
      <c r="BI1973" s="175">
        <f t="shared" si="58"/>
        <v>0</v>
      </c>
      <c r="BJ1973" s="17" t="s">
        <v>80</v>
      </c>
      <c r="BK1973" s="175">
        <f t="shared" si="59"/>
        <v>0</v>
      </c>
      <c r="BL1973" s="17" t="s">
        <v>300</v>
      </c>
      <c r="BM1973" s="174" t="s">
        <v>2964</v>
      </c>
    </row>
    <row r="1974" spans="1:65" s="2" customFormat="1" ht="21.75" customHeight="1">
      <c r="A1974" s="32"/>
      <c r="B1974" s="161"/>
      <c r="C1974" s="162" t="s">
        <v>2965</v>
      </c>
      <c r="D1974" s="162" t="s">
        <v>183</v>
      </c>
      <c r="E1974" s="163" t="s">
        <v>2966</v>
      </c>
      <c r="F1974" s="164" t="s">
        <v>2967</v>
      </c>
      <c r="G1974" s="165" t="s">
        <v>228</v>
      </c>
      <c r="H1974" s="166">
        <v>4.25</v>
      </c>
      <c r="I1974" s="167"/>
      <c r="J1974" s="168">
        <f t="shared" si="50"/>
        <v>0</v>
      </c>
      <c r="K1974" s="169"/>
      <c r="L1974" s="33"/>
      <c r="M1974" s="170" t="s">
        <v>1</v>
      </c>
      <c r="N1974" s="171" t="s">
        <v>40</v>
      </c>
      <c r="O1974" s="58"/>
      <c r="P1974" s="172">
        <f t="shared" si="51"/>
        <v>0</v>
      </c>
      <c r="Q1974" s="172">
        <v>0</v>
      </c>
      <c r="R1974" s="172">
        <f t="shared" si="52"/>
        <v>0</v>
      </c>
      <c r="S1974" s="172">
        <v>1.6E-2</v>
      </c>
      <c r="T1974" s="173">
        <f t="shared" si="53"/>
        <v>6.8000000000000005E-2</v>
      </c>
      <c r="U1974" s="32"/>
      <c r="V1974" s="32"/>
      <c r="W1974" s="32"/>
      <c r="X1974" s="32"/>
      <c r="Y1974" s="32"/>
      <c r="Z1974" s="32"/>
      <c r="AA1974" s="32"/>
      <c r="AB1974" s="32"/>
      <c r="AC1974" s="32"/>
      <c r="AD1974" s="32"/>
      <c r="AE1974" s="32"/>
      <c r="AR1974" s="174" t="s">
        <v>300</v>
      </c>
      <c r="AT1974" s="174" t="s">
        <v>183</v>
      </c>
      <c r="AU1974" s="174" t="s">
        <v>85</v>
      </c>
      <c r="AY1974" s="17" t="s">
        <v>181</v>
      </c>
      <c r="BE1974" s="175">
        <f t="shared" si="54"/>
        <v>0</v>
      </c>
      <c r="BF1974" s="175">
        <f t="shared" si="55"/>
        <v>0</v>
      </c>
      <c r="BG1974" s="175">
        <f t="shared" si="56"/>
        <v>0</v>
      </c>
      <c r="BH1974" s="175">
        <f t="shared" si="57"/>
        <v>0</v>
      </c>
      <c r="BI1974" s="175">
        <f t="shared" si="58"/>
        <v>0</v>
      </c>
      <c r="BJ1974" s="17" t="s">
        <v>80</v>
      </c>
      <c r="BK1974" s="175">
        <f t="shared" si="59"/>
        <v>0</v>
      </c>
      <c r="BL1974" s="17" t="s">
        <v>300</v>
      </c>
      <c r="BM1974" s="174" t="s">
        <v>2968</v>
      </c>
    </row>
    <row r="1975" spans="1:65" s="2" customFormat="1" ht="21.75" customHeight="1">
      <c r="A1975" s="32"/>
      <c r="B1975" s="161"/>
      <c r="C1975" s="162" t="s">
        <v>2969</v>
      </c>
      <c r="D1975" s="162" t="s">
        <v>183</v>
      </c>
      <c r="E1975" s="163" t="s">
        <v>2970</v>
      </c>
      <c r="F1975" s="164" t="s">
        <v>2971</v>
      </c>
      <c r="G1975" s="165" t="s">
        <v>228</v>
      </c>
      <c r="H1975" s="166">
        <v>4.95</v>
      </c>
      <c r="I1975" s="167"/>
      <c r="J1975" s="168">
        <f t="shared" si="50"/>
        <v>0</v>
      </c>
      <c r="K1975" s="169"/>
      <c r="L1975" s="33"/>
      <c r="M1975" s="170" t="s">
        <v>1</v>
      </c>
      <c r="N1975" s="171" t="s">
        <v>40</v>
      </c>
      <c r="O1975" s="58"/>
      <c r="P1975" s="172">
        <f t="shared" si="51"/>
        <v>0</v>
      </c>
      <c r="Q1975" s="172">
        <v>0</v>
      </c>
      <c r="R1975" s="172">
        <f t="shared" si="52"/>
        <v>0</v>
      </c>
      <c r="S1975" s="172">
        <v>1.6E-2</v>
      </c>
      <c r="T1975" s="173">
        <f t="shared" si="53"/>
        <v>7.9200000000000007E-2</v>
      </c>
      <c r="U1975" s="32"/>
      <c r="V1975" s="32"/>
      <c r="W1975" s="32"/>
      <c r="X1975" s="32"/>
      <c r="Y1975" s="32"/>
      <c r="Z1975" s="32"/>
      <c r="AA1975" s="32"/>
      <c r="AB1975" s="32"/>
      <c r="AC1975" s="32"/>
      <c r="AD1975" s="32"/>
      <c r="AE1975" s="32"/>
      <c r="AR1975" s="174" t="s">
        <v>300</v>
      </c>
      <c r="AT1975" s="174" t="s">
        <v>183</v>
      </c>
      <c r="AU1975" s="174" t="s">
        <v>85</v>
      </c>
      <c r="AY1975" s="17" t="s">
        <v>181</v>
      </c>
      <c r="BE1975" s="175">
        <f t="shared" si="54"/>
        <v>0</v>
      </c>
      <c r="BF1975" s="175">
        <f t="shared" si="55"/>
        <v>0</v>
      </c>
      <c r="BG1975" s="175">
        <f t="shared" si="56"/>
        <v>0</v>
      </c>
      <c r="BH1975" s="175">
        <f t="shared" si="57"/>
        <v>0</v>
      </c>
      <c r="BI1975" s="175">
        <f t="shared" si="58"/>
        <v>0</v>
      </c>
      <c r="BJ1975" s="17" t="s">
        <v>80</v>
      </c>
      <c r="BK1975" s="175">
        <f t="shared" si="59"/>
        <v>0</v>
      </c>
      <c r="BL1975" s="17" t="s">
        <v>300</v>
      </c>
      <c r="BM1975" s="174" t="s">
        <v>2972</v>
      </c>
    </row>
    <row r="1976" spans="1:65" s="2" customFormat="1" ht="21.75" customHeight="1">
      <c r="A1976" s="32"/>
      <c r="B1976" s="161"/>
      <c r="C1976" s="162" t="s">
        <v>2973</v>
      </c>
      <c r="D1976" s="162" t="s">
        <v>183</v>
      </c>
      <c r="E1976" s="163" t="s">
        <v>2974</v>
      </c>
      <c r="F1976" s="164" t="s">
        <v>2975</v>
      </c>
      <c r="G1976" s="165" t="s">
        <v>228</v>
      </c>
      <c r="H1976" s="166">
        <v>13.3</v>
      </c>
      <c r="I1976" s="167"/>
      <c r="J1976" s="168">
        <f t="shared" si="50"/>
        <v>0</v>
      </c>
      <c r="K1976" s="169"/>
      <c r="L1976" s="33"/>
      <c r="M1976" s="170" t="s">
        <v>1</v>
      </c>
      <c r="N1976" s="171" t="s">
        <v>40</v>
      </c>
      <c r="O1976" s="58"/>
      <c r="P1976" s="172">
        <f t="shared" si="51"/>
        <v>0</v>
      </c>
      <c r="Q1976" s="172">
        <v>0</v>
      </c>
      <c r="R1976" s="172">
        <f t="shared" si="52"/>
        <v>0</v>
      </c>
      <c r="S1976" s="172">
        <v>1.6E-2</v>
      </c>
      <c r="T1976" s="173">
        <f t="shared" si="53"/>
        <v>0.21280000000000002</v>
      </c>
      <c r="U1976" s="32"/>
      <c r="V1976" s="32"/>
      <c r="W1976" s="32"/>
      <c r="X1976" s="32"/>
      <c r="Y1976" s="32"/>
      <c r="Z1976" s="32"/>
      <c r="AA1976" s="32"/>
      <c r="AB1976" s="32"/>
      <c r="AC1976" s="32"/>
      <c r="AD1976" s="32"/>
      <c r="AE1976" s="32"/>
      <c r="AR1976" s="174" t="s">
        <v>300</v>
      </c>
      <c r="AT1976" s="174" t="s">
        <v>183</v>
      </c>
      <c r="AU1976" s="174" t="s">
        <v>85</v>
      </c>
      <c r="AY1976" s="17" t="s">
        <v>181</v>
      </c>
      <c r="BE1976" s="175">
        <f t="shared" si="54"/>
        <v>0</v>
      </c>
      <c r="BF1976" s="175">
        <f t="shared" si="55"/>
        <v>0</v>
      </c>
      <c r="BG1976" s="175">
        <f t="shared" si="56"/>
        <v>0</v>
      </c>
      <c r="BH1976" s="175">
        <f t="shared" si="57"/>
        <v>0</v>
      </c>
      <c r="BI1976" s="175">
        <f t="shared" si="58"/>
        <v>0</v>
      </c>
      <c r="BJ1976" s="17" t="s">
        <v>80</v>
      </c>
      <c r="BK1976" s="175">
        <f t="shared" si="59"/>
        <v>0</v>
      </c>
      <c r="BL1976" s="17" t="s">
        <v>300</v>
      </c>
      <c r="BM1976" s="174" t="s">
        <v>2976</v>
      </c>
    </row>
    <row r="1977" spans="1:65" s="2" customFormat="1" ht="21.75" customHeight="1">
      <c r="A1977" s="32"/>
      <c r="B1977" s="161"/>
      <c r="C1977" s="162" t="s">
        <v>2977</v>
      </c>
      <c r="D1977" s="162" t="s">
        <v>183</v>
      </c>
      <c r="E1977" s="163" t="s">
        <v>2978</v>
      </c>
      <c r="F1977" s="164" t="s">
        <v>2979</v>
      </c>
      <c r="G1977" s="165" t="s">
        <v>228</v>
      </c>
      <c r="H1977" s="166">
        <v>8.6</v>
      </c>
      <c r="I1977" s="167"/>
      <c r="J1977" s="168">
        <f t="shared" si="50"/>
        <v>0</v>
      </c>
      <c r="K1977" s="169"/>
      <c r="L1977" s="33"/>
      <c r="M1977" s="170" t="s">
        <v>1</v>
      </c>
      <c r="N1977" s="171" t="s">
        <v>40</v>
      </c>
      <c r="O1977" s="58"/>
      <c r="P1977" s="172">
        <f t="shared" si="51"/>
        <v>0</v>
      </c>
      <c r="Q1977" s="172">
        <v>0</v>
      </c>
      <c r="R1977" s="172">
        <f t="shared" si="52"/>
        <v>0</v>
      </c>
      <c r="S1977" s="172">
        <v>1.6E-2</v>
      </c>
      <c r="T1977" s="173">
        <f t="shared" si="53"/>
        <v>0.1376</v>
      </c>
      <c r="U1977" s="32"/>
      <c r="V1977" s="32"/>
      <c r="W1977" s="32"/>
      <c r="X1977" s="32"/>
      <c r="Y1977" s="32"/>
      <c r="Z1977" s="32"/>
      <c r="AA1977" s="32"/>
      <c r="AB1977" s="32"/>
      <c r="AC1977" s="32"/>
      <c r="AD1977" s="32"/>
      <c r="AE1977" s="32"/>
      <c r="AR1977" s="174" t="s">
        <v>300</v>
      </c>
      <c r="AT1977" s="174" t="s">
        <v>183</v>
      </c>
      <c r="AU1977" s="174" t="s">
        <v>85</v>
      </c>
      <c r="AY1977" s="17" t="s">
        <v>181</v>
      </c>
      <c r="BE1977" s="175">
        <f t="shared" si="54"/>
        <v>0</v>
      </c>
      <c r="BF1977" s="175">
        <f t="shared" si="55"/>
        <v>0</v>
      </c>
      <c r="BG1977" s="175">
        <f t="shared" si="56"/>
        <v>0</v>
      </c>
      <c r="BH1977" s="175">
        <f t="shared" si="57"/>
        <v>0</v>
      </c>
      <c r="BI1977" s="175">
        <f t="shared" si="58"/>
        <v>0</v>
      </c>
      <c r="BJ1977" s="17" t="s">
        <v>80</v>
      </c>
      <c r="BK1977" s="175">
        <f t="shared" si="59"/>
        <v>0</v>
      </c>
      <c r="BL1977" s="17" t="s">
        <v>300</v>
      </c>
      <c r="BM1977" s="174" t="s">
        <v>2980</v>
      </c>
    </row>
    <row r="1978" spans="1:65" s="2" customFormat="1" ht="21.75" customHeight="1">
      <c r="A1978" s="32"/>
      <c r="B1978" s="161"/>
      <c r="C1978" s="162" t="s">
        <v>2981</v>
      </c>
      <c r="D1978" s="162" t="s">
        <v>183</v>
      </c>
      <c r="E1978" s="163" t="s">
        <v>2982</v>
      </c>
      <c r="F1978" s="164" t="s">
        <v>2983</v>
      </c>
      <c r="G1978" s="165" t="s">
        <v>186</v>
      </c>
      <c r="H1978" s="166">
        <v>1</v>
      </c>
      <c r="I1978" s="167"/>
      <c r="J1978" s="168">
        <f t="shared" si="50"/>
        <v>0</v>
      </c>
      <c r="K1978" s="169"/>
      <c r="L1978" s="33"/>
      <c r="M1978" s="170" t="s">
        <v>1</v>
      </c>
      <c r="N1978" s="171" t="s">
        <v>40</v>
      </c>
      <c r="O1978" s="58"/>
      <c r="P1978" s="172">
        <f t="shared" si="51"/>
        <v>0</v>
      </c>
      <c r="Q1978" s="172">
        <v>0</v>
      </c>
      <c r="R1978" s="172">
        <f t="shared" si="52"/>
        <v>0</v>
      </c>
      <c r="S1978" s="172">
        <v>0</v>
      </c>
      <c r="T1978" s="173">
        <f t="shared" si="53"/>
        <v>0</v>
      </c>
      <c r="U1978" s="32"/>
      <c r="V1978" s="32"/>
      <c r="W1978" s="32"/>
      <c r="X1978" s="32"/>
      <c r="Y1978" s="32"/>
      <c r="Z1978" s="32"/>
      <c r="AA1978" s="32"/>
      <c r="AB1978" s="32"/>
      <c r="AC1978" s="32"/>
      <c r="AD1978" s="32"/>
      <c r="AE1978" s="32"/>
      <c r="AR1978" s="174" t="s">
        <v>300</v>
      </c>
      <c r="AT1978" s="174" t="s">
        <v>183</v>
      </c>
      <c r="AU1978" s="174" t="s">
        <v>85</v>
      </c>
      <c r="AY1978" s="17" t="s">
        <v>181</v>
      </c>
      <c r="BE1978" s="175">
        <f t="shared" si="54"/>
        <v>0</v>
      </c>
      <c r="BF1978" s="175">
        <f t="shared" si="55"/>
        <v>0</v>
      </c>
      <c r="BG1978" s="175">
        <f t="shared" si="56"/>
        <v>0</v>
      </c>
      <c r="BH1978" s="175">
        <f t="shared" si="57"/>
        <v>0</v>
      </c>
      <c r="BI1978" s="175">
        <f t="shared" si="58"/>
        <v>0</v>
      </c>
      <c r="BJ1978" s="17" t="s">
        <v>80</v>
      </c>
      <c r="BK1978" s="175">
        <f t="shared" si="59"/>
        <v>0</v>
      </c>
      <c r="BL1978" s="17" t="s">
        <v>300</v>
      </c>
      <c r="BM1978" s="174" t="s">
        <v>2984</v>
      </c>
    </row>
    <row r="1979" spans="1:65" s="12" customFormat="1" ht="22.9" customHeight="1">
      <c r="B1979" s="148"/>
      <c r="D1979" s="149" t="s">
        <v>74</v>
      </c>
      <c r="E1979" s="159" t="s">
        <v>2985</v>
      </c>
      <c r="F1979" s="159" t="s">
        <v>2986</v>
      </c>
      <c r="I1979" s="151"/>
      <c r="J1979" s="160">
        <f>BK1979</f>
        <v>0</v>
      </c>
      <c r="L1979" s="148"/>
      <c r="M1979" s="153"/>
      <c r="N1979" s="154"/>
      <c r="O1979" s="154"/>
      <c r="P1979" s="155">
        <f>SUM(P1980:P2067)</f>
        <v>0</v>
      </c>
      <c r="Q1979" s="154"/>
      <c r="R1979" s="155">
        <f>SUM(R1980:R2067)</f>
        <v>28.793905150000001</v>
      </c>
      <c r="S1979" s="154"/>
      <c r="T1979" s="156">
        <f>SUM(T1980:T2067)</f>
        <v>0</v>
      </c>
      <c r="AR1979" s="149" t="s">
        <v>85</v>
      </c>
      <c r="AT1979" s="157" t="s">
        <v>74</v>
      </c>
      <c r="AU1979" s="157" t="s">
        <v>80</v>
      </c>
      <c r="AY1979" s="149" t="s">
        <v>181</v>
      </c>
      <c r="BK1979" s="158">
        <f>SUM(BK1980:BK2067)</f>
        <v>0</v>
      </c>
    </row>
    <row r="1980" spans="1:65" s="2" customFormat="1" ht="16.5" customHeight="1">
      <c r="A1980" s="32"/>
      <c r="B1980" s="161"/>
      <c r="C1980" s="162" t="s">
        <v>2987</v>
      </c>
      <c r="D1980" s="162" t="s">
        <v>183</v>
      </c>
      <c r="E1980" s="163" t="s">
        <v>2988</v>
      </c>
      <c r="F1980" s="164" t="s">
        <v>2989</v>
      </c>
      <c r="G1980" s="165" t="s">
        <v>200</v>
      </c>
      <c r="H1980" s="166">
        <v>742.27</v>
      </c>
      <c r="I1980" s="167"/>
      <c r="J1980" s="168">
        <f>ROUND(I1980*H1980,2)</f>
        <v>0</v>
      </c>
      <c r="K1980" s="169"/>
      <c r="L1980" s="33"/>
      <c r="M1980" s="170" t="s">
        <v>1</v>
      </c>
      <c r="N1980" s="171" t="s">
        <v>40</v>
      </c>
      <c r="O1980" s="58"/>
      <c r="P1980" s="172">
        <f>O1980*H1980</f>
        <v>0</v>
      </c>
      <c r="Q1980" s="172">
        <v>0</v>
      </c>
      <c r="R1980" s="172">
        <f>Q1980*H1980</f>
        <v>0</v>
      </c>
      <c r="S1980" s="172">
        <v>0</v>
      </c>
      <c r="T1980" s="173">
        <f>S1980*H1980</f>
        <v>0</v>
      </c>
      <c r="U1980" s="32"/>
      <c r="V1980" s="32"/>
      <c r="W1980" s="32"/>
      <c r="X1980" s="32"/>
      <c r="Y1980" s="32"/>
      <c r="Z1980" s="32"/>
      <c r="AA1980" s="32"/>
      <c r="AB1980" s="32"/>
      <c r="AC1980" s="32"/>
      <c r="AD1980" s="32"/>
      <c r="AE1980" s="32"/>
      <c r="AR1980" s="174" t="s">
        <v>300</v>
      </c>
      <c r="AT1980" s="174" t="s">
        <v>183</v>
      </c>
      <c r="AU1980" s="174" t="s">
        <v>85</v>
      </c>
      <c r="AY1980" s="17" t="s">
        <v>181</v>
      </c>
      <c r="BE1980" s="175">
        <f>IF(N1980="základní",J1980,0)</f>
        <v>0</v>
      </c>
      <c r="BF1980" s="175">
        <f>IF(N1980="snížená",J1980,0)</f>
        <v>0</v>
      </c>
      <c r="BG1980" s="175">
        <f>IF(N1980="zákl. přenesená",J1980,0)</f>
        <v>0</v>
      </c>
      <c r="BH1980" s="175">
        <f>IF(N1980="sníž. přenesená",J1980,0)</f>
        <v>0</v>
      </c>
      <c r="BI1980" s="175">
        <f>IF(N1980="nulová",J1980,0)</f>
        <v>0</v>
      </c>
      <c r="BJ1980" s="17" t="s">
        <v>80</v>
      </c>
      <c r="BK1980" s="175">
        <f>ROUND(I1980*H1980,2)</f>
        <v>0</v>
      </c>
      <c r="BL1980" s="17" t="s">
        <v>300</v>
      </c>
      <c r="BM1980" s="174" t="s">
        <v>2990</v>
      </c>
    </row>
    <row r="1981" spans="1:65" s="13" customFormat="1">
      <c r="B1981" s="176"/>
      <c r="D1981" s="177" t="s">
        <v>189</v>
      </c>
      <c r="E1981" s="178" t="s">
        <v>1</v>
      </c>
      <c r="F1981" s="179" t="s">
        <v>804</v>
      </c>
      <c r="H1981" s="180">
        <v>581.45000000000005</v>
      </c>
      <c r="I1981" s="181"/>
      <c r="L1981" s="176"/>
      <c r="M1981" s="182"/>
      <c r="N1981" s="183"/>
      <c r="O1981" s="183"/>
      <c r="P1981" s="183"/>
      <c r="Q1981" s="183"/>
      <c r="R1981" s="183"/>
      <c r="S1981" s="183"/>
      <c r="T1981" s="184"/>
      <c r="AT1981" s="178" t="s">
        <v>189</v>
      </c>
      <c r="AU1981" s="178" t="s">
        <v>85</v>
      </c>
      <c r="AV1981" s="13" t="s">
        <v>85</v>
      </c>
      <c r="AW1981" s="13" t="s">
        <v>31</v>
      </c>
      <c r="AX1981" s="13" t="s">
        <v>75</v>
      </c>
      <c r="AY1981" s="178" t="s">
        <v>181</v>
      </c>
    </row>
    <row r="1982" spans="1:65" s="13" customFormat="1">
      <c r="B1982" s="176"/>
      <c r="D1982" s="177" t="s">
        <v>189</v>
      </c>
      <c r="E1982" s="178" t="s">
        <v>1</v>
      </c>
      <c r="F1982" s="179" t="s">
        <v>807</v>
      </c>
      <c r="H1982" s="180">
        <v>153.38999999999999</v>
      </c>
      <c r="I1982" s="181"/>
      <c r="L1982" s="176"/>
      <c r="M1982" s="182"/>
      <c r="N1982" s="183"/>
      <c r="O1982" s="183"/>
      <c r="P1982" s="183"/>
      <c r="Q1982" s="183"/>
      <c r="R1982" s="183"/>
      <c r="S1982" s="183"/>
      <c r="T1982" s="184"/>
      <c r="AT1982" s="178" t="s">
        <v>189</v>
      </c>
      <c r="AU1982" s="178" t="s">
        <v>85</v>
      </c>
      <c r="AV1982" s="13" t="s">
        <v>85</v>
      </c>
      <c r="AW1982" s="13" t="s">
        <v>31</v>
      </c>
      <c r="AX1982" s="13" t="s">
        <v>75</v>
      </c>
      <c r="AY1982" s="178" t="s">
        <v>181</v>
      </c>
    </row>
    <row r="1983" spans="1:65" s="14" customFormat="1">
      <c r="B1983" s="185"/>
      <c r="D1983" s="177" t="s">
        <v>189</v>
      </c>
      <c r="E1983" s="186" t="s">
        <v>1</v>
      </c>
      <c r="F1983" s="187" t="s">
        <v>1000</v>
      </c>
      <c r="H1983" s="186" t="s">
        <v>1</v>
      </c>
      <c r="I1983" s="188"/>
      <c r="L1983" s="185"/>
      <c r="M1983" s="189"/>
      <c r="N1983" s="190"/>
      <c r="O1983" s="190"/>
      <c r="P1983" s="190"/>
      <c r="Q1983" s="190"/>
      <c r="R1983" s="190"/>
      <c r="S1983" s="190"/>
      <c r="T1983" s="191"/>
      <c r="AT1983" s="186" t="s">
        <v>189</v>
      </c>
      <c r="AU1983" s="186" t="s">
        <v>85</v>
      </c>
      <c r="AV1983" s="14" t="s">
        <v>80</v>
      </c>
      <c r="AW1983" s="14" t="s">
        <v>31</v>
      </c>
      <c r="AX1983" s="14" t="s">
        <v>75</v>
      </c>
      <c r="AY1983" s="186" t="s">
        <v>181</v>
      </c>
    </row>
    <row r="1984" spans="1:65" s="13" customFormat="1">
      <c r="B1984" s="176"/>
      <c r="D1984" s="177" t="s">
        <v>189</v>
      </c>
      <c r="E1984" s="178" t="s">
        <v>1</v>
      </c>
      <c r="F1984" s="179" t="s">
        <v>1001</v>
      </c>
      <c r="H1984" s="180">
        <v>7.43</v>
      </c>
      <c r="I1984" s="181"/>
      <c r="L1984" s="176"/>
      <c r="M1984" s="182"/>
      <c r="N1984" s="183"/>
      <c r="O1984" s="183"/>
      <c r="P1984" s="183"/>
      <c r="Q1984" s="183"/>
      <c r="R1984" s="183"/>
      <c r="S1984" s="183"/>
      <c r="T1984" s="184"/>
      <c r="AT1984" s="178" t="s">
        <v>189</v>
      </c>
      <c r="AU1984" s="178" t="s">
        <v>85</v>
      </c>
      <c r="AV1984" s="13" t="s">
        <v>85</v>
      </c>
      <c r="AW1984" s="13" t="s">
        <v>31</v>
      </c>
      <c r="AX1984" s="13" t="s">
        <v>75</v>
      </c>
      <c r="AY1984" s="178" t="s">
        <v>181</v>
      </c>
    </row>
    <row r="1985" spans="1:65" s="15" customFormat="1">
      <c r="B1985" s="192"/>
      <c r="D1985" s="177" t="s">
        <v>189</v>
      </c>
      <c r="E1985" s="193" t="s">
        <v>1</v>
      </c>
      <c r="F1985" s="194" t="s">
        <v>204</v>
      </c>
      <c r="H1985" s="195">
        <v>742.27</v>
      </c>
      <c r="I1985" s="196"/>
      <c r="L1985" s="192"/>
      <c r="M1985" s="197"/>
      <c r="N1985" s="198"/>
      <c r="O1985" s="198"/>
      <c r="P1985" s="198"/>
      <c r="Q1985" s="198"/>
      <c r="R1985" s="198"/>
      <c r="S1985" s="198"/>
      <c r="T1985" s="199"/>
      <c r="AT1985" s="193" t="s">
        <v>189</v>
      </c>
      <c r="AU1985" s="193" t="s">
        <v>85</v>
      </c>
      <c r="AV1985" s="15" t="s">
        <v>187</v>
      </c>
      <c r="AW1985" s="15" t="s">
        <v>31</v>
      </c>
      <c r="AX1985" s="15" t="s">
        <v>80</v>
      </c>
      <c r="AY1985" s="193" t="s">
        <v>181</v>
      </c>
    </row>
    <row r="1986" spans="1:65" s="2" customFormat="1" ht="16.5" customHeight="1">
      <c r="A1986" s="32"/>
      <c r="B1986" s="161"/>
      <c r="C1986" s="162" t="s">
        <v>2991</v>
      </c>
      <c r="D1986" s="162" t="s">
        <v>183</v>
      </c>
      <c r="E1986" s="163" t="s">
        <v>2992</v>
      </c>
      <c r="F1986" s="164" t="s">
        <v>2993</v>
      </c>
      <c r="G1986" s="165" t="s">
        <v>200</v>
      </c>
      <c r="H1986" s="166">
        <v>742.27</v>
      </c>
      <c r="I1986" s="167"/>
      <c r="J1986" s="168">
        <f>ROUND(I1986*H1986,2)</f>
        <v>0</v>
      </c>
      <c r="K1986" s="169"/>
      <c r="L1986" s="33"/>
      <c r="M1986" s="170" t="s">
        <v>1</v>
      </c>
      <c r="N1986" s="171" t="s">
        <v>40</v>
      </c>
      <c r="O1986" s="58"/>
      <c r="P1986" s="172">
        <f>O1986*H1986</f>
        <v>0</v>
      </c>
      <c r="Q1986" s="172">
        <v>0</v>
      </c>
      <c r="R1986" s="172">
        <f>Q1986*H1986</f>
        <v>0</v>
      </c>
      <c r="S1986" s="172">
        <v>0</v>
      </c>
      <c r="T1986" s="173">
        <f>S1986*H1986</f>
        <v>0</v>
      </c>
      <c r="U1986" s="32"/>
      <c r="V1986" s="32"/>
      <c r="W1986" s="32"/>
      <c r="X1986" s="32"/>
      <c r="Y1986" s="32"/>
      <c r="Z1986" s="32"/>
      <c r="AA1986" s="32"/>
      <c r="AB1986" s="32"/>
      <c r="AC1986" s="32"/>
      <c r="AD1986" s="32"/>
      <c r="AE1986" s="32"/>
      <c r="AR1986" s="174" t="s">
        <v>300</v>
      </c>
      <c r="AT1986" s="174" t="s">
        <v>183</v>
      </c>
      <c r="AU1986" s="174" t="s">
        <v>85</v>
      </c>
      <c r="AY1986" s="17" t="s">
        <v>181</v>
      </c>
      <c r="BE1986" s="175">
        <f>IF(N1986="základní",J1986,0)</f>
        <v>0</v>
      </c>
      <c r="BF1986" s="175">
        <f>IF(N1986="snížená",J1986,0)</f>
        <v>0</v>
      </c>
      <c r="BG1986" s="175">
        <f>IF(N1986="zákl. přenesená",J1986,0)</f>
        <v>0</v>
      </c>
      <c r="BH1986" s="175">
        <f>IF(N1986="sníž. přenesená",J1986,0)</f>
        <v>0</v>
      </c>
      <c r="BI1986" s="175">
        <f>IF(N1986="nulová",J1986,0)</f>
        <v>0</v>
      </c>
      <c r="BJ1986" s="17" t="s">
        <v>80</v>
      </c>
      <c r="BK1986" s="175">
        <f>ROUND(I1986*H1986,2)</f>
        <v>0</v>
      </c>
      <c r="BL1986" s="17" t="s">
        <v>300</v>
      </c>
      <c r="BM1986" s="174" t="s">
        <v>2994</v>
      </c>
    </row>
    <row r="1987" spans="1:65" s="13" customFormat="1">
      <c r="B1987" s="176"/>
      <c r="D1987" s="177" t="s">
        <v>189</v>
      </c>
      <c r="E1987" s="178" t="s">
        <v>1</v>
      </c>
      <c r="F1987" s="179" t="s">
        <v>804</v>
      </c>
      <c r="H1987" s="180">
        <v>581.45000000000005</v>
      </c>
      <c r="I1987" s="181"/>
      <c r="L1987" s="176"/>
      <c r="M1987" s="182"/>
      <c r="N1987" s="183"/>
      <c r="O1987" s="183"/>
      <c r="P1987" s="183"/>
      <c r="Q1987" s="183"/>
      <c r="R1987" s="183"/>
      <c r="S1987" s="183"/>
      <c r="T1987" s="184"/>
      <c r="AT1987" s="178" t="s">
        <v>189</v>
      </c>
      <c r="AU1987" s="178" t="s">
        <v>85</v>
      </c>
      <c r="AV1987" s="13" t="s">
        <v>85</v>
      </c>
      <c r="AW1987" s="13" t="s">
        <v>31</v>
      </c>
      <c r="AX1987" s="13" t="s">
        <v>75</v>
      </c>
      <c r="AY1987" s="178" t="s">
        <v>181</v>
      </c>
    </row>
    <row r="1988" spans="1:65" s="13" customFormat="1">
      <c r="B1988" s="176"/>
      <c r="D1988" s="177" t="s">
        <v>189</v>
      </c>
      <c r="E1988" s="178" t="s">
        <v>1</v>
      </c>
      <c r="F1988" s="179" t="s">
        <v>807</v>
      </c>
      <c r="H1988" s="180">
        <v>153.38999999999999</v>
      </c>
      <c r="I1988" s="181"/>
      <c r="L1988" s="176"/>
      <c r="M1988" s="182"/>
      <c r="N1988" s="183"/>
      <c r="O1988" s="183"/>
      <c r="P1988" s="183"/>
      <c r="Q1988" s="183"/>
      <c r="R1988" s="183"/>
      <c r="S1988" s="183"/>
      <c r="T1988" s="184"/>
      <c r="AT1988" s="178" t="s">
        <v>189</v>
      </c>
      <c r="AU1988" s="178" t="s">
        <v>85</v>
      </c>
      <c r="AV1988" s="13" t="s">
        <v>85</v>
      </c>
      <c r="AW1988" s="13" t="s">
        <v>31</v>
      </c>
      <c r="AX1988" s="13" t="s">
        <v>75</v>
      </c>
      <c r="AY1988" s="178" t="s">
        <v>181</v>
      </c>
    </row>
    <row r="1989" spans="1:65" s="14" customFormat="1">
      <c r="B1989" s="185"/>
      <c r="D1989" s="177" t="s">
        <v>189</v>
      </c>
      <c r="E1989" s="186" t="s">
        <v>1</v>
      </c>
      <c r="F1989" s="187" t="s">
        <v>1000</v>
      </c>
      <c r="H1989" s="186" t="s">
        <v>1</v>
      </c>
      <c r="I1989" s="188"/>
      <c r="L1989" s="185"/>
      <c r="M1989" s="189"/>
      <c r="N1989" s="190"/>
      <c r="O1989" s="190"/>
      <c r="P1989" s="190"/>
      <c r="Q1989" s="190"/>
      <c r="R1989" s="190"/>
      <c r="S1989" s="190"/>
      <c r="T1989" s="191"/>
      <c r="AT1989" s="186" t="s">
        <v>189</v>
      </c>
      <c r="AU1989" s="186" t="s">
        <v>85</v>
      </c>
      <c r="AV1989" s="14" t="s">
        <v>80</v>
      </c>
      <c r="AW1989" s="14" t="s">
        <v>31</v>
      </c>
      <c r="AX1989" s="14" t="s">
        <v>75</v>
      </c>
      <c r="AY1989" s="186" t="s">
        <v>181</v>
      </c>
    </row>
    <row r="1990" spans="1:65" s="13" customFormat="1">
      <c r="B1990" s="176"/>
      <c r="D1990" s="177" t="s">
        <v>189</v>
      </c>
      <c r="E1990" s="178" t="s">
        <v>1</v>
      </c>
      <c r="F1990" s="179" t="s">
        <v>1001</v>
      </c>
      <c r="H1990" s="180">
        <v>7.43</v>
      </c>
      <c r="I1990" s="181"/>
      <c r="L1990" s="176"/>
      <c r="M1990" s="182"/>
      <c r="N1990" s="183"/>
      <c r="O1990" s="183"/>
      <c r="P1990" s="183"/>
      <c r="Q1990" s="183"/>
      <c r="R1990" s="183"/>
      <c r="S1990" s="183"/>
      <c r="T1990" s="184"/>
      <c r="AT1990" s="178" t="s">
        <v>189</v>
      </c>
      <c r="AU1990" s="178" t="s">
        <v>85</v>
      </c>
      <c r="AV1990" s="13" t="s">
        <v>85</v>
      </c>
      <c r="AW1990" s="13" t="s">
        <v>31</v>
      </c>
      <c r="AX1990" s="13" t="s">
        <v>75</v>
      </c>
      <c r="AY1990" s="178" t="s">
        <v>181</v>
      </c>
    </row>
    <row r="1991" spans="1:65" s="15" customFormat="1">
      <c r="B1991" s="192"/>
      <c r="D1991" s="177" t="s">
        <v>189</v>
      </c>
      <c r="E1991" s="193" t="s">
        <v>1</v>
      </c>
      <c r="F1991" s="194" t="s">
        <v>204</v>
      </c>
      <c r="H1991" s="195">
        <v>742.27</v>
      </c>
      <c r="I1991" s="196"/>
      <c r="L1991" s="192"/>
      <c r="M1991" s="197"/>
      <c r="N1991" s="198"/>
      <c r="O1991" s="198"/>
      <c r="P1991" s="198"/>
      <c r="Q1991" s="198"/>
      <c r="R1991" s="198"/>
      <c r="S1991" s="198"/>
      <c r="T1991" s="199"/>
      <c r="AT1991" s="193" t="s">
        <v>189</v>
      </c>
      <c r="AU1991" s="193" t="s">
        <v>85</v>
      </c>
      <c r="AV1991" s="15" t="s">
        <v>187</v>
      </c>
      <c r="AW1991" s="15" t="s">
        <v>31</v>
      </c>
      <c r="AX1991" s="15" t="s">
        <v>80</v>
      </c>
      <c r="AY1991" s="193" t="s">
        <v>181</v>
      </c>
    </row>
    <row r="1992" spans="1:65" s="2" customFormat="1" ht="21.75" customHeight="1">
      <c r="A1992" s="32"/>
      <c r="B1992" s="161"/>
      <c r="C1992" s="162" t="s">
        <v>2995</v>
      </c>
      <c r="D1992" s="162" t="s">
        <v>183</v>
      </c>
      <c r="E1992" s="163" t="s">
        <v>2996</v>
      </c>
      <c r="F1992" s="164" t="s">
        <v>2997</v>
      </c>
      <c r="G1992" s="165" t="s">
        <v>228</v>
      </c>
      <c r="H1992" s="166">
        <v>28.5</v>
      </c>
      <c r="I1992" s="167"/>
      <c r="J1992" s="168">
        <f>ROUND(I1992*H1992,2)</f>
        <v>0</v>
      </c>
      <c r="K1992" s="169"/>
      <c r="L1992" s="33"/>
      <c r="M1992" s="170" t="s">
        <v>1</v>
      </c>
      <c r="N1992" s="171" t="s">
        <v>40</v>
      </c>
      <c r="O1992" s="58"/>
      <c r="P1992" s="172">
        <f>O1992*H1992</f>
        <v>0</v>
      </c>
      <c r="Q1992" s="172">
        <v>1.5299999999999999E-3</v>
      </c>
      <c r="R1992" s="172">
        <f>Q1992*H1992</f>
        <v>4.3604999999999998E-2</v>
      </c>
      <c r="S1992" s="172">
        <v>0</v>
      </c>
      <c r="T1992" s="173">
        <f>S1992*H1992</f>
        <v>0</v>
      </c>
      <c r="U1992" s="32"/>
      <c r="V1992" s="32"/>
      <c r="W1992" s="32"/>
      <c r="X1992" s="32"/>
      <c r="Y1992" s="32"/>
      <c r="Z1992" s="32"/>
      <c r="AA1992" s="32"/>
      <c r="AB1992" s="32"/>
      <c r="AC1992" s="32"/>
      <c r="AD1992" s="32"/>
      <c r="AE1992" s="32"/>
      <c r="AR1992" s="174" t="s">
        <v>300</v>
      </c>
      <c r="AT1992" s="174" t="s">
        <v>183</v>
      </c>
      <c r="AU1992" s="174" t="s">
        <v>85</v>
      </c>
      <c r="AY1992" s="17" t="s">
        <v>181</v>
      </c>
      <c r="BE1992" s="175">
        <f>IF(N1992="základní",J1992,0)</f>
        <v>0</v>
      </c>
      <c r="BF1992" s="175">
        <f>IF(N1992="snížená",J1992,0)</f>
        <v>0</v>
      </c>
      <c r="BG1992" s="175">
        <f>IF(N1992="zákl. přenesená",J1992,0)</f>
        <v>0</v>
      </c>
      <c r="BH1992" s="175">
        <f>IF(N1992="sníž. přenesená",J1992,0)</f>
        <v>0</v>
      </c>
      <c r="BI1992" s="175">
        <f>IF(N1992="nulová",J1992,0)</f>
        <v>0</v>
      </c>
      <c r="BJ1992" s="17" t="s">
        <v>80</v>
      </c>
      <c r="BK1992" s="175">
        <f>ROUND(I1992*H1992,2)</f>
        <v>0</v>
      </c>
      <c r="BL1992" s="17" t="s">
        <v>300</v>
      </c>
      <c r="BM1992" s="174" t="s">
        <v>2998</v>
      </c>
    </row>
    <row r="1993" spans="1:65" s="13" customFormat="1">
      <c r="B1993" s="176"/>
      <c r="D1993" s="177" t="s">
        <v>189</v>
      </c>
      <c r="E1993" s="178" t="s">
        <v>1</v>
      </c>
      <c r="F1993" s="179" t="s">
        <v>2999</v>
      </c>
      <c r="H1993" s="180">
        <v>28.5</v>
      </c>
      <c r="I1993" s="181"/>
      <c r="L1993" s="176"/>
      <c r="M1993" s="182"/>
      <c r="N1993" s="183"/>
      <c r="O1993" s="183"/>
      <c r="P1993" s="183"/>
      <c r="Q1993" s="183"/>
      <c r="R1993" s="183"/>
      <c r="S1993" s="183"/>
      <c r="T1993" s="184"/>
      <c r="AT1993" s="178" t="s">
        <v>189</v>
      </c>
      <c r="AU1993" s="178" t="s">
        <v>85</v>
      </c>
      <c r="AV1993" s="13" t="s">
        <v>85</v>
      </c>
      <c r="AW1993" s="13" t="s">
        <v>31</v>
      </c>
      <c r="AX1993" s="13" t="s">
        <v>80</v>
      </c>
      <c r="AY1993" s="178" t="s">
        <v>181</v>
      </c>
    </row>
    <row r="1994" spans="1:65" s="2" customFormat="1" ht="16.5" customHeight="1">
      <c r="A1994" s="32"/>
      <c r="B1994" s="161"/>
      <c r="C1994" s="200" t="s">
        <v>3000</v>
      </c>
      <c r="D1994" s="200" t="s">
        <v>513</v>
      </c>
      <c r="E1994" s="201" t="s">
        <v>3001</v>
      </c>
      <c r="F1994" s="202" t="s">
        <v>3002</v>
      </c>
      <c r="G1994" s="203" t="s">
        <v>200</v>
      </c>
      <c r="H1994" s="204">
        <v>8.5500000000000007</v>
      </c>
      <c r="I1994" s="205"/>
      <c r="J1994" s="206">
        <f>ROUND(I1994*H1994,2)</f>
        <v>0</v>
      </c>
      <c r="K1994" s="207"/>
      <c r="L1994" s="208"/>
      <c r="M1994" s="209" t="s">
        <v>1</v>
      </c>
      <c r="N1994" s="210" t="s">
        <v>40</v>
      </c>
      <c r="O1994" s="58"/>
      <c r="P1994" s="172">
        <f>O1994*H1994</f>
        <v>0</v>
      </c>
      <c r="Q1994" s="172">
        <v>0.01</v>
      </c>
      <c r="R1994" s="172">
        <f>Q1994*H1994</f>
        <v>8.5500000000000007E-2</v>
      </c>
      <c r="S1994" s="172">
        <v>0</v>
      </c>
      <c r="T1994" s="173">
        <f>S1994*H1994</f>
        <v>0</v>
      </c>
      <c r="U1994" s="32"/>
      <c r="V1994" s="32"/>
      <c r="W1994" s="32"/>
      <c r="X1994" s="32"/>
      <c r="Y1994" s="32"/>
      <c r="Z1994" s="32"/>
      <c r="AA1994" s="32"/>
      <c r="AB1994" s="32"/>
      <c r="AC1994" s="32"/>
      <c r="AD1994" s="32"/>
      <c r="AE1994" s="32"/>
      <c r="AR1994" s="174" t="s">
        <v>445</v>
      </c>
      <c r="AT1994" s="174" t="s">
        <v>513</v>
      </c>
      <c r="AU1994" s="174" t="s">
        <v>85</v>
      </c>
      <c r="AY1994" s="17" t="s">
        <v>181</v>
      </c>
      <c r="BE1994" s="175">
        <f>IF(N1994="základní",J1994,0)</f>
        <v>0</v>
      </c>
      <c r="BF1994" s="175">
        <f>IF(N1994="snížená",J1994,0)</f>
        <v>0</v>
      </c>
      <c r="BG1994" s="175">
        <f>IF(N1994="zákl. přenesená",J1994,0)</f>
        <v>0</v>
      </c>
      <c r="BH1994" s="175">
        <f>IF(N1994="sníž. přenesená",J1994,0)</f>
        <v>0</v>
      </c>
      <c r="BI1994" s="175">
        <f>IF(N1994="nulová",J1994,0)</f>
        <v>0</v>
      </c>
      <c r="BJ1994" s="17" t="s">
        <v>80</v>
      </c>
      <c r="BK1994" s="175">
        <f>ROUND(I1994*H1994,2)</f>
        <v>0</v>
      </c>
      <c r="BL1994" s="17" t="s">
        <v>300</v>
      </c>
      <c r="BM1994" s="174" t="s">
        <v>3003</v>
      </c>
    </row>
    <row r="1995" spans="1:65" s="13" customFormat="1">
      <c r="B1995" s="176"/>
      <c r="D1995" s="177" t="s">
        <v>189</v>
      </c>
      <c r="E1995" s="178" t="s">
        <v>1</v>
      </c>
      <c r="F1995" s="179" t="s">
        <v>3004</v>
      </c>
      <c r="H1995" s="180">
        <v>8.5500000000000007</v>
      </c>
      <c r="I1995" s="181"/>
      <c r="L1995" s="176"/>
      <c r="M1995" s="182"/>
      <c r="N1995" s="183"/>
      <c r="O1995" s="183"/>
      <c r="P1995" s="183"/>
      <c r="Q1995" s="183"/>
      <c r="R1995" s="183"/>
      <c r="S1995" s="183"/>
      <c r="T1995" s="184"/>
      <c r="AT1995" s="178" t="s">
        <v>189</v>
      </c>
      <c r="AU1995" s="178" t="s">
        <v>85</v>
      </c>
      <c r="AV1995" s="13" t="s">
        <v>85</v>
      </c>
      <c r="AW1995" s="13" t="s">
        <v>31</v>
      </c>
      <c r="AX1995" s="13" t="s">
        <v>80</v>
      </c>
      <c r="AY1995" s="178" t="s">
        <v>181</v>
      </c>
    </row>
    <row r="1996" spans="1:65" s="2" customFormat="1" ht="21.75" customHeight="1">
      <c r="A1996" s="32"/>
      <c r="B1996" s="161"/>
      <c r="C1996" s="162" t="s">
        <v>3005</v>
      </c>
      <c r="D1996" s="162" t="s">
        <v>183</v>
      </c>
      <c r="E1996" s="163" t="s">
        <v>3006</v>
      </c>
      <c r="F1996" s="164" t="s">
        <v>3007</v>
      </c>
      <c r="G1996" s="165" t="s">
        <v>228</v>
      </c>
      <c r="H1996" s="166">
        <v>28.5</v>
      </c>
      <c r="I1996" s="167"/>
      <c r="J1996" s="168">
        <f>ROUND(I1996*H1996,2)</f>
        <v>0</v>
      </c>
      <c r="K1996" s="169"/>
      <c r="L1996" s="33"/>
      <c r="M1996" s="170" t="s">
        <v>1</v>
      </c>
      <c r="N1996" s="171" t="s">
        <v>40</v>
      </c>
      <c r="O1996" s="58"/>
      <c r="P1996" s="172">
        <f>O1996*H1996</f>
        <v>0</v>
      </c>
      <c r="Q1996" s="172">
        <v>1.0200000000000001E-3</v>
      </c>
      <c r="R1996" s="172">
        <f>Q1996*H1996</f>
        <v>2.9070000000000002E-2</v>
      </c>
      <c r="S1996" s="172">
        <v>0</v>
      </c>
      <c r="T1996" s="173">
        <f>S1996*H1996</f>
        <v>0</v>
      </c>
      <c r="U1996" s="32"/>
      <c r="V1996" s="32"/>
      <c r="W1996" s="32"/>
      <c r="X1996" s="32"/>
      <c r="Y1996" s="32"/>
      <c r="Z1996" s="32"/>
      <c r="AA1996" s="32"/>
      <c r="AB1996" s="32"/>
      <c r="AC1996" s="32"/>
      <c r="AD1996" s="32"/>
      <c r="AE1996" s="32"/>
      <c r="AR1996" s="174" t="s">
        <v>300</v>
      </c>
      <c r="AT1996" s="174" t="s">
        <v>183</v>
      </c>
      <c r="AU1996" s="174" t="s">
        <v>85</v>
      </c>
      <c r="AY1996" s="17" t="s">
        <v>181</v>
      </c>
      <c r="BE1996" s="175">
        <f>IF(N1996="základní",J1996,0)</f>
        <v>0</v>
      </c>
      <c r="BF1996" s="175">
        <f>IF(N1996="snížená",J1996,0)</f>
        <v>0</v>
      </c>
      <c r="BG1996" s="175">
        <f>IF(N1996="zákl. přenesená",J1996,0)</f>
        <v>0</v>
      </c>
      <c r="BH1996" s="175">
        <f>IF(N1996="sníž. přenesená",J1996,0)</f>
        <v>0</v>
      </c>
      <c r="BI1996" s="175">
        <f>IF(N1996="nulová",J1996,0)</f>
        <v>0</v>
      </c>
      <c r="BJ1996" s="17" t="s">
        <v>80</v>
      </c>
      <c r="BK1996" s="175">
        <f>ROUND(I1996*H1996,2)</f>
        <v>0</v>
      </c>
      <c r="BL1996" s="17" t="s">
        <v>300</v>
      </c>
      <c r="BM1996" s="174" t="s">
        <v>3008</v>
      </c>
    </row>
    <row r="1997" spans="1:65" s="13" customFormat="1">
      <c r="B1997" s="176"/>
      <c r="D1997" s="177" t="s">
        <v>189</v>
      </c>
      <c r="E1997" s="178" t="s">
        <v>1</v>
      </c>
      <c r="F1997" s="179" t="s">
        <v>3009</v>
      </c>
      <c r="H1997" s="180">
        <v>28.5</v>
      </c>
      <c r="I1997" s="181"/>
      <c r="L1997" s="176"/>
      <c r="M1997" s="182"/>
      <c r="N1997" s="183"/>
      <c r="O1997" s="183"/>
      <c r="P1997" s="183"/>
      <c r="Q1997" s="183"/>
      <c r="R1997" s="183"/>
      <c r="S1997" s="183"/>
      <c r="T1997" s="184"/>
      <c r="AT1997" s="178" t="s">
        <v>189</v>
      </c>
      <c r="AU1997" s="178" t="s">
        <v>85</v>
      </c>
      <c r="AV1997" s="13" t="s">
        <v>85</v>
      </c>
      <c r="AW1997" s="13" t="s">
        <v>31</v>
      </c>
      <c r="AX1997" s="13" t="s">
        <v>80</v>
      </c>
      <c r="AY1997" s="178" t="s">
        <v>181</v>
      </c>
    </row>
    <row r="1998" spans="1:65" s="2" customFormat="1" ht="16.5" customHeight="1">
      <c r="A1998" s="32"/>
      <c r="B1998" s="161"/>
      <c r="C1998" s="200" t="s">
        <v>3010</v>
      </c>
      <c r="D1998" s="200" t="s">
        <v>513</v>
      </c>
      <c r="E1998" s="201" t="s">
        <v>3011</v>
      </c>
      <c r="F1998" s="202" t="s">
        <v>3012</v>
      </c>
      <c r="G1998" s="203" t="s">
        <v>200</v>
      </c>
      <c r="H1998" s="204">
        <v>5.7</v>
      </c>
      <c r="I1998" s="205"/>
      <c r="J1998" s="206">
        <f>ROUND(I1998*H1998,2)</f>
        <v>0</v>
      </c>
      <c r="K1998" s="207"/>
      <c r="L1998" s="208"/>
      <c r="M1998" s="209" t="s">
        <v>1</v>
      </c>
      <c r="N1998" s="210" t="s">
        <v>40</v>
      </c>
      <c r="O1998" s="58"/>
      <c r="P1998" s="172">
        <f>O1998*H1998</f>
        <v>0</v>
      </c>
      <c r="Q1998" s="172">
        <v>2.1000000000000001E-2</v>
      </c>
      <c r="R1998" s="172">
        <f>Q1998*H1998</f>
        <v>0.11970000000000001</v>
      </c>
      <c r="S1998" s="172">
        <v>0</v>
      </c>
      <c r="T1998" s="173">
        <f>S1998*H1998</f>
        <v>0</v>
      </c>
      <c r="U1998" s="32"/>
      <c r="V1998" s="32"/>
      <c r="W1998" s="32"/>
      <c r="X1998" s="32"/>
      <c r="Y1998" s="32"/>
      <c r="Z1998" s="32"/>
      <c r="AA1998" s="32"/>
      <c r="AB1998" s="32"/>
      <c r="AC1998" s="32"/>
      <c r="AD1998" s="32"/>
      <c r="AE1998" s="32"/>
      <c r="AR1998" s="174" t="s">
        <v>445</v>
      </c>
      <c r="AT1998" s="174" t="s">
        <v>513</v>
      </c>
      <c r="AU1998" s="174" t="s">
        <v>85</v>
      </c>
      <c r="AY1998" s="17" t="s">
        <v>181</v>
      </c>
      <c r="BE1998" s="175">
        <f>IF(N1998="základní",J1998,0)</f>
        <v>0</v>
      </c>
      <c r="BF1998" s="175">
        <f>IF(N1998="snížená",J1998,0)</f>
        <v>0</v>
      </c>
      <c r="BG1998" s="175">
        <f>IF(N1998="zákl. přenesená",J1998,0)</f>
        <v>0</v>
      </c>
      <c r="BH1998" s="175">
        <f>IF(N1998="sníž. přenesená",J1998,0)</f>
        <v>0</v>
      </c>
      <c r="BI1998" s="175">
        <f>IF(N1998="nulová",J1998,0)</f>
        <v>0</v>
      </c>
      <c r="BJ1998" s="17" t="s">
        <v>80</v>
      </c>
      <c r="BK1998" s="175">
        <f>ROUND(I1998*H1998,2)</f>
        <v>0</v>
      </c>
      <c r="BL1998" s="17" t="s">
        <v>300</v>
      </c>
      <c r="BM1998" s="174" t="s">
        <v>3013</v>
      </c>
    </row>
    <row r="1999" spans="1:65" s="14" customFormat="1">
      <c r="B1999" s="185"/>
      <c r="D1999" s="177" t="s">
        <v>189</v>
      </c>
      <c r="E1999" s="186" t="s">
        <v>1</v>
      </c>
      <c r="F1999" s="187" t="s">
        <v>1236</v>
      </c>
      <c r="H1999" s="186" t="s">
        <v>1</v>
      </c>
      <c r="I1999" s="188"/>
      <c r="L1999" s="185"/>
      <c r="M1999" s="189"/>
      <c r="N1999" s="190"/>
      <c r="O1999" s="190"/>
      <c r="P1999" s="190"/>
      <c r="Q1999" s="190"/>
      <c r="R1999" s="190"/>
      <c r="S1999" s="190"/>
      <c r="T1999" s="191"/>
      <c r="AT1999" s="186" t="s">
        <v>189</v>
      </c>
      <c r="AU1999" s="186" t="s">
        <v>85</v>
      </c>
      <c r="AV1999" s="14" t="s">
        <v>80</v>
      </c>
      <c r="AW1999" s="14" t="s">
        <v>31</v>
      </c>
      <c r="AX1999" s="14" t="s">
        <v>75</v>
      </c>
      <c r="AY1999" s="186" t="s">
        <v>181</v>
      </c>
    </row>
    <row r="2000" spans="1:65" s="13" customFormat="1">
      <c r="B2000" s="176"/>
      <c r="D2000" s="177" t="s">
        <v>189</v>
      </c>
      <c r="E2000" s="178" t="s">
        <v>1</v>
      </c>
      <c r="F2000" s="179" t="s">
        <v>3014</v>
      </c>
      <c r="H2000" s="180">
        <v>5.7</v>
      </c>
      <c r="I2000" s="181"/>
      <c r="L2000" s="176"/>
      <c r="M2000" s="182"/>
      <c r="N2000" s="183"/>
      <c r="O2000" s="183"/>
      <c r="P2000" s="183"/>
      <c r="Q2000" s="183"/>
      <c r="R2000" s="183"/>
      <c r="S2000" s="183"/>
      <c r="T2000" s="184"/>
      <c r="AT2000" s="178" t="s">
        <v>189</v>
      </c>
      <c r="AU2000" s="178" t="s">
        <v>85</v>
      </c>
      <c r="AV2000" s="13" t="s">
        <v>85</v>
      </c>
      <c r="AW2000" s="13" t="s">
        <v>31</v>
      </c>
      <c r="AX2000" s="13" t="s">
        <v>75</v>
      </c>
      <c r="AY2000" s="178" t="s">
        <v>181</v>
      </c>
    </row>
    <row r="2001" spans="1:65" s="15" customFormat="1">
      <c r="B2001" s="192"/>
      <c r="D2001" s="177" t="s">
        <v>189</v>
      </c>
      <c r="E2001" s="193" t="s">
        <v>1</v>
      </c>
      <c r="F2001" s="194" t="s">
        <v>204</v>
      </c>
      <c r="H2001" s="195">
        <v>5.7</v>
      </c>
      <c r="I2001" s="196"/>
      <c r="L2001" s="192"/>
      <c r="M2001" s="197"/>
      <c r="N2001" s="198"/>
      <c r="O2001" s="198"/>
      <c r="P2001" s="198"/>
      <c r="Q2001" s="198"/>
      <c r="R2001" s="198"/>
      <c r="S2001" s="198"/>
      <c r="T2001" s="199"/>
      <c r="AT2001" s="193" t="s">
        <v>189</v>
      </c>
      <c r="AU2001" s="193" t="s">
        <v>85</v>
      </c>
      <c r="AV2001" s="15" t="s">
        <v>187</v>
      </c>
      <c r="AW2001" s="15" t="s">
        <v>31</v>
      </c>
      <c r="AX2001" s="15" t="s">
        <v>80</v>
      </c>
      <c r="AY2001" s="193" t="s">
        <v>181</v>
      </c>
    </row>
    <row r="2002" spans="1:65" s="2" customFormat="1" ht="21.75" customHeight="1">
      <c r="A2002" s="32"/>
      <c r="B2002" s="161"/>
      <c r="C2002" s="162" t="s">
        <v>3015</v>
      </c>
      <c r="D2002" s="162" t="s">
        <v>183</v>
      </c>
      <c r="E2002" s="163" t="s">
        <v>3016</v>
      </c>
      <c r="F2002" s="164" t="s">
        <v>3017</v>
      </c>
      <c r="G2002" s="165" t="s">
        <v>228</v>
      </c>
      <c r="H2002" s="166">
        <v>879.92</v>
      </c>
      <c r="I2002" s="167"/>
      <c r="J2002" s="168">
        <f>ROUND(I2002*H2002,2)</f>
        <v>0</v>
      </c>
      <c r="K2002" s="169"/>
      <c r="L2002" s="33"/>
      <c r="M2002" s="170" t="s">
        <v>1</v>
      </c>
      <c r="N2002" s="171" t="s">
        <v>40</v>
      </c>
      <c r="O2002" s="58"/>
      <c r="P2002" s="172">
        <f>O2002*H2002</f>
        <v>0</v>
      </c>
      <c r="Q2002" s="172">
        <v>2.9999999999999997E-4</v>
      </c>
      <c r="R2002" s="172">
        <f>Q2002*H2002</f>
        <v>0.26397599999999999</v>
      </c>
      <c r="S2002" s="172">
        <v>0</v>
      </c>
      <c r="T2002" s="173">
        <f>S2002*H2002</f>
        <v>0</v>
      </c>
      <c r="U2002" s="32"/>
      <c r="V2002" s="32"/>
      <c r="W2002" s="32"/>
      <c r="X2002" s="32"/>
      <c r="Y2002" s="32"/>
      <c r="Z2002" s="32"/>
      <c r="AA2002" s="32"/>
      <c r="AB2002" s="32"/>
      <c r="AC2002" s="32"/>
      <c r="AD2002" s="32"/>
      <c r="AE2002" s="32"/>
      <c r="AR2002" s="174" t="s">
        <v>300</v>
      </c>
      <c r="AT2002" s="174" t="s">
        <v>183</v>
      </c>
      <c r="AU2002" s="174" t="s">
        <v>85</v>
      </c>
      <c r="AY2002" s="17" t="s">
        <v>181</v>
      </c>
      <c r="BE2002" s="175">
        <f>IF(N2002="základní",J2002,0)</f>
        <v>0</v>
      </c>
      <c r="BF2002" s="175">
        <f>IF(N2002="snížená",J2002,0)</f>
        <v>0</v>
      </c>
      <c r="BG2002" s="175">
        <f>IF(N2002="zákl. přenesená",J2002,0)</f>
        <v>0</v>
      </c>
      <c r="BH2002" s="175">
        <f>IF(N2002="sníž. přenesená",J2002,0)</f>
        <v>0</v>
      </c>
      <c r="BI2002" s="175">
        <f>IF(N2002="nulová",J2002,0)</f>
        <v>0</v>
      </c>
      <c r="BJ2002" s="17" t="s">
        <v>80</v>
      </c>
      <c r="BK2002" s="175">
        <f>ROUND(I2002*H2002,2)</f>
        <v>0</v>
      </c>
      <c r="BL2002" s="17" t="s">
        <v>300</v>
      </c>
      <c r="BM2002" s="174" t="s">
        <v>3018</v>
      </c>
    </row>
    <row r="2003" spans="1:65" s="13" customFormat="1">
      <c r="B2003" s="176"/>
      <c r="D2003" s="177" t="s">
        <v>189</v>
      </c>
      <c r="E2003" s="178" t="s">
        <v>1</v>
      </c>
      <c r="F2003" s="179" t="s">
        <v>873</v>
      </c>
      <c r="H2003" s="180">
        <v>86.334999999999994</v>
      </c>
      <c r="I2003" s="181"/>
      <c r="L2003" s="176"/>
      <c r="M2003" s="182"/>
      <c r="N2003" s="183"/>
      <c r="O2003" s="183"/>
      <c r="P2003" s="183"/>
      <c r="Q2003" s="183"/>
      <c r="R2003" s="183"/>
      <c r="S2003" s="183"/>
      <c r="T2003" s="184"/>
      <c r="AT2003" s="178" t="s">
        <v>189</v>
      </c>
      <c r="AU2003" s="178" t="s">
        <v>85</v>
      </c>
      <c r="AV2003" s="13" t="s">
        <v>85</v>
      </c>
      <c r="AW2003" s="13" t="s">
        <v>31</v>
      </c>
      <c r="AX2003" s="13" t="s">
        <v>75</v>
      </c>
      <c r="AY2003" s="178" t="s">
        <v>181</v>
      </c>
    </row>
    <row r="2004" spans="1:65" s="13" customFormat="1">
      <c r="B2004" s="176"/>
      <c r="D2004" s="177" t="s">
        <v>189</v>
      </c>
      <c r="E2004" s="178" t="s">
        <v>1</v>
      </c>
      <c r="F2004" s="179" t="s">
        <v>3019</v>
      </c>
      <c r="H2004" s="180">
        <v>291.34500000000003</v>
      </c>
      <c r="I2004" s="181"/>
      <c r="L2004" s="176"/>
      <c r="M2004" s="182"/>
      <c r="N2004" s="183"/>
      <c r="O2004" s="183"/>
      <c r="P2004" s="183"/>
      <c r="Q2004" s="183"/>
      <c r="R2004" s="183"/>
      <c r="S2004" s="183"/>
      <c r="T2004" s="184"/>
      <c r="AT2004" s="178" t="s">
        <v>189</v>
      </c>
      <c r="AU2004" s="178" t="s">
        <v>85</v>
      </c>
      <c r="AV2004" s="13" t="s">
        <v>85</v>
      </c>
      <c r="AW2004" s="13" t="s">
        <v>31</v>
      </c>
      <c r="AX2004" s="13" t="s">
        <v>75</v>
      </c>
      <c r="AY2004" s="178" t="s">
        <v>181</v>
      </c>
    </row>
    <row r="2005" spans="1:65" s="13" customFormat="1">
      <c r="B2005" s="176"/>
      <c r="D2005" s="177" t="s">
        <v>189</v>
      </c>
      <c r="E2005" s="178" t="s">
        <v>1</v>
      </c>
      <c r="F2005" s="179" t="s">
        <v>870</v>
      </c>
      <c r="H2005" s="180">
        <v>247.14</v>
      </c>
      <c r="I2005" s="181"/>
      <c r="L2005" s="176"/>
      <c r="M2005" s="182"/>
      <c r="N2005" s="183"/>
      <c r="O2005" s="183"/>
      <c r="P2005" s="183"/>
      <c r="Q2005" s="183"/>
      <c r="R2005" s="183"/>
      <c r="S2005" s="183"/>
      <c r="T2005" s="184"/>
      <c r="AT2005" s="178" t="s">
        <v>189</v>
      </c>
      <c r="AU2005" s="178" t="s">
        <v>85</v>
      </c>
      <c r="AV2005" s="13" t="s">
        <v>85</v>
      </c>
      <c r="AW2005" s="13" t="s">
        <v>31</v>
      </c>
      <c r="AX2005" s="13" t="s">
        <v>75</v>
      </c>
      <c r="AY2005" s="178" t="s">
        <v>181</v>
      </c>
    </row>
    <row r="2006" spans="1:65" s="13" customFormat="1">
      <c r="B2006" s="176"/>
      <c r="D2006" s="177" t="s">
        <v>189</v>
      </c>
      <c r="E2006" s="178" t="s">
        <v>1</v>
      </c>
      <c r="F2006" s="179" t="s">
        <v>876</v>
      </c>
      <c r="H2006" s="180">
        <v>58.91</v>
      </c>
      <c r="I2006" s="181"/>
      <c r="L2006" s="176"/>
      <c r="M2006" s="182"/>
      <c r="N2006" s="183"/>
      <c r="O2006" s="183"/>
      <c r="P2006" s="183"/>
      <c r="Q2006" s="183"/>
      <c r="R2006" s="183"/>
      <c r="S2006" s="183"/>
      <c r="T2006" s="184"/>
      <c r="AT2006" s="178" t="s">
        <v>189</v>
      </c>
      <c r="AU2006" s="178" t="s">
        <v>85</v>
      </c>
      <c r="AV2006" s="13" t="s">
        <v>85</v>
      </c>
      <c r="AW2006" s="13" t="s">
        <v>31</v>
      </c>
      <c r="AX2006" s="13" t="s">
        <v>75</v>
      </c>
      <c r="AY2006" s="178" t="s">
        <v>181</v>
      </c>
    </row>
    <row r="2007" spans="1:65" s="13" customFormat="1">
      <c r="B2007" s="176"/>
      <c r="D2007" s="177" t="s">
        <v>189</v>
      </c>
      <c r="E2007" s="178" t="s">
        <v>1</v>
      </c>
      <c r="F2007" s="179" t="s">
        <v>879</v>
      </c>
      <c r="H2007" s="180">
        <v>196.19</v>
      </c>
      <c r="I2007" s="181"/>
      <c r="L2007" s="176"/>
      <c r="M2007" s="182"/>
      <c r="N2007" s="183"/>
      <c r="O2007" s="183"/>
      <c r="P2007" s="183"/>
      <c r="Q2007" s="183"/>
      <c r="R2007" s="183"/>
      <c r="S2007" s="183"/>
      <c r="T2007" s="184"/>
      <c r="AT2007" s="178" t="s">
        <v>189</v>
      </c>
      <c r="AU2007" s="178" t="s">
        <v>85</v>
      </c>
      <c r="AV2007" s="13" t="s">
        <v>85</v>
      </c>
      <c r="AW2007" s="13" t="s">
        <v>31</v>
      </c>
      <c r="AX2007" s="13" t="s">
        <v>75</v>
      </c>
      <c r="AY2007" s="178" t="s">
        <v>181</v>
      </c>
    </row>
    <row r="2008" spans="1:65" s="15" customFormat="1">
      <c r="B2008" s="192"/>
      <c r="D2008" s="177" t="s">
        <v>189</v>
      </c>
      <c r="E2008" s="193" t="s">
        <v>1</v>
      </c>
      <c r="F2008" s="194" t="s">
        <v>204</v>
      </c>
      <c r="H2008" s="195">
        <v>879.92</v>
      </c>
      <c r="I2008" s="196"/>
      <c r="L2008" s="192"/>
      <c r="M2008" s="197"/>
      <c r="N2008" s="198"/>
      <c r="O2008" s="198"/>
      <c r="P2008" s="198"/>
      <c r="Q2008" s="198"/>
      <c r="R2008" s="198"/>
      <c r="S2008" s="198"/>
      <c r="T2008" s="199"/>
      <c r="AT2008" s="193" t="s">
        <v>189</v>
      </c>
      <c r="AU2008" s="193" t="s">
        <v>85</v>
      </c>
      <c r="AV2008" s="15" t="s">
        <v>187</v>
      </c>
      <c r="AW2008" s="15" t="s">
        <v>31</v>
      </c>
      <c r="AX2008" s="15" t="s">
        <v>80</v>
      </c>
      <c r="AY2008" s="193" t="s">
        <v>181</v>
      </c>
    </row>
    <row r="2009" spans="1:65" s="2" customFormat="1" ht="16.5" customHeight="1">
      <c r="A2009" s="32"/>
      <c r="B2009" s="161"/>
      <c r="C2009" s="200" t="s">
        <v>3020</v>
      </c>
      <c r="D2009" s="200" t="s">
        <v>513</v>
      </c>
      <c r="E2009" s="201" t="s">
        <v>3021</v>
      </c>
      <c r="F2009" s="202" t="s">
        <v>3022</v>
      </c>
      <c r="G2009" s="203" t="s">
        <v>228</v>
      </c>
      <c r="H2009" s="204">
        <v>86.334999999999994</v>
      </c>
      <c r="I2009" s="205"/>
      <c r="J2009" s="206">
        <f>ROUND(I2009*H2009,2)</f>
        <v>0</v>
      </c>
      <c r="K2009" s="207"/>
      <c r="L2009" s="208"/>
      <c r="M2009" s="209" t="s">
        <v>1</v>
      </c>
      <c r="N2009" s="210" t="s">
        <v>40</v>
      </c>
      <c r="O2009" s="58"/>
      <c r="P2009" s="172">
        <f>O2009*H2009</f>
        <v>0</v>
      </c>
      <c r="Q2009" s="172">
        <v>1.1999999999999999E-3</v>
      </c>
      <c r="R2009" s="172">
        <f>Q2009*H2009</f>
        <v>0.10360199999999999</v>
      </c>
      <c r="S2009" s="172">
        <v>0</v>
      </c>
      <c r="T2009" s="173">
        <f>S2009*H2009</f>
        <v>0</v>
      </c>
      <c r="U2009" s="32"/>
      <c r="V2009" s="32"/>
      <c r="W2009" s="32"/>
      <c r="X2009" s="32"/>
      <c r="Y2009" s="32"/>
      <c r="Z2009" s="32"/>
      <c r="AA2009" s="32"/>
      <c r="AB2009" s="32"/>
      <c r="AC2009" s="32"/>
      <c r="AD2009" s="32"/>
      <c r="AE2009" s="32"/>
      <c r="AR2009" s="174" t="s">
        <v>445</v>
      </c>
      <c r="AT2009" s="174" t="s">
        <v>513</v>
      </c>
      <c r="AU2009" s="174" t="s">
        <v>85</v>
      </c>
      <c r="AY2009" s="17" t="s">
        <v>181</v>
      </c>
      <c r="BE2009" s="175">
        <f>IF(N2009="základní",J2009,0)</f>
        <v>0</v>
      </c>
      <c r="BF2009" s="175">
        <f>IF(N2009="snížená",J2009,0)</f>
        <v>0</v>
      </c>
      <c r="BG2009" s="175">
        <f>IF(N2009="zákl. přenesená",J2009,0)</f>
        <v>0</v>
      </c>
      <c r="BH2009" s="175">
        <f>IF(N2009="sníž. přenesená",J2009,0)</f>
        <v>0</v>
      </c>
      <c r="BI2009" s="175">
        <f>IF(N2009="nulová",J2009,0)</f>
        <v>0</v>
      </c>
      <c r="BJ2009" s="17" t="s">
        <v>80</v>
      </c>
      <c r="BK2009" s="175">
        <f>ROUND(I2009*H2009,2)</f>
        <v>0</v>
      </c>
      <c r="BL2009" s="17" t="s">
        <v>300</v>
      </c>
      <c r="BM2009" s="174" t="s">
        <v>3023</v>
      </c>
    </row>
    <row r="2010" spans="1:65" s="13" customFormat="1">
      <c r="B2010" s="176"/>
      <c r="D2010" s="177" t="s">
        <v>189</v>
      </c>
      <c r="E2010" s="178" t="s">
        <v>1</v>
      </c>
      <c r="F2010" s="179" t="s">
        <v>873</v>
      </c>
      <c r="H2010" s="180">
        <v>86.334999999999994</v>
      </c>
      <c r="I2010" s="181"/>
      <c r="L2010" s="176"/>
      <c r="M2010" s="182"/>
      <c r="N2010" s="183"/>
      <c r="O2010" s="183"/>
      <c r="P2010" s="183"/>
      <c r="Q2010" s="183"/>
      <c r="R2010" s="183"/>
      <c r="S2010" s="183"/>
      <c r="T2010" s="184"/>
      <c r="AT2010" s="178" t="s">
        <v>189</v>
      </c>
      <c r="AU2010" s="178" t="s">
        <v>85</v>
      </c>
      <c r="AV2010" s="13" t="s">
        <v>85</v>
      </c>
      <c r="AW2010" s="13" t="s">
        <v>31</v>
      </c>
      <c r="AX2010" s="13" t="s">
        <v>75</v>
      </c>
      <c r="AY2010" s="178" t="s">
        <v>181</v>
      </c>
    </row>
    <row r="2011" spans="1:65" s="15" customFormat="1">
      <c r="B2011" s="192"/>
      <c r="D2011" s="177" t="s">
        <v>189</v>
      </c>
      <c r="E2011" s="193" t="s">
        <v>1</v>
      </c>
      <c r="F2011" s="194" t="s">
        <v>204</v>
      </c>
      <c r="H2011" s="195">
        <v>86.334999999999994</v>
      </c>
      <c r="I2011" s="196"/>
      <c r="L2011" s="192"/>
      <c r="M2011" s="197"/>
      <c r="N2011" s="198"/>
      <c r="O2011" s="198"/>
      <c r="P2011" s="198"/>
      <c r="Q2011" s="198"/>
      <c r="R2011" s="198"/>
      <c r="S2011" s="198"/>
      <c r="T2011" s="199"/>
      <c r="AT2011" s="193" t="s">
        <v>189</v>
      </c>
      <c r="AU2011" s="193" t="s">
        <v>85</v>
      </c>
      <c r="AV2011" s="15" t="s">
        <v>187</v>
      </c>
      <c r="AW2011" s="15" t="s">
        <v>31</v>
      </c>
      <c r="AX2011" s="15" t="s">
        <v>80</v>
      </c>
      <c r="AY2011" s="193" t="s">
        <v>181</v>
      </c>
    </row>
    <row r="2012" spans="1:65" s="2" customFormat="1" ht="16.5" customHeight="1">
      <c r="A2012" s="32"/>
      <c r="B2012" s="161"/>
      <c r="C2012" s="200" t="s">
        <v>3024</v>
      </c>
      <c r="D2012" s="200" t="s">
        <v>513</v>
      </c>
      <c r="E2012" s="201" t="s">
        <v>3025</v>
      </c>
      <c r="F2012" s="202" t="s">
        <v>3026</v>
      </c>
      <c r="G2012" s="203" t="s">
        <v>228</v>
      </c>
      <c r="H2012" s="204">
        <v>291.34500000000003</v>
      </c>
      <c r="I2012" s="205"/>
      <c r="J2012" s="206">
        <f>ROUND(I2012*H2012,2)</f>
        <v>0</v>
      </c>
      <c r="K2012" s="207"/>
      <c r="L2012" s="208"/>
      <c r="M2012" s="209" t="s">
        <v>1</v>
      </c>
      <c r="N2012" s="210" t="s">
        <v>40</v>
      </c>
      <c r="O2012" s="58"/>
      <c r="P2012" s="172">
        <f>O2012*H2012</f>
        <v>0</v>
      </c>
      <c r="Q2012" s="172">
        <v>1.1999999999999999E-3</v>
      </c>
      <c r="R2012" s="172">
        <f>Q2012*H2012</f>
        <v>0.34961399999999998</v>
      </c>
      <c r="S2012" s="172">
        <v>0</v>
      </c>
      <c r="T2012" s="173">
        <f>S2012*H2012</f>
        <v>0</v>
      </c>
      <c r="U2012" s="32"/>
      <c r="V2012" s="32"/>
      <c r="W2012" s="32"/>
      <c r="X2012" s="32"/>
      <c r="Y2012" s="32"/>
      <c r="Z2012" s="32"/>
      <c r="AA2012" s="32"/>
      <c r="AB2012" s="32"/>
      <c r="AC2012" s="32"/>
      <c r="AD2012" s="32"/>
      <c r="AE2012" s="32"/>
      <c r="AR2012" s="174" t="s">
        <v>445</v>
      </c>
      <c r="AT2012" s="174" t="s">
        <v>513</v>
      </c>
      <c r="AU2012" s="174" t="s">
        <v>85</v>
      </c>
      <c r="AY2012" s="17" t="s">
        <v>181</v>
      </c>
      <c r="BE2012" s="175">
        <f>IF(N2012="základní",J2012,0)</f>
        <v>0</v>
      </c>
      <c r="BF2012" s="175">
        <f>IF(N2012="snížená",J2012,0)</f>
        <v>0</v>
      </c>
      <c r="BG2012" s="175">
        <f>IF(N2012="zákl. přenesená",J2012,0)</f>
        <v>0</v>
      </c>
      <c r="BH2012" s="175">
        <f>IF(N2012="sníž. přenesená",J2012,0)</f>
        <v>0</v>
      </c>
      <c r="BI2012" s="175">
        <f>IF(N2012="nulová",J2012,0)</f>
        <v>0</v>
      </c>
      <c r="BJ2012" s="17" t="s">
        <v>80</v>
      </c>
      <c r="BK2012" s="175">
        <f>ROUND(I2012*H2012,2)</f>
        <v>0</v>
      </c>
      <c r="BL2012" s="17" t="s">
        <v>300</v>
      </c>
      <c r="BM2012" s="174" t="s">
        <v>3027</v>
      </c>
    </row>
    <row r="2013" spans="1:65" s="13" customFormat="1">
      <c r="B2013" s="176"/>
      <c r="D2013" s="177" t="s">
        <v>189</v>
      </c>
      <c r="E2013" s="178" t="s">
        <v>1</v>
      </c>
      <c r="F2013" s="179" t="s">
        <v>3019</v>
      </c>
      <c r="H2013" s="180">
        <v>291.34500000000003</v>
      </c>
      <c r="I2013" s="181"/>
      <c r="L2013" s="176"/>
      <c r="M2013" s="182"/>
      <c r="N2013" s="183"/>
      <c r="O2013" s="183"/>
      <c r="P2013" s="183"/>
      <c r="Q2013" s="183"/>
      <c r="R2013" s="183"/>
      <c r="S2013" s="183"/>
      <c r="T2013" s="184"/>
      <c r="AT2013" s="178" t="s">
        <v>189</v>
      </c>
      <c r="AU2013" s="178" t="s">
        <v>85</v>
      </c>
      <c r="AV2013" s="13" t="s">
        <v>85</v>
      </c>
      <c r="AW2013" s="13" t="s">
        <v>31</v>
      </c>
      <c r="AX2013" s="13" t="s">
        <v>75</v>
      </c>
      <c r="AY2013" s="178" t="s">
        <v>181</v>
      </c>
    </row>
    <row r="2014" spans="1:65" s="15" customFormat="1">
      <c r="B2014" s="192"/>
      <c r="D2014" s="177" t="s">
        <v>189</v>
      </c>
      <c r="E2014" s="193" t="s">
        <v>1</v>
      </c>
      <c r="F2014" s="194" t="s">
        <v>204</v>
      </c>
      <c r="H2014" s="195">
        <v>291.34500000000003</v>
      </c>
      <c r="I2014" s="196"/>
      <c r="L2014" s="192"/>
      <c r="M2014" s="197"/>
      <c r="N2014" s="198"/>
      <c r="O2014" s="198"/>
      <c r="P2014" s="198"/>
      <c r="Q2014" s="198"/>
      <c r="R2014" s="198"/>
      <c r="S2014" s="198"/>
      <c r="T2014" s="199"/>
      <c r="AT2014" s="193" t="s">
        <v>189</v>
      </c>
      <c r="AU2014" s="193" t="s">
        <v>85</v>
      </c>
      <c r="AV2014" s="15" t="s">
        <v>187</v>
      </c>
      <c r="AW2014" s="15" t="s">
        <v>31</v>
      </c>
      <c r="AX2014" s="15" t="s">
        <v>80</v>
      </c>
      <c r="AY2014" s="193" t="s">
        <v>181</v>
      </c>
    </row>
    <row r="2015" spans="1:65" s="2" customFormat="1" ht="16.5" customHeight="1">
      <c r="A2015" s="32"/>
      <c r="B2015" s="161"/>
      <c r="C2015" s="200" t="s">
        <v>3028</v>
      </c>
      <c r="D2015" s="200" t="s">
        <v>513</v>
      </c>
      <c r="E2015" s="201" t="s">
        <v>3029</v>
      </c>
      <c r="F2015" s="202" t="s">
        <v>3030</v>
      </c>
      <c r="G2015" s="203" t="s">
        <v>228</v>
      </c>
      <c r="H2015" s="204">
        <v>247.14</v>
      </c>
      <c r="I2015" s="205"/>
      <c r="J2015" s="206">
        <f>ROUND(I2015*H2015,2)</f>
        <v>0</v>
      </c>
      <c r="K2015" s="207"/>
      <c r="L2015" s="208"/>
      <c r="M2015" s="209" t="s">
        <v>1</v>
      </c>
      <c r="N2015" s="210" t="s">
        <v>40</v>
      </c>
      <c r="O2015" s="58"/>
      <c r="P2015" s="172">
        <f>O2015*H2015</f>
        <v>0</v>
      </c>
      <c r="Q2015" s="172">
        <v>1.77E-2</v>
      </c>
      <c r="R2015" s="172">
        <f>Q2015*H2015</f>
        <v>4.3743780000000001</v>
      </c>
      <c r="S2015" s="172">
        <v>0</v>
      </c>
      <c r="T2015" s="173">
        <f>S2015*H2015</f>
        <v>0</v>
      </c>
      <c r="U2015" s="32"/>
      <c r="V2015" s="32"/>
      <c r="W2015" s="32"/>
      <c r="X2015" s="32"/>
      <c r="Y2015" s="32"/>
      <c r="Z2015" s="32"/>
      <c r="AA2015" s="32"/>
      <c r="AB2015" s="32"/>
      <c r="AC2015" s="32"/>
      <c r="AD2015" s="32"/>
      <c r="AE2015" s="32"/>
      <c r="AR2015" s="174" t="s">
        <v>445</v>
      </c>
      <c r="AT2015" s="174" t="s">
        <v>513</v>
      </c>
      <c r="AU2015" s="174" t="s">
        <v>85</v>
      </c>
      <c r="AY2015" s="17" t="s">
        <v>181</v>
      </c>
      <c r="BE2015" s="175">
        <f>IF(N2015="základní",J2015,0)</f>
        <v>0</v>
      </c>
      <c r="BF2015" s="175">
        <f>IF(N2015="snížená",J2015,0)</f>
        <v>0</v>
      </c>
      <c r="BG2015" s="175">
        <f>IF(N2015="zákl. přenesená",J2015,0)</f>
        <v>0</v>
      </c>
      <c r="BH2015" s="175">
        <f>IF(N2015="sníž. přenesená",J2015,0)</f>
        <v>0</v>
      </c>
      <c r="BI2015" s="175">
        <f>IF(N2015="nulová",J2015,0)</f>
        <v>0</v>
      </c>
      <c r="BJ2015" s="17" t="s">
        <v>80</v>
      </c>
      <c r="BK2015" s="175">
        <f>ROUND(I2015*H2015,2)</f>
        <v>0</v>
      </c>
      <c r="BL2015" s="17" t="s">
        <v>300</v>
      </c>
      <c r="BM2015" s="174" t="s">
        <v>3031</v>
      </c>
    </row>
    <row r="2016" spans="1:65" s="13" customFormat="1">
      <c r="B2016" s="176"/>
      <c r="D2016" s="177" t="s">
        <v>189</v>
      </c>
      <c r="E2016" s="178" t="s">
        <v>1</v>
      </c>
      <c r="F2016" s="179" t="s">
        <v>870</v>
      </c>
      <c r="H2016" s="180">
        <v>247.14</v>
      </c>
      <c r="I2016" s="181"/>
      <c r="L2016" s="176"/>
      <c r="M2016" s="182"/>
      <c r="N2016" s="183"/>
      <c r="O2016" s="183"/>
      <c r="P2016" s="183"/>
      <c r="Q2016" s="183"/>
      <c r="R2016" s="183"/>
      <c r="S2016" s="183"/>
      <c r="T2016" s="184"/>
      <c r="AT2016" s="178" t="s">
        <v>189</v>
      </c>
      <c r="AU2016" s="178" t="s">
        <v>85</v>
      </c>
      <c r="AV2016" s="13" t="s">
        <v>85</v>
      </c>
      <c r="AW2016" s="13" t="s">
        <v>31</v>
      </c>
      <c r="AX2016" s="13" t="s">
        <v>75</v>
      </c>
      <c r="AY2016" s="178" t="s">
        <v>181</v>
      </c>
    </row>
    <row r="2017" spans="1:65" s="15" customFormat="1">
      <c r="B2017" s="192"/>
      <c r="D2017" s="177" t="s">
        <v>189</v>
      </c>
      <c r="E2017" s="193" t="s">
        <v>1</v>
      </c>
      <c r="F2017" s="194" t="s">
        <v>204</v>
      </c>
      <c r="H2017" s="195">
        <v>247.14</v>
      </c>
      <c r="I2017" s="196"/>
      <c r="L2017" s="192"/>
      <c r="M2017" s="197"/>
      <c r="N2017" s="198"/>
      <c r="O2017" s="198"/>
      <c r="P2017" s="198"/>
      <c r="Q2017" s="198"/>
      <c r="R2017" s="198"/>
      <c r="S2017" s="198"/>
      <c r="T2017" s="199"/>
      <c r="AT2017" s="193" t="s">
        <v>189</v>
      </c>
      <c r="AU2017" s="193" t="s">
        <v>85</v>
      </c>
      <c r="AV2017" s="15" t="s">
        <v>187</v>
      </c>
      <c r="AW2017" s="15" t="s">
        <v>31</v>
      </c>
      <c r="AX2017" s="15" t="s">
        <v>80</v>
      </c>
      <c r="AY2017" s="193" t="s">
        <v>181</v>
      </c>
    </row>
    <row r="2018" spans="1:65" s="2" customFormat="1" ht="16.5" customHeight="1">
      <c r="A2018" s="32"/>
      <c r="B2018" s="161"/>
      <c r="C2018" s="200" t="s">
        <v>3032</v>
      </c>
      <c r="D2018" s="200" t="s">
        <v>513</v>
      </c>
      <c r="E2018" s="201" t="s">
        <v>3033</v>
      </c>
      <c r="F2018" s="202" t="s">
        <v>3034</v>
      </c>
      <c r="G2018" s="203" t="s">
        <v>228</v>
      </c>
      <c r="H2018" s="204">
        <v>58.91</v>
      </c>
      <c r="I2018" s="205"/>
      <c r="J2018" s="206">
        <f>ROUND(I2018*H2018,2)</f>
        <v>0</v>
      </c>
      <c r="K2018" s="207"/>
      <c r="L2018" s="208"/>
      <c r="M2018" s="209" t="s">
        <v>1</v>
      </c>
      <c r="N2018" s="210" t="s">
        <v>40</v>
      </c>
      <c r="O2018" s="58"/>
      <c r="P2018" s="172">
        <f>O2018*H2018</f>
        <v>0</v>
      </c>
      <c r="Q2018" s="172">
        <v>1.77E-2</v>
      </c>
      <c r="R2018" s="172">
        <f>Q2018*H2018</f>
        <v>1.0427070000000001</v>
      </c>
      <c r="S2018" s="172">
        <v>0</v>
      </c>
      <c r="T2018" s="173">
        <f>S2018*H2018</f>
        <v>0</v>
      </c>
      <c r="U2018" s="32"/>
      <c r="V2018" s="32"/>
      <c r="W2018" s="32"/>
      <c r="X2018" s="32"/>
      <c r="Y2018" s="32"/>
      <c r="Z2018" s="32"/>
      <c r="AA2018" s="32"/>
      <c r="AB2018" s="32"/>
      <c r="AC2018" s="32"/>
      <c r="AD2018" s="32"/>
      <c r="AE2018" s="32"/>
      <c r="AR2018" s="174" t="s">
        <v>445</v>
      </c>
      <c r="AT2018" s="174" t="s">
        <v>513</v>
      </c>
      <c r="AU2018" s="174" t="s">
        <v>85</v>
      </c>
      <c r="AY2018" s="17" t="s">
        <v>181</v>
      </c>
      <c r="BE2018" s="175">
        <f>IF(N2018="základní",J2018,0)</f>
        <v>0</v>
      </c>
      <c r="BF2018" s="175">
        <f>IF(N2018="snížená",J2018,0)</f>
        <v>0</v>
      </c>
      <c r="BG2018" s="175">
        <f>IF(N2018="zákl. přenesená",J2018,0)</f>
        <v>0</v>
      </c>
      <c r="BH2018" s="175">
        <f>IF(N2018="sníž. přenesená",J2018,0)</f>
        <v>0</v>
      </c>
      <c r="BI2018" s="175">
        <f>IF(N2018="nulová",J2018,0)</f>
        <v>0</v>
      </c>
      <c r="BJ2018" s="17" t="s">
        <v>80</v>
      </c>
      <c r="BK2018" s="175">
        <f>ROUND(I2018*H2018,2)</f>
        <v>0</v>
      </c>
      <c r="BL2018" s="17" t="s">
        <v>300</v>
      </c>
      <c r="BM2018" s="174" t="s">
        <v>3035</v>
      </c>
    </row>
    <row r="2019" spans="1:65" s="13" customFormat="1">
      <c r="B2019" s="176"/>
      <c r="D2019" s="177" t="s">
        <v>189</v>
      </c>
      <c r="E2019" s="178" t="s">
        <v>1</v>
      </c>
      <c r="F2019" s="179" t="s">
        <v>876</v>
      </c>
      <c r="H2019" s="180">
        <v>58.91</v>
      </c>
      <c r="I2019" s="181"/>
      <c r="L2019" s="176"/>
      <c r="M2019" s="182"/>
      <c r="N2019" s="183"/>
      <c r="O2019" s="183"/>
      <c r="P2019" s="183"/>
      <c r="Q2019" s="183"/>
      <c r="R2019" s="183"/>
      <c r="S2019" s="183"/>
      <c r="T2019" s="184"/>
      <c r="AT2019" s="178" t="s">
        <v>189</v>
      </c>
      <c r="AU2019" s="178" t="s">
        <v>85</v>
      </c>
      <c r="AV2019" s="13" t="s">
        <v>85</v>
      </c>
      <c r="AW2019" s="13" t="s">
        <v>31</v>
      </c>
      <c r="AX2019" s="13" t="s">
        <v>75</v>
      </c>
      <c r="AY2019" s="178" t="s">
        <v>181</v>
      </c>
    </row>
    <row r="2020" spans="1:65" s="15" customFormat="1">
      <c r="B2020" s="192"/>
      <c r="D2020" s="177" t="s">
        <v>189</v>
      </c>
      <c r="E2020" s="193" t="s">
        <v>1</v>
      </c>
      <c r="F2020" s="194" t="s">
        <v>204</v>
      </c>
      <c r="H2020" s="195">
        <v>58.91</v>
      </c>
      <c r="I2020" s="196"/>
      <c r="L2020" s="192"/>
      <c r="M2020" s="197"/>
      <c r="N2020" s="198"/>
      <c r="O2020" s="198"/>
      <c r="P2020" s="198"/>
      <c r="Q2020" s="198"/>
      <c r="R2020" s="198"/>
      <c r="S2020" s="198"/>
      <c r="T2020" s="199"/>
      <c r="AT2020" s="193" t="s">
        <v>189</v>
      </c>
      <c r="AU2020" s="193" t="s">
        <v>85</v>
      </c>
      <c r="AV2020" s="15" t="s">
        <v>187</v>
      </c>
      <c r="AW2020" s="15" t="s">
        <v>31</v>
      </c>
      <c r="AX2020" s="15" t="s">
        <v>80</v>
      </c>
      <c r="AY2020" s="193" t="s">
        <v>181</v>
      </c>
    </row>
    <row r="2021" spans="1:65" s="2" customFormat="1" ht="16.5" customHeight="1">
      <c r="A2021" s="32"/>
      <c r="B2021" s="161"/>
      <c r="C2021" s="200" t="s">
        <v>3036</v>
      </c>
      <c r="D2021" s="200" t="s">
        <v>513</v>
      </c>
      <c r="E2021" s="201" t="s">
        <v>3037</v>
      </c>
      <c r="F2021" s="202" t="s">
        <v>3038</v>
      </c>
      <c r="G2021" s="203" t="s">
        <v>228</v>
      </c>
      <c r="H2021" s="204">
        <v>196.19</v>
      </c>
      <c r="I2021" s="205"/>
      <c r="J2021" s="206">
        <f>ROUND(I2021*H2021,2)</f>
        <v>0</v>
      </c>
      <c r="K2021" s="207"/>
      <c r="L2021" s="208"/>
      <c r="M2021" s="209" t="s">
        <v>1</v>
      </c>
      <c r="N2021" s="210" t="s">
        <v>40</v>
      </c>
      <c r="O2021" s="58"/>
      <c r="P2021" s="172">
        <f>O2021*H2021</f>
        <v>0</v>
      </c>
      <c r="Q2021" s="172">
        <v>1.77E-2</v>
      </c>
      <c r="R2021" s="172">
        <f>Q2021*H2021</f>
        <v>3.4725630000000001</v>
      </c>
      <c r="S2021" s="172">
        <v>0</v>
      </c>
      <c r="T2021" s="173">
        <f>S2021*H2021</f>
        <v>0</v>
      </c>
      <c r="U2021" s="32"/>
      <c r="V2021" s="32"/>
      <c r="W2021" s="32"/>
      <c r="X2021" s="32"/>
      <c r="Y2021" s="32"/>
      <c r="Z2021" s="32"/>
      <c r="AA2021" s="32"/>
      <c r="AB2021" s="32"/>
      <c r="AC2021" s="32"/>
      <c r="AD2021" s="32"/>
      <c r="AE2021" s="32"/>
      <c r="AR2021" s="174" t="s">
        <v>445</v>
      </c>
      <c r="AT2021" s="174" t="s">
        <v>513</v>
      </c>
      <c r="AU2021" s="174" t="s">
        <v>85</v>
      </c>
      <c r="AY2021" s="17" t="s">
        <v>181</v>
      </c>
      <c r="BE2021" s="175">
        <f>IF(N2021="základní",J2021,0)</f>
        <v>0</v>
      </c>
      <c r="BF2021" s="175">
        <f>IF(N2021="snížená",J2021,0)</f>
        <v>0</v>
      </c>
      <c r="BG2021" s="175">
        <f>IF(N2021="zákl. přenesená",J2021,0)</f>
        <v>0</v>
      </c>
      <c r="BH2021" s="175">
        <f>IF(N2021="sníž. přenesená",J2021,0)</f>
        <v>0</v>
      </c>
      <c r="BI2021" s="175">
        <f>IF(N2021="nulová",J2021,0)</f>
        <v>0</v>
      </c>
      <c r="BJ2021" s="17" t="s">
        <v>80</v>
      </c>
      <c r="BK2021" s="175">
        <f>ROUND(I2021*H2021,2)</f>
        <v>0</v>
      </c>
      <c r="BL2021" s="17" t="s">
        <v>300</v>
      </c>
      <c r="BM2021" s="174" t="s">
        <v>3039</v>
      </c>
    </row>
    <row r="2022" spans="1:65" s="13" customFormat="1">
      <c r="B2022" s="176"/>
      <c r="D2022" s="177" t="s">
        <v>189</v>
      </c>
      <c r="E2022" s="178" t="s">
        <v>1</v>
      </c>
      <c r="F2022" s="179" t="s">
        <v>879</v>
      </c>
      <c r="H2022" s="180">
        <v>196.19</v>
      </c>
      <c r="I2022" s="181"/>
      <c r="L2022" s="176"/>
      <c r="M2022" s="182"/>
      <c r="N2022" s="183"/>
      <c r="O2022" s="183"/>
      <c r="P2022" s="183"/>
      <c r="Q2022" s="183"/>
      <c r="R2022" s="183"/>
      <c r="S2022" s="183"/>
      <c r="T2022" s="184"/>
      <c r="AT2022" s="178" t="s">
        <v>189</v>
      </c>
      <c r="AU2022" s="178" t="s">
        <v>85</v>
      </c>
      <c r="AV2022" s="13" t="s">
        <v>85</v>
      </c>
      <c r="AW2022" s="13" t="s">
        <v>31</v>
      </c>
      <c r="AX2022" s="13" t="s">
        <v>75</v>
      </c>
      <c r="AY2022" s="178" t="s">
        <v>181</v>
      </c>
    </row>
    <row r="2023" spans="1:65" s="15" customFormat="1">
      <c r="B2023" s="192"/>
      <c r="D2023" s="177" t="s">
        <v>189</v>
      </c>
      <c r="E2023" s="193" t="s">
        <v>1</v>
      </c>
      <c r="F2023" s="194" t="s">
        <v>204</v>
      </c>
      <c r="H2023" s="195">
        <v>196.19</v>
      </c>
      <c r="I2023" s="196"/>
      <c r="L2023" s="192"/>
      <c r="M2023" s="197"/>
      <c r="N2023" s="198"/>
      <c r="O2023" s="198"/>
      <c r="P2023" s="198"/>
      <c r="Q2023" s="198"/>
      <c r="R2023" s="198"/>
      <c r="S2023" s="198"/>
      <c r="T2023" s="199"/>
      <c r="AT2023" s="193" t="s">
        <v>189</v>
      </c>
      <c r="AU2023" s="193" t="s">
        <v>85</v>
      </c>
      <c r="AV2023" s="15" t="s">
        <v>187</v>
      </c>
      <c r="AW2023" s="15" t="s">
        <v>31</v>
      </c>
      <c r="AX2023" s="15" t="s">
        <v>80</v>
      </c>
      <c r="AY2023" s="193" t="s">
        <v>181</v>
      </c>
    </row>
    <row r="2024" spans="1:65" s="2" customFormat="1" ht="21.75" customHeight="1">
      <c r="A2024" s="32"/>
      <c r="B2024" s="161"/>
      <c r="C2024" s="162" t="s">
        <v>3040</v>
      </c>
      <c r="D2024" s="162" t="s">
        <v>183</v>
      </c>
      <c r="E2024" s="163" t="s">
        <v>3041</v>
      </c>
      <c r="F2024" s="164" t="s">
        <v>3042</v>
      </c>
      <c r="G2024" s="165" t="s">
        <v>228</v>
      </c>
      <c r="H2024" s="166">
        <v>20.934999999999999</v>
      </c>
      <c r="I2024" s="167"/>
      <c r="J2024" s="168">
        <f>ROUND(I2024*H2024,2)</f>
        <v>0</v>
      </c>
      <c r="K2024" s="169"/>
      <c r="L2024" s="33"/>
      <c r="M2024" s="170" t="s">
        <v>1</v>
      </c>
      <c r="N2024" s="171" t="s">
        <v>40</v>
      </c>
      <c r="O2024" s="58"/>
      <c r="P2024" s="172">
        <f>O2024*H2024</f>
        <v>0</v>
      </c>
      <c r="Q2024" s="172">
        <v>4.2999999999999999E-4</v>
      </c>
      <c r="R2024" s="172">
        <f>Q2024*H2024</f>
        <v>9.0020499999999993E-3</v>
      </c>
      <c r="S2024" s="172">
        <v>0</v>
      </c>
      <c r="T2024" s="173">
        <f>S2024*H2024</f>
        <v>0</v>
      </c>
      <c r="U2024" s="32"/>
      <c r="V2024" s="32"/>
      <c r="W2024" s="32"/>
      <c r="X2024" s="32"/>
      <c r="Y2024" s="32"/>
      <c r="Z2024" s="32"/>
      <c r="AA2024" s="32"/>
      <c r="AB2024" s="32"/>
      <c r="AC2024" s="32"/>
      <c r="AD2024" s="32"/>
      <c r="AE2024" s="32"/>
      <c r="AR2024" s="174" t="s">
        <v>300</v>
      </c>
      <c r="AT2024" s="174" t="s">
        <v>183</v>
      </c>
      <c r="AU2024" s="174" t="s">
        <v>85</v>
      </c>
      <c r="AY2024" s="17" t="s">
        <v>181</v>
      </c>
      <c r="BE2024" s="175">
        <f>IF(N2024="základní",J2024,0)</f>
        <v>0</v>
      </c>
      <c r="BF2024" s="175">
        <f>IF(N2024="snížená",J2024,0)</f>
        <v>0</v>
      </c>
      <c r="BG2024" s="175">
        <f>IF(N2024="zákl. přenesená",J2024,0)</f>
        <v>0</v>
      </c>
      <c r="BH2024" s="175">
        <f>IF(N2024="sníž. přenesená",J2024,0)</f>
        <v>0</v>
      </c>
      <c r="BI2024" s="175">
        <f>IF(N2024="nulová",J2024,0)</f>
        <v>0</v>
      </c>
      <c r="BJ2024" s="17" t="s">
        <v>80</v>
      </c>
      <c r="BK2024" s="175">
        <f>ROUND(I2024*H2024,2)</f>
        <v>0</v>
      </c>
      <c r="BL2024" s="17" t="s">
        <v>300</v>
      </c>
      <c r="BM2024" s="174" t="s">
        <v>3043</v>
      </c>
    </row>
    <row r="2025" spans="1:65" s="13" customFormat="1">
      <c r="B2025" s="176"/>
      <c r="D2025" s="177" t="s">
        <v>189</v>
      </c>
      <c r="E2025" s="178" t="s">
        <v>1</v>
      </c>
      <c r="F2025" s="179" t="s">
        <v>3044</v>
      </c>
      <c r="H2025" s="180">
        <v>13.8</v>
      </c>
      <c r="I2025" s="181"/>
      <c r="L2025" s="176"/>
      <c r="M2025" s="182"/>
      <c r="N2025" s="183"/>
      <c r="O2025" s="183"/>
      <c r="P2025" s="183"/>
      <c r="Q2025" s="183"/>
      <c r="R2025" s="183"/>
      <c r="S2025" s="183"/>
      <c r="T2025" s="184"/>
      <c r="AT2025" s="178" t="s">
        <v>189</v>
      </c>
      <c r="AU2025" s="178" t="s">
        <v>85</v>
      </c>
      <c r="AV2025" s="13" t="s">
        <v>85</v>
      </c>
      <c r="AW2025" s="13" t="s">
        <v>31</v>
      </c>
      <c r="AX2025" s="13" t="s">
        <v>75</v>
      </c>
      <c r="AY2025" s="178" t="s">
        <v>181</v>
      </c>
    </row>
    <row r="2026" spans="1:65" s="14" customFormat="1">
      <c r="B2026" s="185"/>
      <c r="D2026" s="177" t="s">
        <v>189</v>
      </c>
      <c r="E2026" s="186" t="s">
        <v>1</v>
      </c>
      <c r="F2026" s="187" t="s">
        <v>3045</v>
      </c>
      <c r="H2026" s="186" t="s">
        <v>1</v>
      </c>
      <c r="I2026" s="188"/>
      <c r="L2026" s="185"/>
      <c r="M2026" s="189"/>
      <c r="N2026" s="190"/>
      <c r="O2026" s="190"/>
      <c r="P2026" s="190"/>
      <c r="Q2026" s="190"/>
      <c r="R2026" s="190"/>
      <c r="S2026" s="190"/>
      <c r="T2026" s="191"/>
      <c r="AT2026" s="186" t="s">
        <v>189</v>
      </c>
      <c r="AU2026" s="186" t="s">
        <v>85</v>
      </c>
      <c r="AV2026" s="14" t="s">
        <v>80</v>
      </c>
      <c r="AW2026" s="14" t="s">
        <v>31</v>
      </c>
      <c r="AX2026" s="14" t="s">
        <v>75</v>
      </c>
      <c r="AY2026" s="186" t="s">
        <v>181</v>
      </c>
    </row>
    <row r="2027" spans="1:65" s="13" customFormat="1">
      <c r="B2027" s="176"/>
      <c r="D2027" s="177" t="s">
        <v>189</v>
      </c>
      <c r="E2027" s="178" t="s">
        <v>1</v>
      </c>
      <c r="F2027" s="179" t="s">
        <v>3046</v>
      </c>
      <c r="H2027" s="180">
        <v>7.1349999999999998</v>
      </c>
      <c r="I2027" s="181"/>
      <c r="L2027" s="176"/>
      <c r="M2027" s="182"/>
      <c r="N2027" s="183"/>
      <c r="O2027" s="183"/>
      <c r="P2027" s="183"/>
      <c r="Q2027" s="183"/>
      <c r="R2027" s="183"/>
      <c r="S2027" s="183"/>
      <c r="T2027" s="184"/>
      <c r="AT2027" s="178" t="s">
        <v>189</v>
      </c>
      <c r="AU2027" s="178" t="s">
        <v>85</v>
      </c>
      <c r="AV2027" s="13" t="s">
        <v>85</v>
      </c>
      <c r="AW2027" s="13" t="s">
        <v>31</v>
      </c>
      <c r="AX2027" s="13" t="s">
        <v>75</v>
      </c>
      <c r="AY2027" s="178" t="s">
        <v>181</v>
      </c>
    </row>
    <row r="2028" spans="1:65" s="15" customFormat="1">
      <c r="B2028" s="192"/>
      <c r="D2028" s="177" t="s">
        <v>189</v>
      </c>
      <c r="E2028" s="193" t="s">
        <v>1</v>
      </c>
      <c r="F2028" s="194" t="s">
        <v>204</v>
      </c>
      <c r="H2028" s="195">
        <v>20.934999999999999</v>
      </c>
      <c r="I2028" s="196"/>
      <c r="L2028" s="192"/>
      <c r="M2028" s="197"/>
      <c r="N2028" s="198"/>
      <c r="O2028" s="198"/>
      <c r="P2028" s="198"/>
      <c r="Q2028" s="198"/>
      <c r="R2028" s="198"/>
      <c r="S2028" s="198"/>
      <c r="T2028" s="199"/>
      <c r="AT2028" s="193" t="s">
        <v>189</v>
      </c>
      <c r="AU2028" s="193" t="s">
        <v>85</v>
      </c>
      <c r="AV2028" s="15" t="s">
        <v>187</v>
      </c>
      <c r="AW2028" s="15" t="s">
        <v>31</v>
      </c>
      <c r="AX2028" s="15" t="s">
        <v>80</v>
      </c>
      <c r="AY2028" s="193" t="s">
        <v>181</v>
      </c>
    </row>
    <row r="2029" spans="1:65" s="2" customFormat="1" ht="16.5" customHeight="1">
      <c r="A2029" s="32"/>
      <c r="B2029" s="161"/>
      <c r="C2029" s="200" t="s">
        <v>3047</v>
      </c>
      <c r="D2029" s="200" t="s">
        <v>513</v>
      </c>
      <c r="E2029" s="201" t="s">
        <v>3048</v>
      </c>
      <c r="F2029" s="202" t="s">
        <v>3049</v>
      </c>
      <c r="G2029" s="203" t="s">
        <v>228</v>
      </c>
      <c r="H2029" s="204">
        <v>23.029</v>
      </c>
      <c r="I2029" s="205"/>
      <c r="J2029" s="206">
        <f>ROUND(I2029*H2029,2)</f>
        <v>0</v>
      </c>
      <c r="K2029" s="207"/>
      <c r="L2029" s="208"/>
      <c r="M2029" s="209" t="s">
        <v>1</v>
      </c>
      <c r="N2029" s="210" t="s">
        <v>40</v>
      </c>
      <c r="O2029" s="58"/>
      <c r="P2029" s="172">
        <f>O2029*H2029</f>
        <v>0</v>
      </c>
      <c r="Q2029" s="172">
        <v>8.9999999999999998E-4</v>
      </c>
      <c r="R2029" s="172">
        <f>Q2029*H2029</f>
        <v>2.0726100000000001E-2</v>
      </c>
      <c r="S2029" s="172">
        <v>0</v>
      </c>
      <c r="T2029" s="173">
        <f>S2029*H2029</f>
        <v>0</v>
      </c>
      <c r="U2029" s="32"/>
      <c r="V2029" s="32"/>
      <c r="W2029" s="32"/>
      <c r="X2029" s="32"/>
      <c r="Y2029" s="32"/>
      <c r="Z2029" s="32"/>
      <c r="AA2029" s="32"/>
      <c r="AB2029" s="32"/>
      <c r="AC2029" s="32"/>
      <c r="AD2029" s="32"/>
      <c r="AE2029" s="32"/>
      <c r="AR2029" s="174" t="s">
        <v>445</v>
      </c>
      <c r="AT2029" s="174" t="s">
        <v>513</v>
      </c>
      <c r="AU2029" s="174" t="s">
        <v>85</v>
      </c>
      <c r="AY2029" s="17" t="s">
        <v>181</v>
      </c>
      <c r="BE2029" s="175">
        <f>IF(N2029="základní",J2029,0)</f>
        <v>0</v>
      </c>
      <c r="BF2029" s="175">
        <f>IF(N2029="snížená",J2029,0)</f>
        <v>0</v>
      </c>
      <c r="BG2029" s="175">
        <f>IF(N2029="zákl. přenesená",J2029,0)</f>
        <v>0</v>
      </c>
      <c r="BH2029" s="175">
        <f>IF(N2029="sníž. přenesená",J2029,0)</f>
        <v>0</v>
      </c>
      <c r="BI2029" s="175">
        <f>IF(N2029="nulová",J2029,0)</f>
        <v>0</v>
      </c>
      <c r="BJ2029" s="17" t="s">
        <v>80</v>
      </c>
      <c r="BK2029" s="175">
        <f>ROUND(I2029*H2029,2)</f>
        <v>0</v>
      </c>
      <c r="BL2029" s="17" t="s">
        <v>300</v>
      </c>
      <c r="BM2029" s="174" t="s">
        <v>3050</v>
      </c>
    </row>
    <row r="2030" spans="1:65" s="13" customFormat="1">
      <c r="B2030" s="176"/>
      <c r="D2030" s="177" t="s">
        <v>189</v>
      </c>
      <c r="F2030" s="179" t="s">
        <v>3051</v>
      </c>
      <c r="H2030" s="180">
        <v>23.029</v>
      </c>
      <c r="I2030" s="181"/>
      <c r="L2030" s="176"/>
      <c r="M2030" s="182"/>
      <c r="N2030" s="183"/>
      <c r="O2030" s="183"/>
      <c r="P2030" s="183"/>
      <c r="Q2030" s="183"/>
      <c r="R2030" s="183"/>
      <c r="S2030" s="183"/>
      <c r="T2030" s="184"/>
      <c r="AT2030" s="178" t="s">
        <v>189</v>
      </c>
      <c r="AU2030" s="178" t="s">
        <v>85</v>
      </c>
      <c r="AV2030" s="13" t="s">
        <v>85</v>
      </c>
      <c r="AW2030" s="13" t="s">
        <v>3</v>
      </c>
      <c r="AX2030" s="13" t="s">
        <v>80</v>
      </c>
      <c r="AY2030" s="178" t="s">
        <v>181</v>
      </c>
    </row>
    <row r="2031" spans="1:65" s="2" customFormat="1" ht="21.75" customHeight="1">
      <c r="A2031" s="32"/>
      <c r="B2031" s="161"/>
      <c r="C2031" s="162" t="s">
        <v>3052</v>
      </c>
      <c r="D2031" s="162" t="s">
        <v>183</v>
      </c>
      <c r="E2031" s="163" t="s">
        <v>3053</v>
      </c>
      <c r="F2031" s="164" t="s">
        <v>3054</v>
      </c>
      <c r="G2031" s="165" t="s">
        <v>200</v>
      </c>
      <c r="H2031" s="166">
        <v>856.21</v>
      </c>
      <c r="I2031" s="167"/>
      <c r="J2031" s="168">
        <f>ROUND(I2031*H2031,2)</f>
        <v>0</v>
      </c>
      <c r="K2031" s="169"/>
      <c r="L2031" s="33"/>
      <c r="M2031" s="170" t="s">
        <v>1</v>
      </c>
      <c r="N2031" s="171" t="s">
        <v>40</v>
      </c>
      <c r="O2031" s="58"/>
      <c r="P2031" s="172">
        <f>O2031*H2031</f>
        <v>0</v>
      </c>
      <c r="Q2031" s="172">
        <v>0</v>
      </c>
      <c r="R2031" s="172">
        <f>Q2031*H2031</f>
        <v>0</v>
      </c>
      <c r="S2031" s="172">
        <v>0</v>
      </c>
      <c r="T2031" s="173">
        <f>S2031*H2031</f>
        <v>0</v>
      </c>
      <c r="U2031" s="32"/>
      <c r="V2031" s="32"/>
      <c r="W2031" s="32"/>
      <c r="X2031" s="32"/>
      <c r="Y2031" s="32"/>
      <c r="Z2031" s="32"/>
      <c r="AA2031" s="32"/>
      <c r="AB2031" s="32"/>
      <c r="AC2031" s="32"/>
      <c r="AD2031" s="32"/>
      <c r="AE2031" s="32"/>
      <c r="AR2031" s="174" t="s">
        <v>300</v>
      </c>
      <c r="AT2031" s="174" t="s">
        <v>183</v>
      </c>
      <c r="AU2031" s="174" t="s">
        <v>85</v>
      </c>
      <c r="AY2031" s="17" t="s">
        <v>181</v>
      </c>
      <c r="BE2031" s="175">
        <f>IF(N2031="základní",J2031,0)</f>
        <v>0</v>
      </c>
      <c r="BF2031" s="175">
        <f>IF(N2031="snížená",J2031,0)</f>
        <v>0</v>
      </c>
      <c r="BG2031" s="175">
        <f>IF(N2031="zákl. přenesená",J2031,0)</f>
        <v>0</v>
      </c>
      <c r="BH2031" s="175">
        <f>IF(N2031="sníž. přenesená",J2031,0)</f>
        <v>0</v>
      </c>
      <c r="BI2031" s="175">
        <f>IF(N2031="nulová",J2031,0)</f>
        <v>0</v>
      </c>
      <c r="BJ2031" s="17" t="s">
        <v>80</v>
      </c>
      <c r="BK2031" s="175">
        <f>ROUND(I2031*H2031,2)</f>
        <v>0</v>
      </c>
      <c r="BL2031" s="17" t="s">
        <v>300</v>
      </c>
      <c r="BM2031" s="174" t="s">
        <v>3055</v>
      </c>
    </row>
    <row r="2032" spans="1:65" s="13" customFormat="1">
      <c r="B2032" s="176"/>
      <c r="D2032" s="177" t="s">
        <v>189</v>
      </c>
      <c r="E2032" s="178" t="s">
        <v>1</v>
      </c>
      <c r="F2032" s="179" t="s">
        <v>804</v>
      </c>
      <c r="H2032" s="180">
        <v>581.45000000000005</v>
      </c>
      <c r="I2032" s="181"/>
      <c r="L2032" s="176"/>
      <c r="M2032" s="182"/>
      <c r="N2032" s="183"/>
      <c r="O2032" s="183"/>
      <c r="P2032" s="183"/>
      <c r="Q2032" s="183"/>
      <c r="R2032" s="183"/>
      <c r="S2032" s="183"/>
      <c r="T2032" s="184"/>
      <c r="AT2032" s="178" t="s">
        <v>189</v>
      </c>
      <c r="AU2032" s="178" t="s">
        <v>85</v>
      </c>
      <c r="AV2032" s="13" t="s">
        <v>85</v>
      </c>
      <c r="AW2032" s="13" t="s">
        <v>31</v>
      </c>
      <c r="AX2032" s="13" t="s">
        <v>75</v>
      </c>
      <c r="AY2032" s="178" t="s">
        <v>181</v>
      </c>
    </row>
    <row r="2033" spans="1:65" s="13" customFormat="1">
      <c r="B2033" s="176"/>
      <c r="D2033" s="177" t="s">
        <v>189</v>
      </c>
      <c r="E2033" s="178" t="s">
        <v>1</v>
      </c>
      <c r="F2033" s="179" t="s">
        <v>861</v>
      </c>
      <c r="H2033" s="180">
        <v>63.95</v>
      </c>
      <c r="I2033" s="181"/>
      <c r="L2033" s="176"/>
      <c r="M2033" s="182"/>
      <c r="N2033" s="183"/>
      <c r="O2033" s="183"/>
      <c r="P2033" s="183"/>
      <c r="Q2033" s="183"/>
      <c r="R2033" s="183"/>
      <c r="S2033" s="183"/>
      <c r="T2033" s="184"/>
      <c r="AT2033" s="178" t="s">
        <v>189</v>
      </c>
      <c r="AU2033" s="178" t="s">
        <v>85</v>
      </c>
      <c r="AV2033" s="13" t="s">
        <v>85</v>
      </c>
      <c r="AW2033" s="13" t="s">
        <v>31</v>
      </c>
      <c r="AX2033" s="13" t="s">
        <v>75</v>
      </c>
      <c r="AY2033" s="178" t="s">
        <v>181</v>
      </c>
    </row>
    <row r="2034" spans="1:65" s="13" customFormat="1">
      <c r="B2034" s="176"/>
      <c r="D2034" s="177" t="s">
        <v>189</v>
      </c>
      <c r="E2034" s="178" t="s">
        <v>1</v>
      </c>
      <c r="F2034" s="179" t="s">
        <v>807</v>
      </c>
      <c r="H2034" s="180">
        <v>153.38999999999999</v>
      </c>
      <c r="I2034" s="181"/>
      <c r="L2034" s="176"/>
      <c r="M2034" s="182"/>
      <c r="N2034" s="183"/>
      <c r="O2034" s="183"/>
      <c r="P2034" s="183"/>
      <c r="Q2034" s="183"/>
      <c r="R2034" s="183"/>
      <c r="S2034" s="183"/>
      <c r="T2034" s="184"/>
      <c r="AT2034" s="178" t="s">
        <v>189</v>
      </c>
      <c r="AU2034" s="178" t="s">
        <v>85</v>
      </c>
      <c r="AV2034" s="13" t="s">
        <v>85</v>
      </c>
      <c r="AW2034" s="13" t="s">
        <v>31</v>
      </c>
      <c r="AX2034" s="13" t="s">
        <v>75</v>
      </c>
      <c r="AY2034" s="178" t="s">
        <v>181</v>
      </c>
    </row>
    <row r="2035" spans="1:65" s="13" customFormat="1">
      <c r="B2035" s="176"/>
      <c r="D2035" s="177" t="s">
        <v>189</v>
      </c>
      <c r="E2035" s="178" t="s">
        <v>1</v>
      </c>
      <c r="F2035" s="179" t="s">
        <v>864</v>
      </c>
      <c r="H2035" s="180">
        <v>57.42</v>
      </c>
      <c r="I2035" s="181"/>
      <c r="L2035" s="176"/>
      <c r="M2035" s="182"/>
      <c r="N2035" s="183"/>
      <c r="O2035" s="183"/>
      <c r="P2035" s="183"/>
      <c r="Q2035" s="183"/>
      <c r="R2035" s="183"/>
      <c r="S2035" s="183"/>
      <c r="T2035" s="184"/>
      <c r="AT2035" s="178" t="s">
        <v>189</v>
      </c>
      <c r="AU2035" s="178" t="s">
        <v>85</v>
      </c>
      <c r="AV2035" s="13" t="s">
        <v>85</v>
      </c>
      <c r="AW2035" s="13" t="s">
        <v>31</v>
      </c>
      <c r="AX2035" s="13" t="s">
        <v>75</v>
      </c>
      <c r="AY2035" s="178" t="s">
        <v>181</v>
      </c>
    </row>
    <row r="2036" spans="1:65" s="15" customFormat="1">
      <c r="B2036" s="192"/>
      <c r="D2036" s="177" t="s">
        <v>189</v>
      </c>
      <c r="E2036" s="193" t="s">
        <v>1</v>
      </c>
      <c r="F2036" s="194" t="s">
        <v>204</v>
      </c>
      <c r="H2036" s="195">
        <v>856.21</v>
      </c>
      <c r="I2036" s="196"/>
      <c r="L2036" s="192"/>
      <c r="M2036" s="197"/>
      <c r="N2036" s="198"/>
      <c r="O2036" s="198"/>
      <c r="P2036" s="198"/>
      <c r="Q2036" s="198"/>
      <c r="R2036" s="198"/>
      <c r="S2036" s="198"/>
      <c r="T2036" s="199"/>
      <c r="AT2036" s="193" t="s">
        <v>189</v>
      </c>
      <c r="AU2036" s="193" t="s">
        <v>85</v>
      </c>
      <c r="AV2036" s="15" t="s">
        <v>187</v>
      </c>
      <c r="AW2036" s="15" t="s">
        <v>31</v>
      </c>
      <c r="AX2036" s="15" t="s">
        <v>80</v>
      </c>
      <c r="AY2036" s="193" t="s">
        <v>181</v>
      </c>
    </row>
    <row r="2037" spans="1:65" s="2" customFormat="1" ht="16.5" customHeight="1">
      <c r="A2037" s="32"/>
      <c r="B2037" s="161"/>
      <c r="C2037" s="200" t="s">
        <v>3056</v>
      </c>
      <c r="D2037" s="200" t="s">
        <v>513</v>
      </c>
      <c r="E2037" s="201" t="s">
        <v>3057</v>
      </c>
      <c r="F2037" s="202" t="s">
        <v>3012</v>
      </c>
      <c r="G2037" s="203" t="s">
        <v>200</v>
      </c>
      <c r="H2037" s="204">
        <v>610.52300000000002</v>
      </c>
      <c r="I2037" s="205"/>
      <c r="J2037" s="206">
        <f>ROUND(I2037*H2037,2)</f>
        <v>0</v>
      </c>
      <c r="K2037" s="207"/>
      <c r="L2037" s="208"/>
      <c r="M2037" s="209" t="s">
        <v>1</v>
      </c>
      <c r="N2037" s="210" t="s">
        <v>40</v>
      </c>
      <c r="O2037" s="58"/>
      <c r="P2037" s="172">
        <f>O2037*H2037</f>
        <v>0</v>
      </c>
      <c r="Q2037" s="172">
        <v>2.1000000000000001E-2</v>
      </c>
      <c r="R2037" s="172">
        <f>Q2037*H2037</f>
        <v>12.820983000000002</v>
      </c>
      <c r="S2037" s="172">
        <v>0</v>
      </c>
      <c r="T2037" s="173">
        <f>S2037*H2037</f>
        <v>0</v>
      </c>
      <c r="U2037" s="32"/>
      <c r="V2037" s="32"/>
      <c r="W2037" s="32"/>
      <c r="X2037" s="32"/>
      <c r="Y2037" s="32"/>
      <c r="Z2037" s="32"/>
      <c r="AA2037" s="32"/>
      <c r="AB2037" s="32"/>
      <c r="AC2037" s="32"/>
      <c r="AD2037" s="32"/>
      <c r="AE2037" s="32"/>
      <c r="AR2037" s="174" t="s">
        <v>445</v>
      </c>
      <c r="AT2037" s="174" t="s">
        <v>513</v>
      </c>
      <c r="AU2037" s="174" t="s">
        <v>85</v>
      </c>
      <c r="AY2037" s="17" t="s">
        <v>181</v>
      </c>
      <c r="BE2037" s="175">
        <f>IF(N2037="základní",J2037,0)</f>
        <v>0</v>
      </c>
      <c r="BF2037" s="175">
        <f>IF(N2037="snížená",J2037,0)</f>
        <v>0</v>
      </c>
      <c r="BG2037" s="175">
        <f>IF(N2037="zákl. přenesená",J2037,0)</f>
        <v>0</v>
      </c>
      <c r="BH2037" s="175">
        <f>IF(N2037="sníž. přenesená",J2037,0)</f>
        <v>0</v>
      </c>
      <c r="BI2037" s="175">
        <f>IF(N2037="nulová",J2037,0)</f>
        <v>0</v>
      </c>
      <c r="BJ2037" s="17" t="s">
        <v>80</v>
      </c>
      <c r="BK2037" s="175">
        <f>ROUND(I2037*H2037,2)</f>
        <v>0</v>
      </c>
      <c r="BL2037" s="17" t="s">
        <v>300</v>
      </c>
      <c r="BM2037" s="174" t="s">
        <v>3058</v>
      </c>
    </row>
    <row r="2038" spans="1:65" s="13" customFormat="1">
      <c r="B2038" s="176"/>
      <c r="D2038" s="177" t="s">
        <v>189</v>
      </c>
      <c r="E2038" s="178" t="s">
        <v>1</v>
      </c>
      <c r="F2038" s="179" t="s">
        <v>804</v>
      </c>
      <c r="H2038" s="180">
        <v>581.45000000000005</v>
      </c>
      <c r="I2038" s="181"/>
      <c r="L2038" s="176"/>
      <c r="M2038" s="182"/>
      <c r="N2038" s="183"/>
      <c r="O2038" s="183"/>
      <c r="P2038" s="183"/>
      <c r="Q2038" s="183"/>
      <c r="R2038" s="183"/>
      <c r="S2038" s="183"/>
      <c r="T2038" s="184"/>
      <c r="AT2038" s="178" t="s">
        <v>189</v>
      </c>
      <c r="AU2038" s="178" t="s">
        <v>85</v>
      </c>
      <c r="AV2038" s="13" t="s">
        <v>85</v>
      </c>
      <c r="AW2038" s="13" t="s">
        <v>31</v>
      </c>
      <c r="AX2038" s="13" t="s">
        <v>75</v>
      </c>
      <c r="AY2038" s="178" t="s">
        <v>181</v>
      </c>
    </row>
    <row r="2039" spans="1:65" s="15" customFormat="1">
      <c r="B2039" s="192"/>
      <c r="D2039" s="177" t="s">
        <v>189</v>
      </c>
      <c r="E2039" s="193" t="s">
        <v>1</v>
      </c>
      <c r="F2039" s="194" t="s">
        <v>204</v>
      </c>
      <c r="H2039" s="195">
        <v>581.45000000000005</v>
      </c>
      <c r="I2039" s="196"/>
      <c r="L2039" s="192"/>
      <c r="M2039" s="197"/>
      <c r="N2039" s="198"/>
      <c r="O2039" s="198"/>
      <c r="P2039" s="198"/>
      <c r="Q2039" s="198"/>
      <c r="R2039" s="198"/>
      <c r="S2039" s="198"/>
      <c r="T2039" s="199"/>
      <c r="AT2039" s="193" t="s">
        <v>189</v>
      </c>
      <c r="AU2039" s="193" t="s">
        <v>85</v>
      </c>
      <c r="AV2039" s="15" t="s">
        <v>187</v>
      </c>
      <c r="AW2039" s="15" t="s">
        <v>31</v>
      </c>
      <c r="AX2039" s="15" t="s">
        <v>80</v>
      </c>
      <c r="AY2039" s="193" t="s">
        <v>181</v>
      </c>
    </row>
    <row r="2040" spans="1:65" s="13" customFormat="1">
      <c r="B2040" s="176"/>
      <c r="D2040" s="177" t="s">
        <v>189</v>
      </c>
      <c r="F2040" s="179" t="s">
        <v>3059</v>
      </c>
      <c r="H2040" s="180">
        <v>610.52300000000002</v>
      </c>
      <c r="I2040" s="181"/>
      <c r="L2040" s="176"/>
      <c r="M2040" s="182"/>
      <c r="N2040" s="183"/>
      <c r="O2040" s="183"/>
      <c r="P2040" s="183"/>
      <c r="Q2040" s="183"/>
      <c r="R2040" s="183"/>
      <c r="S2040" s="183"/>
      <c r="T2040" s="184"/>
      <c r="AT2040" s="178" t="s">
        <v>189</v>
      </c>
      <c r="AU2040" s="178" t="s">
        <v>85</v>
      </c>
      <c r="AV2040" s="13" t="s">
        <v>85</v>
      </c>
      <c r="AW2040" s="13" t="s">
        <v>3</v>
      </c>
      <c r="AX2040" s="13" t="s">
        <v>80</v>
      </c>
      <c r="AY2040" s="178" t="s">
        <v>181</v>
      </c>
    </row>
    <row r="2041" spans="1:65" s="2" customFormat="1" ht="16.5" customHeight="1">
      <c r="A2041" s="32"/>
      <c r="B2041" s="161"/>
      <c r="C2041" s="200" t="s">
        <v>3060</v>
      </c>
      <c r="D2041" s="200" t="s">
        <v>513</v>
      </c>
      <c r="E2041" s="201" t="s">
        <v>3061</v>
      </c>
      <c r="F2041" s="202" t="s">
        <v>3062</v>
      </c>
      <c r="G2041" s="203" t="s">
        <v>200</v>
      </c>
      <c r="H2041" s="204">
        <v>67.147999999999996</v>
      </c>
      <c r="I2041" s="205"/>
      <c r="J2041" s="206">
        <f>ROUND(I2041*H2041,2)</f>
        <v>0</v>
      </c>
      <c r="K2041" s="207"/>
      <c r="L2041" s="208"/>
      <c r="M2041" s="209" t="s">
        <v>1</v>
      </c>
      <c r="N2041" s="210" t="s">
        <v>40</v>
      </c>
      <c r="O2041" s="58"/>
      <c r="P2041" s="172">
        <f>O2041*H2041</f>
        <v>0</v>
      </c>
      <c r="Q2041" s="172">
        <v>2.1000000000000001E-2</v>
      </c>
      <c r="R2041" s="172">
        <f>Q2041*H2041</f>
        <v>1.4101079999999999</v>
      </c>
      <c r="S2041" s="172">
        <v>0</v>
      </c>
      <c r="T2041" s="173">
        <f>S2041*H2041</f>
        <v>0</v>
      </c>
      <c r="U2041" s="32"/>
      <c r="V2041" s="32"/>
      <c r="W2041" s="32"/>
      <c r="X2041" s="32"/>
      <c r="Y2041" s="32"/>
      <c r="Z2041" s="32"/>
      <c r="AA2041" s="32"/>
      <c r="AB2041" s="32"/>
      <c r="AC2041" s="32"/>
      <c r="AD2041" s="32"/>
      <c r="AE2041" s="32"/>
      <c r="AR2041" s="174" t="s">
        <v>445</v>
      </c>
      <c r="AT2041" s="174" t="s">
        <v>513</v>
      </c>
      <c r="AU2041" s="174" t="s">
        <v>85</v>
      </c>
      <c r="AY2041" s="17" t="s">
        <v>181</v>
      </c>
      <c r="BE2041" s="175">
        <f>IF(N2041="základní",J2041,0)</f>
        <v>0</v>
      </c>
      <c r="BF2041" s="175">
        <f>IF(N2041="snížená",J2041,0)</f>
        <v>0</v>
      </c>
      <c r="BG2041" s="175">
        <f>IF(N2041="zákl. přenesená",J2041,0)</f>
        <v>0</v>
      </c>
      <c r="BH2041" s="175">
        <f>IF(N2041="sníž. přenesená",J2041,0)</f>
        <v>0</v>
      </c>
      <c r="BI2041" s="175">
        <f>IF(N2041="nulová",J2041,0)</f>
        <v>0</v>
      </c>
      <c r="BJ2041" s="17" t="s">
        <v>80</v>
      </c>
      <c r="BK2041" s="175">
        <f>ROUND(I2041*H2041,2)</f>
        <v>0</v>
      </c>
      <c r="BL2041" s="17" t="s">
        <v>300</v>
      </c>
      <c r="BM2041" s="174" t="s">
        <v>3063</v>
      </c>
    </row>
    <row r="2042" spans="1:65" s="13" customFormat="1">
      <c r="B2042" s="176"/>
      <c r="D2042" s="177" t="s">
        <v>189</v>
      </c>
      <c r="E2042" s="178" t="s">
        <v>1</v>
      </c>
      <c r="F2042" s="179" t="s">
        <v>861</v>
      </c>
      <c r="H2042" s="180">
        <v>63.95</v>
      </c>
      <c r="I2042" s="181"/>
      <c r="L2042" s="176"/>
      <c r="M2042" s="182"/>
      <c r="N2042" s="183"/>
      <c r="O2042" s="183"/>
      <c r="P2042" s="183"/>
      <c r="Q2042" s="183"/>
      <c r="R2042" s="183"/>
      <c r="S2042" s="183"/>
      <c r="T2042" s="184"/>
      <c r="AT2042" s="178" t="s">
        <v>189</v>
      </c>
      <c r="AU2042" s="178" t="s">
        <v>85</v>
      </c>
      <c r="AV2042" s="13" t="s">
        <v>85</v>
      </c>
      <c r="AW2042" s="13" t="s">
        <v>31</v>
      </c>
      <c r="AX2042" s="13" t="s">
        <v>75</v>
      </c>
      <c r="AY2042" s="178" t="s">
        <v>181</v>
      </c>
    </row>
    <row r="2043" spans="1:65" s="15" customFormat="1">
      <c r="B2043" s="192"/>
      <c r="D2043" s="177" t="s">
        <v>189</v>
      </c>
      <c r="E2043" s="193" t="s">
        <v>1</v>
      </c>
      <c r="F2043" s="194" t="s">
        <v>204</v>
      </c>
      <c r="H2043" s="195">
        <v>63.95</v>
      </c>
      <c r="I2043" s="196"/>
      <c r="L2043" s="192"/>
      <c r="M2043" s="197"/>
      <c r="N2043" s="198"/>
      <c r="O2043" s="198"/>
      <c r="P2043" s="198"/>
      <c r="Q2043" s="198"/>
      <c r="R2043" s="198"/>
      <c r="S2043" s="198"/>
      <c r="T2043" s="199"/>
      <c r="AT2043" s="193" t="s">
        <v>189</v>
      </c>
      <c r="AU2043" s="193" t="s">
        <v>85</v>
      </c>
      <c r="AV2043" s="15" t="s">
        <v>187</v>
      </c>
      <c r="AW2043" s="15" t="s">
        <v>31</v>
      </c>
      <c r="AX2043" s="15" t="s">
        <v>80</v>
      </c>
      <c r="AY2043" s="193" t="s">
        <v>181</v>
      </c>
    </row>
    <row r="2044" spans="1:65" s="13" customFormat="1">
      <c r="B2044" s="176"/>
      <c r="D2044" s="177" t="s">
        <v>189</v>
      </c>
      <c r="F2044" s="179" t="s">
        <v>3064</v>
      </c>
      <c r="H2044" s="180">
        <v>67.147999999999996</v>
      </c>
      <c r="I2044" s="181"/>
      <c r="L2044" s="176"/>
      <c r="M2044" s="182"/>
      <c r="N2044" s="183"/>
      <c r="O2044" s="183"/>
      <c r="P2044" s="183"/>
      <c r="Q2044" s="183"/>
      <c r="R2044" s="183"/>
      <c r="S2044" s="183"/>
      <c r="T2044" s="184"/>
      <c r="AT2044" s="178" t="s">
        <v>189</v>
      </c>
      <c r="AU2044" s="178" t="s">
        <v>85</v>
      </c>
      <c r="AV2044" s="13" t="s">
        <v>85</v>
      </c>
      <c r="AW2044" s="13" t="s">
        <v>3</v>
      </c>
      <c r="AX2044" s="13" t="s">
        <v>80</v>
      </c>
      <c r="AY2044" s="178" t="s">
        <v>181</v>
      </c>
    </row>
    <row r="2045" spans="1:65" s="2" customFormat="1" ht="16.5" customHeight="1">
      <c r="A2045" s="32"/>
      <c r="B2045" s="161"/>
      <c r="C2045" s="200" t="s">
        <v>3065</v>
      </c>
      <c r="D2045" s="200" t="s">
        <v>513</v>
      </c>
      <c r="E2045" s="201" t="s">
        <v>3066</v>
      </c>
      <c r="F2045" s="202" t="s">
        <v>3067</v>
      </c>
      <c r="G2045" s="203" t="s">
        <v>200</v>
      </c>
      <c r="H2045" s="204">
        <v>161.06</v>
      </c>
      <c r="I2045" s="205"/>
      <c r="J2045" s="206">
        <f>ROUND(I2045*H2045,2)</f>
        <v>0</v>
      </c>
      <c r="K2045" s="207"/>
      <c r="L2045" s="208"/>
      <c r="M2045" s="209" t="s">
        <v>1</v>
      </c>
      <c r="N2045" s="210" t="s">
        <v>40</v>
      </c>
      <c r="O2045" s="58"/>
      <c r="P2045" s="172">
        <f>O2045*H2045</f>
        <v>0</v>
      </c>
      <c r="Q2045" s="172">
        <v>2.1000000000000001E-2</v>
      </c>
      <c r="R2045" s="172">
        <f>Q2045*H2045</f>
        <v>3.38226</v>
      </c>
      <c r="S2045" s="172">
        <v>0</v>
      </c>
      <c r="T2045" s="173">
        <f>S2045*H2045</f>
        <v>0</v>
      </c>
      <c r="U2045" s="32"/>
      <c r="V2045" s="32"/>
      <c r="W2045" s="32"/>
      <c r="X2045" s="32"/>
      <c r="Y2045" s="32"/>
      <c r="Z2045" s="32"/>
      <c r="AA2045" s="32"/>
      <c r="AB2045" s="32"/>
      <c r="AC2045" s="32"/>
      <c r="AD2045" s="32"/>
      <c r="AE2045" s="32"/>
      <c r="AR2045" s="174" t="s">
        <v>445</v>
      </c>
      <c r="AT2045" s="174" t="s">
        <v>513</v>
      </c>
      <c r="AU2045" s="174" t="s">
        <v>85</v>
      </c>
      <c r="AY2045" s="17" t="s">
        <v>181</v>
      </c>
      <c r="BE2045" s="175">
        <f>IF(N2045="základní",J2045,0)</f>
        <v>0</v>
      </c>
      <c r="BF2045" s="175">
        <f>IF(N2045="snížená",J2045,0)</f>
        <v>0</v>
      </c>
      <c r="BG2045" s="175">
        <f>IF(N2045="zákl. přenesená",J2045,0)</f>
        <v>0</v>
      </c>
      <c r="BH2045" s="175">
        <f>IF(N2045="sníž. přenesená",J2045,0)</f>
        <v>0</v>
      </c>
      <c r="BI2045" s="175">
        <f>IF(N2045="nulová",J2045,0)</f>
        <v>0</v>
      </c>
      <c r="BJ2045" s="17" t="s">
        <v>80</v>
      </c>
      <c r="BK2045" s="175">
        <f>ROUND(I2045*H2045,2)</f>
        <v>0</v>
      </c>
      <c r="BL2045" s="17" t="s">
        <v>300</v>
      </c>
      <c r="BM2045" s="174" t="s">
        <v>3068</v>
      </c>
    </row>
    <row r="2046" spans="1:65" s="13" customFormat="1">
      <c r="B2046" s="176"/>
      <c r="D2046" s="177" t="s">
        <v>189</v>
      </c>
      <c r="E2046" s="178" t="s">
        <v>1</v>
      </c>
      <c r="F2046" s="179" t="s">
        <v>807</v>
      </c>
      <c r="H2046" s="180">
        <v>153.38999999999999</v>
      </c>
      <c r="I2046" s="181"/>
      <c r="L2046" s="176"/>
      <c r="M2046" s="182"/>
      <c r="N2046" s="183"/>
      <c r="O2046" s="183"/>
      <c r="P2046" s="183"/>
      <c r="Q2046" s="183"/>
      <c r="R2046" s="183"/>
      <c r="S2046" s="183"/>
      <c r="T2046" s="184"/>
      <c r="AT2046" s="178" t="s">
        <v>189</v>
      </c>
      <c r="AU2046" s="178" t="s">
        <v>85</v>
      </c>
      <c r="AV2046" s="13" t="s">
        <v>85</v>
      </c>
      <c r="AW2046" s="13" t="s">
        <v>31</v>
      </c>
      <c r="AX2046" s="13" t="s">
        <v>75</v>
      </c>
      <c r="AY2046" s="178" t="s">
        <v>181</v>
      </c>
    </row>
    <row r="2047" spans="1:65" s="15" customFormat="1">
      <c r="B2047" s="192"/>
      <c r="D2047" s="177" t="s">
        <v>189</v>
      </c>
      <c r="E2047" s="193" t="s">
        <v>1</v>
      </c>
      <c r="F2047" s="194" t="s">
        <v>204</v>
      </c>
      <c r="H2047" s="195">
        <v>153.38999999999999</v>
      </c>
      <c r="I2047" s="196"/>
      <c r="L2047" s="192"/>
      <c r="M2047" s="197"/>
      <c r="N2047" s="198"/>
      <c r="O2047" s="198"/>
      <c r="P2047" s="198"/>
      <c r="Q2047" s="198"/>
      <c r="R2047" s="198"/>
      <c r="S2047" s="198"/>
      <c r="T2047" s="199"/>
      <c r="AT2047" s="193" t="s">
        <v>189</v>
      </c>
      <c r="AU2047" s="193" t="s">
        <v>85</v>
      </c>
      <c r="AV2047" s="15" t="s">
        <v>187</v>
      </c>
      <c r="AW2047" s="15" t="s">
        <v>31</v>
      </c>
      <c r="AX2047" s="15" t="s">
        <v>80</v>
      </c>
      <c r="AY2047" s="193" t="s">
        <v>181</v>
      </c>
    </row>
    <row r="2048" spans="1:65" s="13" customFormat="1">
      <c r="B2048" s="176"/>
      <c r="D2048" s="177" t="s">
        <v>189</v>
      </c>
      <c r="F2048" s="179" t="s">
        <v>3069</v>
      </c>
      <c r="H2048" s="180">
        <v>161.06</v>
      </c>
      <c r="I2048" s="181"/>
      <c r="L2048" s="176"/>
      <c r="M2048" s="182"/>
      <c r="N2048" s="183"/>
      <c r="O2048" s="183"/>
      <c r="P2048" s="183"/>
      <c r="Q2048" s="183"/>
      <c r="R2048" s="183"/>
      <c r="S2048" s="183"/>
      <c r="T2048" s="184"/>
      <c r="AT2048" s="178" t="s">
        <v>189</v>
      </c>
      <c r="AU2048" s="178" t="s">
        <v>85</v>
      </c>
      <c r="AV2048" s="13" t="s">
        <v>85</v>
      </c>
      <c r="AW2048" s="13" t="s">
        <v>3</v>
      </c>
      <c r="AX2048" s="13" t="s">
        <v>80</v>
      </c>
      <c r="AY2048" s="178" t="s">
        <v>181</v>
      </c>
    </row>
    <row r="2049" spans="1:65" s="2" customFormat="1" ht="16.5" customHeight="1">
      <c r="A2049" s="32"/>
      <c r="B2049" s="161"/>
      <c r="C2049" s="200" t="s">
        <v>3070</v>
      </c>
      <c r="D2049" s="200" t="s">
        <v>513</v>
      </c>
      <c r="E2049" s="201" t="s">
        <v>3071</v>
      </c>
      <c r="F2049" s="202" t="s">
        <v>3072</v>
      </c>
      <c r="G2049" s="203" t="s">
        <v>200</v>
      </c>
      <c r="H2049" s="204">
        <v>60.290999999999997</v>
      </c>
      <c r="I2049" s="205"/>
      <c r="J2049" s="206">
        <f>ROUND(I2049*H2049,2)</f>
        <v>0</v>
      </c>
      <c r="K2049" s="207"/>
      <c r="L2049" s="208"/>
      <c r="M2049" s="209" t="s">
        <v>1</v>
      </c>
      <c r="N2049" s="210" t="s">
        <v>40</v>
      </c>
      <c r="O2049" s="58"/>
      <c r="P2049" s="172">
        <f>O2049*H2049</f>
        <v>0</v>
      </c>
      <c r="Q2049" s="172">
        <v>2.1000000000000001E-2</v>
      </c>
      <c r="R2049" s="172">
        <f>Q2049*H2049</f>
        <v>1.266111</v>
      </c>
      <c r="S2049" s="172">
        <v>0</v>
      </c>
      <c r="T2049" s="173">
        <f>S2049*H2049</f>
        <v>0</v>
      </c>
      <c r="U2049" s="32"/>
      <c r="V2049" s="32"/>
      <c r="W2049" s="32"/>
      <c r="X2049" s="32"/>
      <c r="Y2049" s="32"/>
      <c r="Z2049" s="32"/>
      <c r="AA2049" s="32"/>
      <c r="AB2049" s="32"/>
      <c r="AC2049" s="32"/>
      <c r="AD2049" s="32"/>
      <c r="AE2049" s="32"/>
      <c r="AR2049" s="174" t="s">
        <v>445</v>
      </c>
      <c r="AT2049" s="174" t="s">
        <v>513</v>
      </c>
      <c r="AU2049" s="174" t="s">
        <v>85</v>
      </c>
      <c r="AY2049" s="17" t="s">
        <v>181</v>
      </c>
      <c r="BE2049" s="175">
        <f>IF(N2049="základní",J2049,0)</f>
        <v>0</v>
      </c>
      <c r="BF2049" s="175">
        <f>IF(N2049="snížená",J2049,0)</f>
        <v>0</v>
      </c>
      <c r="BG2049" s="175">
        <f>IF(N2049="zákl. přenesená",J2049,0)</f>
        <v>0</v>
      </c>
      <c r="BH2049" s="175">
        <f>IF(N2049="sníž. přenesená",J2049,0)</f>
        <v>0</v>
      </c>
      <c r="BI2049" s="175">
        <f>IF(N2049="nulová",J2049,0)</f>
        <v>0</v>
      </c>
      <c r="BJ2049" s="17" t="s">
        <v>80</v>
      </c>
      <c r="BK2049" s="175">
        <f>ROUND(I2049*H2049,2)</f>
        <v>0</v>
      </c>
      <c r="BL2049" s="17" t="s">
        <v>300</v>
      </c>
      <c r="BM2049" s="174" t="s">
        <v>3073</v>
      </c>
    </row>
    <row r="2050" spans="1:65" s="13" customFormat="1">
      <c r="B2050" s="176"/>
      <c r="D2050" s="177" t="s">
        <v>189</v>
      </c>
      <c r="E2050" s="178" t="s">
        <v>1</v>
      </c>
      <c r="F2050" s="179" t="s">
        <v>864</v>
      </c>
      <c r="H2050" s="180">
        <v>57.42</v>
      </c>
      <c r="I2050" s="181"/>
      <c r="L2050" s="176"/>
      <c r="M2050" s="182"/>
      <c r="N2050" s="183"/>
      <c r="O2050" s="183"/>
      <c r="P2050" s="183"/>
      <c r="Q2050" s="183"/>
      <c r="R2050" s="183"/>
      <c r="S2050" s="183"/>
      <c r="T2050" s="184"/>
      <c r="AT2050" s="178" t="s">
        <v>189</v>
      </c>
      <c r="AU2050" s="178" t="s">
        <v>85</v>
      </c>
      <c r="AV2050" s="13" t="s">
        <v>85</v>
      </c>
      <c r="AW2050" s="13" t="s">
        <v>31</v>
      </c>
      <c r="AX2050" s="13" t="s">
        <v>75</v>
      </c>
      <c r="AY2050" s="178" t="s">
        <v>181</v>
      </c>
    </row>
    <row r="2051" spans="1:65" s="15" customFormat="1">
      <c r="B2051" s="192"/>
      <c r="D2051" s="177" t="s">
        <v>189</v>
      </c>
      <c r="E2051" s="193" t="s">
        <v>1</v>
      </c>
      <c r="F2051" s="194" t="s">
        <v>204</v>
      </c>
      <c r="H2051" s="195">
        <v>57.42</v>
      </c>
      <c r="I2051" s="196"/>
      <c r="L2051" s="192"/>
      <c r="M2051" s="197"/>
      <c r="N2051" s="198"/>
      <c r="O2051" s="198"/>
      <c r="P2051" s="198"/>
      <c r="Q2051" s="198"/>
      <c r="R2051" s="198"/>
      <c r="S2051" s="198"/>
      <c r="T2051" s="199"/>
      <c r="AT2051" s="193" t="s">
        <v>189</v>
      </c>
      <c r="AU2051" s="193" t="s">
        <v>85</v>
      </c>
      <c r="AV2051" s="15" t="s">
        <v>187</v>
      </c>
      <c r="AW2051" s="15" t="s">
        <v>31</v>
      </c>
      <c r="AX2051" s="15" t="s">
        <v>80</v>
      </c>
      <c r="AY2051" s="193" t="s">
        <v>181</v>
      </c>
    </row>
    <row r="2052" spans="1:65" s="13" customFormat="1">
      <c r="B2052" s="176"/>
      <c r="D2052" s="177" t="s">
        <v>189</v>
      </c>
      <c r="F2052" s="179" t="s">
        <v>3074</v>
      </c>
      <c r="H2052" s="180">
        <v>60.290999999999997</v>
      </c>
      <c r="I2052" s="181"/>
      <c r="L2052" s="176"/>
      <c r="M2052" s="182"/>
      <c r="N2052" s="183"/>
      <c r="O2052" s="183"/>
      <c r="P2052" s="183"/>
      <c r="Q2052" s="183"/>
      <c r="R2052" s="183"/>
      <c r="S2052" s="183"/>
      <c r="T2052" s="184"/>
      <c r="AT2052" s="178" t="s">
        <v>189</v>
      </c>
      <c r="AU2052" s="178" t="s">
        <v>85</v>
      </c>
      <c r="AV2052" s="13" t="s">
        <v>85</v>
      </c>
      <c r="AW2052" s="13" t="s">
        <v>3</v>
      </c>
      <c r="AX2052" s="13" t="s">
        <v>80</v>
      </c>
      <c r="AY2052" s="178" t="s">
        <v>181</v>
      </c>
    </row>
    <row r="2053" spans="1:65" s="2" customFormat="1" ht="21.75" customHeight="1">
      <c r="A2053" s="32"/>
      <c r="B2053" s="161"/>
      <c r="C2053" s="162" t="s">
        <v>3075</v>
      </c>
      <c r="D2053" s="162" t="s">
        <v>183</v>
      </c>
      <c r="E2053" s="163" t="s">
        <v>3076</v>
      </c>
      <c r="F2053" s="164" t="s">
        <v>3077</v>
      </c>
      <c r="G2053" s="165" t="s">
        <v>200</v>
      </c>
      <c r="H2053" s="166">
        <v>173.47</v>
      </c>
      <c r="I2053" s="167"/>
      <c r="J2053" s="168">
        <f>ROUND(I2053*H2053,2)</f>
        <v>0</v>
      </c>
      <c r="K2053" s="169"/>
      <c r="L2053" s="33"/>
      <c r="M2053" s="170" t="s">
        <v>1</v>
      </c>
      <c r="N2053" s="171" t="s">
        <v>40</v>
      </c>
      <c r="O2053" s="58"/>
      <c r="P2053" s="172">
        <f>O2053*H2053</f>
        <v>0</v>
      </c>
      <c r="Q2053" s="172">
        <v>0</v>
      </c>
      <c r="R2053" s="172">
        <f>Q2053*H2053</f>
        <v>0</v>
      </c>
      <c r="S2053" s="172">
        <v>0</v>
      </c>
      <c r="T2053" s="173">
        <f>S2053*H2053</f>
        <v>0</v>
      </c>
      <c r="U2053" s="32"/>
      <c r="V2053" s="32"/>
      <c r="W2053" s="32"/>
      <c r="X2053" s="32"/>
      <c r="Y2053" s="32"/>
      <c r="Z2053" s="32"/>
      <c r="AA2053" s="32"/>
      <c r="AB2053" s="32"/>
      <c r="AC2053" s="32"/>
      <c r="AD2053" s="32"/>
      <c r="AE2053" s="32"/>
      <c r="AR2053" s="174" t="s">
        <v>300</v>
      </c>
      <c r="AT2053" s="174" t="s">
        <v>183</v>
      </c>
      <c r="AU2053" s="174" t="s">
        <v>85</v>
      </c>
      <c r="AY2053" s="17" t="s">
        <v>181</v>
      </c>
      <c r="BE2053" s="175">
        <f>IF(N2053="základní",J2053,0)</f>
        <v>0</v>
      </c>
      <c r="BF2053" s="175">
        <f>IF(N2053="snížená",J2053,0)</f>
        <v>0</v>
      </c>
      <c r="BG2053" s="175">
        <f>IF(N2053="zákl. přenesená",J2053,0)</f>
        <v>0</v>
      </c>
      <c r="BH2053" s="175">
        <f>IF(N2053="sníž. přenesená",J2053,0)</f>
        <v>0</v>
      </c>
      <c r="BI2053" s="175">
        <f>IF(N2053="nulová",J2053,0)</f>
        <v>0</v>
      </c>
      <c r="BJ2053" s="17" t="s">
        <v>80</v>
      </c>
      <c r="BK2053" s="175">
        <f>ROUND(I2053*H2053,2)</f>
        <v>0</v>
      </c>
      <c r="BL2053" s="17" t="s">
        <v>300</v>
      </c>
      <c r="BM2053" s="174" t="s">
        <v>3078</v>
      </c>
    </row>
    <row r="2054" spans="1:65" s="14" customFormat="1">
      <c r="B2054" s="185"/>
      <c r="D2054" s="177" t="s">
        <v>189</v>
      </c>
      <c r="E2054" s="186" t="s">
        <v>1</v>
      </c>
      <c r="F2054" s="187" t="s">
        <v>1000</v>
      </c>
      <c r="H2054" s="186" t="s">
        <v>1</v>
      </c>
      <c r="I2054" s="188"/>
      <c r="L2054" s="185"/>
      <c r="M2054" s="189"/>
      <c r="N2054" s="190"/>
      <c r="O2054" s="190"/>
      <c r="P2054" s="190"/>
      <c r="Q2054" s="190"/>
      <c r="R2054" s="190"/>
      <c r="S2054" s="190"/>
      <c r="T2054" s="191"/>
      <c r="AT2054" s="186" t="s">
        <v>189</v>
      </c>
      <c r="AU2054" s="186" t="s">
        <v>85</v>
      </c>
      <c r="AV2054" s="14" t="s">
        <v>80</v>
      </c>
      <c r="AW2054" s="14" t="s">
        <v>31</v>
      </c>
      <c r="AX2054" s="14" t="s">
        <v>75</v>
      </c>
      <c r="AY2054" s="186" t="s">
        <v>181</v>
      </c>
    </row>
    <row r="2055" spans="1:65" s="13" customFormat="1">
      <c r="B2055" s="176"/>
      <c r="D2055" s="177" t="s">
        <v>189</v>
      </c>
      <c r="E2055" s="178" t="s">
        <v>1</v>
      </c>
      <c r="F2055" s="179" t="s">
        <v>1001</v>
      </c>
      <c r="H2055" s="180">
        <v>7.43</v>
      </c>
      <c r="I2055" s="181"/>
      <c r="L2055" s="176"/>
      <c r="M2055" s="182"/>
      <c r="N2055" s="183"/>
      <c r="O2055" s="183"/>
      <c r="P2055" s="183"/>
      <c r="Q2055" s="183"/>
      <c r="R2055" s="183"/>
      <c r="S2055" s="183"/>
      <c r="T2055" s="184"/>
      <c r="AT2055" s="178" t="s">
        <v>189</v>
      </c>
      <c r="AU2055" s="178" t="s">
        <v>85</v>
      </c>
      <c r="AV2055" s="13" t="s">
        <v>85</v>
      </c>
      <c r="AW2055" s="13" t="s">
        <v>31</v>
      </c>
      <c r="AX2055" s="13" t="s">
        <v>75</v>
      </c>
      <c r="AY2055" s="178" t="s">
        <v>181</v>
      </c>
    </row>
    <row r="2056" spans="1:65" s="13" customFormat="1">
      <c r="B2056" s="176"/>
      <c r="D2056" s="177" t="s">
        <v>189</v>
      </c>
      <c r="E2056" s="178" t="s">
        <v>1</v>
      </c>
      <c r="F2056" s="179" t="s">
        <v>793</v>
      </c>
      <c r="H2056" s="180">
        <v>102.09</v>
      </c>
      <c r="I2056" s="181"/>
      <c r="L2056" s="176"/>
      <c r="M2056" s="182"/>
      <c r="N2056" s="183"/>
      <c r="O2056" s="183"/>
      <c r="P2056" s="183"/>
      <c r="Q2056" s="183"/>
      <c r="R2056" s="183"/>
      <c r="S2056" s="183"/>
      <c r="T2056" s="184"/>
      <c r="AT2056" s="178" t="s">
        <v>189</v>
      </c>
      <c r="AU2056" s="178" t="s">
        <v>85</v>
      </c>
      <c r="AV2056" s="13" t="s">
        <v>85</v>
      </c>
      <c r="AW2056" s="13" t="s">
        <v>31</v>
      </c>
      <c r="AX2056" s="13" t="s">
        <v>75</v>
      </c>
      <c r="AY2056" s="178" t="s">
        <v>181</v>
      </c>
    </row>
    <row r="2057" spans="1:65" s="14" customFormat="1">
      <c r="B2057" s="185"/>
      <c r="D2057" s="177" t="s">
        <v>189</v>
      </c>
      <c r="E2057" s="186" t="s">
        <v>1</v>
      </c>
      <c r="F2057" s="187" t="s">
        <v>3079</v>
      </c>
      <c r="H2057" s="186" t="s">
        <v>1</v>
      </c>
      <c r="I2057" s="188"/>
      <c r="L2057" s="185"/>
      <c r="M2057" s="189"/>
      <c r="N2057" s="190"/>
      <c r="O2057" s="190"/>
      <c r="P2057" s="190"/>
      <c r="Q2057" s="190"/>
      <c r="R2057" s="190"/>
      <c r="S2057" s="190"/>
      <c r="T2057" s="191"/>
      <c r="AT2057" s="186" t="s">
        <v>189</v>
      </c>
      <c r="AU2057" s="186" t="s">
        <v>85</v>
      </c>
      <c r="AV2057" s="14" t="s">
        <v>80</v>
      </c>
      <c r="AW2057" s="14" t="s">
        <v>31</v>
      </c>
      <c r="AX2057" s="14" t="s">
        <v>75</v>
      </c>
      <c r="AY2057" s="186" t="s">
        <v>181</v>
      </c>
    </row>
    <row r="2058" spans="1:65" s="13" customFormat="1">
      <c r="B2058" s="176"/>
      <c r="D2058" s="177" t="s">
        <v>189</v>
      </c>
      <c r="E2058" s="178" t="s">
        <v>1</v>
      </c>
      <c r="F2058" s="179" t="s">
        <v>3080</v>
      </c>
      <c r="H2058" s="180">
        <v>16.489999999999998</v>
      </c>
      <c r="I2058" s="181"/>
      <c r="L2058" s="176"/>
      <c r="M2058" s="182"/>
      <c r="N2058" s="183"/>
      <c r="O2058" s="183"/>
      <c r="P2058" s="183"/>
      <c r="Q2058" s="183"/>
      <c r="R2058" s="183"/>
      <c r="S2058" s="183"/>
      <c r="T2058" s="184"/>
      <c r="AT2058" s="178" t="s">
        <v>189</v>
      </c>
      <c r="AU2058" s="178" t="s">
        <v>85</v>
      </c>
      <c r="AV2058" s="13" t="s">
        <v>85</v>
      </c>
      <c r="AW2058" s="13" t="s">
        <v>31</v>
      </c>
      <c r="AX2058" s="13" t="s">
        <v>75</v>
      </c>
      <c r="AY2058" s="178" t="s">
        <v>181</v>
      </c>
    </row>
    <row r="2059" spans="1:65" s="13" customFormat="1">
      <c r="B2059" s="176"/>
      <c r="D2059" s="177" t="s">
        <v>189</v>
      </c>
      <c r="E2059" s="178" t="s">
        <v>1</v>
      </c>
      <c r="F2059" s="179" t="s">
        <v>3081</v>
      </c>
      <c r="H2059" s="180">
        <v>47.46</v>
      </c>
      <c r="I2059" s="181"/>
      <c r="L2059" s="176"/>
      <c r="M2059" s="182"/>
      <c r="N2059" s="183"/>
      <c r="O2059" s="183"/>
      <c r="P2059" s="183"/>
      <c r="Q2059" s="183"/>
      <c r="R2059" s="183"/>
      <c r="S2059" s="183"/>
      <c r="T2059" s="184"/>
      <c r="AT2059" s="178" t="s">
        <v>189</v>
      </c>
      <c r="AU2059" s="178" t="s">
        <v>85</v>
      </c>
      <c r="AV2059" s="13" t="s">
        <v>85</v>
      </c>
      <c r="AW2059" s="13" t="s">
        <v>31</v>
      </c>
      <c r="AX2059" s="13" t="s">
        <v>75</v>
      </c>
      <c r="AY2059" s="178" t="s">
        <v>181</v>
      </c>
    </row>
    <row r="2060" spans="1:65" s="15" customFormat="1">
      <c r="B2060" s="192"/>
      <c r="D2060" s="177" t="s">
        <v>189</v>
      </c>
      <c r="E2060" s="193" t="s">
        <v>1</v>
      </c>
      <c r="F2060" s="194" t="s">
        <v>204</v>
      </c>
      <c r="H2060" s="195">
        <v>173.47</v>
      </c>
      <c r="I2060" s="196"/>
      <c r="L2060" s="192"/>
      <c r="M2060" s="197"/>
      <c r="N2060" s="198"/>
      <c r="O2060" s="198"/>
      <c r="P2060" s="198"/>
      <c r="Q2060" s="198"/>
      <c r="R2060" s="198"/>
      <c r="S2060" s="198"/>
      <c r="T2060" s="199"/>
      <c r="AT2060" s="193" t="s">
        <v>189</v>
      </c>
      <c r="AU2060" s="193" t="s">
        <v>85</v>
      </c>
      <c r="AV2060" s="15" t="s">
        <v>187</v>
      </c>
      <c r="AW2060" s="15" t="s">
        <v>31</v>
      </c>
      <c r="AX2060" s="15" t="s">
        <v>80</v>
      </c>
      <c r="AY2060" s="193" t="s">
        <v>181</v>
      </c>
    </row>
    <row r="2061" spans="1:65" s="2" customFormat="1" ht="21.75" customHeight="1">
      <c r="A2061" s="32"/>
      <c r="B2061" s="161"/>
      <c r="C2061" s="162" t="s">
        <v>3082</v>
      </c>
      <c r="D2061" s="162" t="s">
        <v>183</v>
      </c>
      <c r="E2061" s="163" t="s">
        <v>3083</v>
      </c>
      <c r="F2061" s="164" t="s">
        <v>3084</v>
      </c>
      <c r="G2061" s="165" t="s">
        <v>200</v>
      </c>
      <c r="H2061" s="166">
        <v>856.21</v>
      </c>
      <c r="I2061" s="167"/>
      <c r="J2061" s="168">
        <f>ROUND(I2061*H2061,2)</f>
        <v>0</v>
      </c>
      <c r="K2061" s="169"/>
      <c r="L2061" s="33"/>
      <c r="M2061" s="170" t="s">
        <v>1</v>
      </c>
      <c r="N2061" s="171" t="s">
        <v>40</v>
      </c>
      <c r="O2061" s="58"/>
      <c r="P2061" s="172">
        <f>O2061*H2061</f>
        <v>0</v>
      </c>
      <c r="Q2061" s="172">
        <v>0</v>
      </c>
      <c r="R2061" s="172">
        <f>Q2061*H2061</f>
        <v>0</v>
      </c>
      <c r="S2061" s="172">
        <v>0</v>
      </c>
      <c r="T2061" s="173">
        <f>S2061*H2061</f>
        <v>0</v>
      </c>
      <c r="U2061" s="32"/>
      <c r="V2061" s="32"/>
      <c r="W2061" s="32"/>
      <c r="X2061" s="32"/>
      <c r="Y2061" s="32"/>
      <c r="Z2061" s="32"/>
      <c r="AA2061" s="32"/>
      <c r="AB2061" s="32"/>
      <c r="AC2061" s="32"/>
      <c r="AD2061" s="32"/>
      <c r="AE2061" s="32"/>
      <c r="AR2061" s="174" t="s">
        <v>300</v>
      </c>
      <c r="AT2061" s="174" t="s">
        <v>183</v>
      </c>
      <c r="AU2061" s="174" t="s">
        <v>85</v>
      </c>
      <c r="AY2061" s="17" t="s">
        <v>181</v>
      </c>
      <c r="BE2061" s="175">
        <f>IF(N2061="základní",J2061,0)</f>
        <v>0</v>
      </c>
      <c r="BF2061" s="175">
        <f>IF(N2061="snížená",J2061,0)</f>
        <v>0</v>
      </c>
      <c r="BG2061" s="175">
        <f>IF(N2061="zákl. přenesená",J2061,0)</f>
        <v>0</v>
      </c>
      <c r="BH2061" s="175">
        <f>IF(N2061="sníž. přenesená",J2061,0)</f>
        <v>0</v>
      </c>
      <c r="BI2061" s="175">
        <f>IF(N2061="nulová",J2061,0)</f>
        <v>0</v>
      </c>
      <c r="BJ2061" s="17" t="s">
        <v>80</v>
      </c>
      <c r="BK2061" s="175">
        <f>ROUND(I2061*H2061,2)</f>
        <v>0</v>
      </c>
      <c r="BL2061" s="17" t="s">
        <v>300</v>
      </c>
      <c r="BM2061" s="174" t="s">
        <v>3085</v>
      </c>
    </row>
    <row r="2062" spans="1:65" s="13" customFormat="1">
      <c r="B2062" s="176"/>
      <c r="D2062" s="177" t="s">
        <v>189</v>
      </c>
      <c r="E2062" s="178" t="s">
        <v>1</v>
      </c>
      <c r="F2062" s="179" t="s">
        <v>804</v>
      </c>
      <c r="H2062" s="180">
        <v>581.45000000000005</v>
      </c>
      <c r="I2062" s="181"/>
      <c r="L2062" s="176"/>
      <c r="M2062" s="182"/>
      <c r="N2062" s="183"/>
      <c r="O2062" s="183"/>
      <c r="P2062" s="183"/>
      <c r="Q2062" s="183"/>
      <c r="R2062" s="183"/>
      <c r="S2062" s="183"/>
      <c r="T2062" s="184"/>
      <c r="AT2062" s="178" t="s">
        <v>189</v>
      </c>
      <c r="AU2062" s="178" t="s">
        <v>85</v>
      </c>
      <c r="AV2062" s="13" t="s">
        <v>85</v>
      </c>
      <c r="AW2062" s="13" t="s">
        <v>31</v>
      </c>
      <c r="AX2062" s="13" t="s">
        <v>75</v>
      </c>
      <c r="AY2062" s="178" t="s">
        <v>181</v>
      </c>
    </row>
    <row r="2063" spans="1:65" s="13" customFormat="1">
      <c r="B2063" s="176"/>
      <c r="D2063" s="177" t="s">
        <v>189</v>
      </c>
      <c r="E2063" s="178" t="s">
        <v>1</v>
      </c>
      <c r="F2063" s="179" t="s">
        <v>861</v>
      </c>
      <c r="H2063" s="180">
        <v>63.95</v>
      </c>
      <c r="I2063" s="181"/>
      <c r="L2063" s="176"/>
      <c r="M2063" s="182"/>
      <c r="N2063" s="183"/>
      <c r="O2063" s="183"/>
      <c r="P2063" s="183"/>
      <c r="Q2063" s="183"/>
      <c r="R2063" s="183"/>
      <c r="S2063" s="183"/>
      <c r="T2063" s="184"/>
      <c r="AT2063" s="178" t="s">
        <v>189</v>
      </c>
      <c r="AU2063" s="178" t="s">
        <v>85</v>
      </c>
      <c r="AV2063" s="13" t="s">
        <v>85</v>
      </c>
      <c r="AW2063" s="13" t="s">
        <v>31</v>
      </c>
      <c r="AX2063" s="13" t="s">
        <v>75</v>
      </c>
      <c r="AY2063" s="178" t="s">
        <v>181</v>
      </c>
    </row>
    <row r="2064" spans="1:65" s="13" customFormat="1">
      <c r="B2064" s="176"/>
      <c r="D2064" s="177" t="s">
        <v>189</v>
      </c>
      <c r="E2064" s="178" t="s">
        <v>1</v>
      </c>
      <c r="F2064" s="179" t="s">
        <v>807</v>
      </c>
      <c r="H2064" s="180">
        <v>153.38999999999999</v>
      </c>
      <c r="I2064" s="181"/>
      <c r="L2064" s="176"/>
      <c r="M2064" s="182"/>
      <c r="N2064" s="183"/>
      <c r="O2064" s="183"/>
      <c r="P2064" s="183"/>
      <c r="Q2064" s="183"/>
      <c r="R2064" s="183"/>
      <c r="S2064" s="183"/>
      <c r="T2064" s="184"/>
      <c r="AT2064" s="178" t="s">
        <v>189</v>
      </c>
      <c r="AU2064" s="178" t="s">
        <v>85</v>
      </c>
      <c r="AV2064" s="13" t="s">
        <v>85</v>
      </c>
      <c r="AW2064" s="13" t="s">
        <v>31</v>
      </c>
      <c r="AX2064" s="13" t="s">
        <v>75</v>
      </c>
      <c r="AY2064" s="178" t="s">
        <v>181</v>
      </c>
    </row>
    <row r="2065" spans="1:65" s="13" customFormat="1">
      <c r="B2065" s="176"/>
      <c r="D2065" s="177" t="s">
        <v>189</v>
      </c>
      <c r="E2065" s="178" t="s">
        <v>1</v>
      </c>
      <c r="F2065" s="179" t="s">
        <v>864</v>
      </c>
      <c r="H2065" s="180">
        <v>57.42</v>
      </c>
      <c r="I2065" s="181"/>
      <c r="L2065" s="176"/>
      <c r="M2065" s="182"/>
      <c r="N2065" s="183"/>
      <c r="O2065" s="183"/>
      <c r="P2065" s="183"/>
      <c r="Q2065" s="183"/>
      <c r="R2065" s="183"/>
      <c r="S2065" s="183"/>
      <c r="T2065" s="184"/>
      <c r="AT2065" s="178" t="s">
        <v>189</v>
      </c>
      <c r="AU2065" s="178" t="s">
        <v>85</v>
      </c>
      <c r="AV2065" s="13" t="s">
        <v>85</v>
      </c>
      <c r="AW2065" s="13" t="s">
        <v>31</v>
      </c>
      <c r="AX2065" s="13" t="s">
        <v>75</v>
      </c>
      <c r="AY2065" s="178" t="s">
        <v>181</v>
      </c>
    </row>
    <row r="2066" spans="1:65" s="15" customFormat="1">
      <c r="B2066" s="192"/>
      <c r="D2066" s="177" t="s">
        <v>189</v>
      </c>
      <c r="E2066" s="193" t="s">
        <v>1</v>
      </c>
      <c r="F2066" s="194" t="s">
        <v>204</v>
      </c>
      <c r="H2066" s="195">
        <v>856.21</v>
      </c>
      <c r="I2066" s="196"/>
      <c r="L2066" s="192"/>
      <c r="M2066" s="197"/>
      <c r="N2066" s="198"/>
      <c r="O2066" s="198"/>
      <c r="P2066" s="198"/>
      <c r="Q2066" s="198"/>
      <c r="R2066" s="198"/>
      <c r="S2066" s="198"/>
      <c r="T2066" s="199"/>
      <c r="AT2066" s="193" t="s">
        <v>189</v>
      </c>
      <c r="AU2066" s="193" t="s">
        <v>85</v>
      </c>
      <c r="AV2066" s="15" t="s">
        <v>187</v>
      </c>
      <c r="AW2066" s="15" t="s">
        <v>31</v>
      </c>
      <c r="AX2066" s="15" t="s">
        <v>80</v>
      </c>
      <c r="AY2066" s="193" t="s">
        <v>181</v>
      </c>
    </row>
    <row r="2067" spans="1:65" s="2" customFormat="1" ht="21.75" customHeight="1">
      <c r="A2067" s="32"/>
      <c r="B2067" s="161"/>
      <c r="C2067" s="162" t="s">
        <v>3086</v>
      </c>
      <c r="D2067" s="162" t="s">
        <v>183</v>
      </c>
      <c r="E2067" s="163" t="s">
        <v>3087</v>
      </c>
      <c r="F2067" s="164" t="s">
        <v>3088</v>
      </c>
      <c r="G2067" s="165" t="s">
        <v>259</v>
      </c>
      <c r="H2067" s="166">
        <v>28.794</v>
      </c>
      <c r="I2067" s="167"/>
      <c r="J2067" s="168">
        <f>ROUND(I2067*H2067,2)</f>
        <v>0</v>
      </c>
      <c r="K2067" s="169"/>
      <c r="L2067" s="33"/>
      <c r="M2067" s="170" t="s">
        <v>1</v>
      </c>
      <c r="N2067" s="171" t="s">
        <v>40</v>
      </c>
      <c r="O2067" s="58"/>
      <c r="P2067" s="172">
        <f>O2067*H2067</f>
        <v>0</v>
      </c>
      <c r="Q2067" s="172">
        <v>0</v>
      </c>
      <c r="R2067" s="172">
        <f>Q2067*H2067</f>
        <v>0</v>
      </c>
      <c r="S2067" s="172">
        <v>0</v>
      </c>
      <c r="T2067" s="173">
        <f>S2067*H2067</f>
        <v>0</v>
      </c>
      <c r="U2067" s="32"/>
      <c r="V2067" s="32"/>
      <c r="W2067" s="32"/>
      <c r="X2067" s="32"/>
      <c r="Y2067" s="32"/>
      <c r="Z2067" s="32"/>
      <c r="AA2067" s="32"/>
      <c r="AB2067" s="32"/>
      <c r="AC2067" s="32"/>
      <c r="AD2067" s="32"/>
      <c r="AE2067" s="32"/>
      <c r="AR2067" s="174" t="s">
        <v>300</v>
      </c>
      <c r="AT2067" s="174" t="s">
        <v>183</v>
      </c>
      <c r="AU2067" s="174" t="s">
        <v>85</v>
      </c>
      <c r="AY2067" s="17" t="s">
        <v>181</v>
      </c>
      <c r="BE2067" s="175">
        <f>IF(N2067="základní",J2067,0)</f>
        <v>0</v>
      </c>
      <c r="BF2067" s="175">
        <f>IF(N2067="snížená",J2067,0)</f>
        <v>0</v>
      </c>
      <c r="BG2067" s="175">
        <f>IF(N2067="zákl. přenesená",J2067,0)</f>
        <v>0</v>
      </c>
      <c r="BH2067" s="175">
        <f>IF(N2067="sníž. přenesená",J2067,0)</f>
        <v>0</v>
      </c>
      <c r="BI2067" s="175">
        <f>IF(N2067="nulová",J2067,0)</f>
        <v>0</v>
      </c>
      <c r="BJ2067" s="17" t="s">
        <v>80</v>
      </c>
      <c r="BK2067" s="175">
        <f>ROUND(I2067*H2067,2)</f>
        <v>0</v>
      </c>
      <c r="BL2067" s="17" t="s">
        <v>300</v>
      </c>
      <c r="BM2067" s="174" t="s">
        <v>3089</v>
      </c>
    </row>
    <row r="2068" spans="1:65" s="12" customFormat="1" ht="22.9" customHeight="1">
      <c r="B2068" s="148"/>
      <c r="D2068" s="149" t="s">
        <v>74</v>
      </c>
      <c r="E2068" s="159" t="s">
        <v>3090</v>
      </c>
      <c r="F2068" s="159" t="s">
        <v>3091</v>
      </c>
      <c r="I2068" s="151"/>
      <c r="J2068" s="160">
        <f>BK2068</f>
        <v>0</v>
      </c>
      <c r="L2068" s="148"/>
      <c r="M2068" s="153"/>
      <c r="N2068" s="154"/>
      <c r="O2068" s="154"/>
      <c r="P2068" s="155">
        <f>SUM(P2069:P2146)</f>
        <v>0</v>
      </c>
      <c r="Q2068" s="154"/>
      <c r="R2068" s="155">
        <f>SUM(R2069:R2146)</f>
        <v>3.4435307499999994</v>
      </c>
      <c r="S2068" s="154"/>
      <c r="T2068" s="156">
        <f>SUM(T2069:T2146)</f>
        <v>0</v>
      </c>
      <c r="AR2068" s="149" t="s">
        <v>85</v>
      </c>
      <c r="AT2068" s="157" t="s">
        <v>74</v>
      </c>
      <c r="AU2068" s="157" t="s">
        <v>80</v>
      </c>
      <c r="AY2068" s="149" t="s">
        <v>181</v>
      </c>
      <c r="BK2068" s="158">
        <f>SUM(BK2069:BK2146)</f>
        <v>0</v>
      </c>
    </row>
    <row r="2069" spans="1:65" s="2" customFormat="1" ht="16.5" customHeight="1">
      <c r="A2069" s="32"/>
      <c r="B2069" s="161"/>
      <c r="C2069" s="162" t="s">
        <v>3092</v>
      </c>
      <c r="D2069" s="162" t="s">
        <v>183</v>
      </c>
      <c r="E2069" s="163" t="s">
        <v>3093</v>
      </c>
      <c r="F2069" s="164" t="s">
        <v>3094</v>
      </c>
      <c r="G2069" s="165" t="s">
        <v>200</v>
      </c>
      <c r="H2069" s="166">
        <v>670.29</v>
      </c>
      <c r="I2069" s="167"/>
      <c r="J2069" s="168">
        <f>ROUND(I2069*H2069,2)</f>
        <v>0</v>
      </c>
      <c r="K2069" s="169"/>
      <c r="L2069" s="33"/>
      <c r="M2069" s="170" t="s">
        <v>1</v>
      </c>
      <c r="N2069" s="171" t="s">
        <v>40</v>
      </c>
      <c r="O2069" s="58"/>
      <c r="P2069" s="172">
        <f>O2069*H2069</f>
        <v>0</v>
      </c>
      <c r="Q2069" s="172">
        <v>0</v>
      </c>
      <c r="R2069" s="172">
        <f>Q2069*H2069</f>
        <v>0</v>
      </c>
      <c r="S2069" s="172">
        <v>0</v>
      </c>
      <c r="T2069" s="173">
        <f>S2069*H2069</f>
        <v>0</v>
      </c>
      <c r="U2069" s="32"/>
      <c r="V2069" s="32"/>
      <c r="W2069" s="32"/>
      <c r="X2069" s="32"/>
      <c r="Y2069" s="32"/>
      <c r="Z2069" s="32"/>
      <c r="AA2069" s="32"/>
      <c r="AB2069" s="32"/>
      <c r="AC2069" s="32"/>
      <c r="AD2069" s="32"/>
      <c r="AE2069" s="32"/>
      <c r="AR2069" s="174" t="s">
        <v>300</v>
      </c>
      <c r="AT2069" s="174" t="s">
        <v>183</v>
      </c>
      <c r="AU2069" s="174" t="s">
        <v>85</v>
      </c>
      <c r="AY2069" s="17" t="s">
        <v>181</v>
      </c>
      <c r="BE2069" s="175">
        <f>IF(N2069="základní",J2069,0)</f>
        <v>0</v>
      </c>
      <c r="BF2069" s="175">
        <f>IF(N2069="snížená",J2069,0)</f>
        <v>0</v>
      </c>
      <c r="BG2069" s="175">
        <f>IF(N2069="zákl. přenesená",J2069,0)</f>
        <v>0</v>
      </c>
      <c r="BH2069" s="175">
        <f>IF(N2069="sníž. přenesená",J2069,0)</f>
        <v>0</v>
      </c>
      <c r="BI2069" s="175">
        <f>IF(N2069="nulová",J2069,0)</f>
        <v>0</v>
      </c>
      <c r="BJ2069" s="17" t="s">
        <v>80</v>
      </c>
      <c r="BK2069" s="175">
        <f>ROUND(I2069*H2069,2)</f>
        <v>0</v>
      </c>
      <c r="BL2069" s="17" t="s">
        <v>300</v>
      </c>
      <c r="BM2069" s="174" t="s">
        <v>3095</v>
      </c>
    </row>
    <row r="2070" spans="1:65" s="13" customFormat="1">
      <c r="B2070" s="176"/>
      <c r="D2070" s="177" t="s">
        <v>189</v>
      </c>
      <c r="E2070" s="178" t="s">
        <v>1</v>
      </c>
      <c r="F2070" s="179" t="s">
        <v>882</v>
      </c>
      <c r="H2070" s="180">
        <v>32.75</v>
      </c>
      <c r="I2070" s="181"/>
      <c r="L2070" s="176"/>
      <c r="M2070" s="182"/>
      <c r="N2070" s="183"/>
      <c r="O2070" s="183"/>
      <c r="P2070" s="183"/>
      <c r="Q2070" s="183"/>
      <c r="R2070" s="183"/>
      <c r="S2070" s="183"/>
      <c r="T2070" s="184"/>
      <c r="AT2070" s="178" t="s">
        <v>189</v>
      </c>
      <c r="AU2070" s="178" t="s">
        <v>85</v>
      </c>
      <c r="AV2070" s="13" t="s">
        <v>85</v>
      </c>
      <c r="AW2070" s="13" t="s">
        <v>31</v>
      </c>
      <c r="AX2070" s="13" t="s">
        <v>75</v>
      </c>
      <c r="AY2070" s="178" t="s">
        <v>181</v>
      </c>
    </row>
    <row r="2071" spans="1:65" s="13" customFormat="1">
      <c r="B2071" s="176"/>
      <c r="D2071" s="177" t="s">
        <v>189</v>
      </c>
      <c r="E2071" s="178" t="s">
        <v>1</v>
      </c>
      <c r="F2071" s="179" t="s">
        <v>885</v>
      </c>
      <c r="H2071" s="180">
        <v>637.54</v>
      </c>
      <c r="I2071" s="181"/>
      <c r="L2071" s="176"/>
      <c r="M2071" s="182"/>
      <c r="N2071" s="183"/>
      <c r="O2071" s="183"/>
      <c r="P2071" s="183"/>
      <c r="Q2071" s="183"/>
      <c r="R2071" s="183"/>
      <c r="S2071" s="183"/>
      <c r="T2071" s="184"/>
      <c r="AT2071" s="178" t="s">
        <v>189</v>
      </c>
      <c r="AU2071" s="178" t="s">
        <v>85</v>
      </c>
      <c r="AV2071" s="13" t="s">
        <v>85</v>
      </c>
      <c r="AW2071" s="13" t="s">
        <v>31</v>
      </c>
      <c r="AX2071" s="13" t="s">
        <v>75</v>
      </c>
      <c r="AY2071" s="178" t="s">
        <v>181</v>
      </c>
    </row>
    <row r="2072" spans="1:65" s="15" customFormat="1">
      <c r="B2072" s="192"/>
      <c r="D2072" s="177" t="s">
        <v>189</v>
      </c>
      <c r="E2072" s="193" t="s">
        <v>1</v>
      </c>
      <c r="F2072" s="194" t="s">
        <v>204</v>
      </c>
      <c r="H2072" s="195">
        <v>670.29</v>
      </c>
      <c r="I2072" s="196"/>
      <c r="L2072" s="192"/>
      <c r="M2072" s="197"/>
      <c r="N2072" s="198"/>
      <c r="O2072" s="198"/>
      <c r="P2072" s="198"/>
      <c r="Q2072" s="198"/>
      <c r="R2072" s="198"/>
      <c r="S2072" s="198"/>
      <c r="T2072" s="199"/>
      <c r="AT2072" s="193" t="s">
        <v>189</v>
      </c>
      <c r="AU2072" s="193" t="s">
        <v>85</v>
      </c>
      <c r="AV2072" s="15" t="s">
        <v>187</v>
      </c>
      <c r="AW2072" s="15" t="s">
        <v>31</v>
      </c>
      <c r="AX2072" s="15" t="s">
        <v>80</v>
      </c>
      <c r="AY2072" s="193" t="s">
        <v>181</v>
      </c>
    </row>
    <row r="2073" spans="1:65" s="2" customFormat="1" ht="16.5" customHeight="1">
      <c r="A2073" s="32"/>
      <c r="B2073" s="161"/>
      <c r="C2073" s="162" t="s">
        <v>3096</v>
      </c>
      <c r="D2073" s="162" t="s">
        <v>183</v>
      </c>
      <c r="E2073" s="163" t="s">
        <v>3097</v>
      </c>
      <c r="F2073" s="164" t="s">
        <v>3098</v>
      </c>
      <c r="G2073" s="165" t="s">
        <v>200</v>
      </c>
      <c r="H2073" s="166">
        <v>670.29</v>
      </c>
      <c r="I2073" s="167"/>
      <c r="J2073" s="168">
        <f>ROUND(I2073*H2073,2)</f>
        <v>0</v>
      </c>
      <c r="K2073" s="169"/>
      <c r="L2073" s="33"/>
      <c r="M2073" s="170" t="s">
        <v>1</v>
      </c>
      <c r="N2073" s="171" t="s">
        <v>40</v>
      </c>
      <c r="O2073" s="58"/>
      <c r="P2073" s="172">
        <f>O2073*H2073</f>
        <v>0</v>
      </c>
      <c r="Q2073" s="172">
        <v>5.0000000000000001E-4</v>
      </c>
      <c r="R2073" s="172">
        <f>Q2073*H2073</f>
        <v>0.33514499999999997</v>
      </c>
      <c r="S2073" s="172">
        <v>0</v>
      </c>
      <c r="T2073" s="173">
        <f>S2073*H2073</f>
        <v>0</v>
      </c>
      <c r="U2073" s="32"/>
      <c r="V2073" s="32"/>
      <c r="W2073" s="32"/>
      <c r="X2073" s="32"/>
      <c r="Y2073" s="32"/>
      <c r="Z2073" s="32"/>
      <c r="AA2073" s="32"/>
      <c r="AB2073" s="32"/>
      <c r="AC2073" s="32"/>
      <c r="AD2073" s="32"/>
      <c r="AE2073" s="32"/>
      <c r="AR2073" s="174" t="s">
        <v>300</v>
      </c>
      <c r="AT2073" s="174" t="s">
        <v>183</v>
      </c>
      <c r="AU2073" s="174" t="s">
        <v>85</v>
      </c>
      <c r="AY2073" s="17" t="s">
        <v>181</v>
      </c>
      <c r="BE2073" s="175">
        <f>IF(N2073="základní",J2073,0)</f>
        <v>0</v>
      </c>
      <c r="BF2073" s="175">
        <f>IF(N2073="snížená",J2073,0)</f>
        <v>0</v>
      </c>
      <c r="BG2073" s="175">
        <f>IF(N2073="zákl. přenesená",J2073,0)</f>
        <v>0</v>
      </c>
      <c r="BH2073" s="175">
        <f>IF(N2073="sníž. přenesená",J2073,0)</f>
        <v>0</v>
      </c>
      <c r="BI2073" s="175">
        <f>IF(N2073="nulová",J2073,0)</f>
        <v>0</v>
      </c>
      <c r="BJ2073" s="17" t="s">
        <v>80</v>
      </c>
      <c r="BK2073" s="175">
        <f>ROUND(I2073*H2073,2)</f>
        <v>0</v>
      </c>
      <c r="BL2073" s="17" t="s">
        <v>300</v>
      </c>
      <c r="BM2073" s="174" t="s">
        <v>3099</v>
      </c>
    </row>
    <row r="2074" spans="1:65" s="13" customFormat="1">
      <c r="B2074" s="176"/>
      <c r="D2074" s="177" t="s">
        <v>189</v>
      </c>
      <c r="E2074" s="178" t="s">
        <v>1</v>
      </c>
      <c r="F2074" s="179" t="s">
        <v>882</v>
      </c>
      <c r="H2074" s="180">
        <v>32.75</v>
      </c>
      <c r="I2074" s="181"/>
      <c r="L2074" s="176"/>
      <c r="M2074" s="182"/>
      <c r="N2074" s="183"/>
      <c r="O2074" s="183"/>
      <c r="P2074" s="183"/>
      <c r="Q2074" s="183"/>
      <c r="R2074" s="183"/>
      <c r="S2074" s="183"/>
      <c r="T2074" s="184"/>
      <c r="AT2074" s="178" t="s">
        <v>189</v>
      </c>
      <c r="AU2074" s="178" t="s">
        <v>85</v>
      </c>
      <c r="AV2074" s="13" t="s">
        <v>85</v>
      </c>
      <c r="AW2074" s="13" t="s">
        <v>31</v>
      </c>
      <c r="AX2074" s="13" t="s">
        <v>75</v>
      </c>
      <c r="AY2074" s="178" t="s">
        <v>181</v>
      </c>
    </row>
    <row r="2075" spans="1:65" s="13" customFormat="1">
      <c r="B2075" s="176"/>
      <c r="D2075" s="177" t="s">
        <v>189</v>
      </c>
      <c r="E2075" s="178" t="s">
        <v>1</v>
      </c>
      <c r="F2075" s="179" t="s">
        <v>885</v>
      </c>
      <c r="H2075" s="180">
        <v>637.54</v>
      </c>
      <c r="I2075" s="181"/>
      <c r="L2075" s="176"/>
      <c r="M2075" s="182"/>
      <c r="N2075" s="183"/>
      <c r="O2075" s="183"/>
      <c r="P2075" s="183"/>
      <c r="Q2075" s="183"/>
      <c r="R2075" s="183"/>
      <c r="S2075" s="183"/>
      <c r="T2075" s="184"/>
      <c r="AT2075" s="178" t="s">
        <v>189</v>
      </c>
      <c r="AU2075" s="178" t="s">
        <v>85</v>
      </c>
      <c r="AV2075" s="13" t="s">
        <v>85</v>
      </c>
      <c r="AW2075" s="13" t="s">
        <v>31</v>
      </c>
      <c r="AX2075" s="13" t="s">
        <v>75</v>
      </c>
      <c r="AY2075" s="178" t="s">
        <v>181</v>
      </c>
    </row>
    <row r="2076" spans="1:65" s="15" customFormat="1">
      <c r="B2076" s="192"/>
      <c r="D2076" s="177" t="s">
        <v>189</v>
      </c>
      <c r="E2076" s="193" t="s">
        <v>1</v>
      </c>
      <c r="F2076" s="194" t="s">
        <v>204</v>
      </c>
      <c r="H2076" s="195">
        <v>670.29</v>
      </c>
      <c r="I2076" s="196"/>
      <c r="L2076" s="192"/>
      <c r="M2076" s="197"/>
      <c r="N2076" s="198"/>
      <c r="O2076" s="198"/>
      <c r="P2076" s="198"/>
      <c r="Q2076" s="198"/>
      <c r="R2076" s="198"/>
      <c r="S2076" s="198"/>
      <c r="T2076" s="199"/>
      <c r="AT2076" s="193" t="s">
        <v>189</v>
      </c>
      <c r="AU2076" s="193" t="s">
        <v>85</v>
      </c>
      <c r="AV2076" s="15" t="s">
        <v>187</v>
      </c>
      <c r="AW2076" s="15" t="s">
        <v>31</v>
      </c>
      <c r="AX2076" s="15" t="s">
        <v>80</v>
      </c>
      <c r="AY2076" s="193" t="s">
        <v>181</v>
      </c>
    </row>
    <row r="2077" spans="1:65" s="2" customFormat="1" ht="51.75" customHeight="1">
      <c r="A2077" s="32"/>
      <c r="B2077" s="161"/>
      <c r="C2077" s="200" t="s">
        <v>3100</v>
      </c>
      <c r="D2077" s="200" t="s">
        <v>513</v>
      </c>
      <c r="E2077" s="201" t="s">
        <v>3101</v>
      </c>
      <c r="F2077" s="202" t="s">
        <v>3646</v>
      </c>
      <c r="G2077" s="203" t="s">
        <v>200</v>
      </c>
      <c r="H2077" s="204">
        <v>32.75</v>
      </c>
      <c r="I2077" s="205"/>
      <c r="J2077" s="206">
        <f>ROUND(I2077*H2077,2)</f>
        <v>0</v>
      </c>
      <c r="K2077" s="207"/>
      <c r="L2077" s="208"/>
      <c r="M2077" s="209" t="s">
        <v>1</v>
      </c>
      <c r="N2077" s="210" t="s">
        <v>40</v>
      </c>
      <c r="O2077" s="58"/>
      <c r="P2077" s="172">
        <f>O2077*H2077</f>
        <v>0</v>
      </c>
      <c r="Q2077" s="172">
        <v>4.2199999999999998E-3</v>
      </c>
      <c r="R2077" s="172">
        <f>Q2077*H2077</f>
        <v>0.13820499999999999</v>
      </c>
      <c r="S2077" s="172">
        <v>0</v>
      </c>
      <c r="T2077" s="173">
        <f>S2077*H2077</f>
        <v>0</v>
      </c>
      <c r="U2077" s="32"/>
      <c r="V2077" s="32"/>
      <c r="W2077" s="32"/>
      <c r="X2077" s="32"/>
      <c r="Y2077" s="32"/>
      <c r="Z2077" s="32"/>
      <c r="AA2077" s="32"/>
      <c r="AB2077" s="32"/>
      <c r="AC2077" s="32"/>
      <c r="AD2077" s="32"/>
      <c r="AE2077" s="32"/>
      <c r="AR2077" s="174" t="s">
        <v>445</v>
      </c>
      <c r="AT2077" s="174" t="s">
        <v>513</v>
      </c>
      <c r="AU2077" s="174" t="s">
        <v>85</v>
      </c>
      <c r="AY2077" s="17" t="s">
        <v>181</v>
      </c>
      <c r="BE2077" s="175">
        <f>IF(N2077="základní",J2077,0)</f>
        <v>0</v>
      </c>
      <c r="BF2077" s="175">
        <f>IF(N2077="snížená",J2077,0)</f>
        <v>0</v>
      </c>
      <c r="BG2077" s="175">
        <f>IF(N2077="zákl. přenesená",J2077,0)</f>
        <v>0</v>
      </c>
      <c r="BH2077" s="175">
        <f>IF(N2077="sníž. přenesená",J2077,0)</f>
        <v>0</v>
      </c>
      <c r="BI2077" s="175">
        <f>IF(N2077="nulová",J2077,0)</f>
        <v>0</v>
      </c>
      <c r="BJ2077" s="17" t="s">
        <v>80</v>
      </c>
      <c r="BK2077" s="175">
        <f>ROUND(I2077*H2077,2)</f>
        <v>0</v>
      </c>
      <c r="BL2077" s="17" t="s">
        <v>300</v>
      </c>
      <c r="BM2077" s="174" t="s">
        <v>3102</v>
      </c>
    </row>
    <row r="2078" spans="1:65" s="13" customFormat="1">
      <c r="B2078" s="176"/>
      <c r="D2078" s="177" t="s">
        <v>189</v>
      </c>
      <c r="E2078" s="178" t="s">
        <v>1</v>
      </c>
      <c r="F2078" s="179" t="s">
        <v>882</v>
      </c>
      <c r="H2078" s="180">
        <v>32.75</v>
      </c>
      <c r="I2078" s="181"/>
      <c r="L2078" s="176"/>
      <c r="M2078" s="182"/>
      <c r="N2078" s="183"/>
      <c r="O2078" s="183"/>
      <c r="P2078" s="183"/>
      <c r="Q2078" s="183"/>
      <c r="R2078" s="183"/>
      <c r="S2078" s="183"/>
      <c r="T2078" s="184"/>
      <c r="AT2078" s="178" t="s">
        <v>189</v>
      </c>
      <c r="AU2078" s="178" t="s">
        <v>85</v>
      </c>
      <c r="AV2078" s="13" t="s">
        <v>85</v>
      </c>
      <c r="AW2078" s="13" t="s">
        <v>31</v>
      </c>
      <c r="AX2078" s="13" t="s">
        <v>75</v>
      </c>
      <c r="AY2078" s="178" t="s">
        <v>181</v>
      </c>
    </row>
    <row r="2079" spans="1:65" s="15" customFormat="1">
      <c r="B2079" s="192"/>
      <c r="D2079" s="177" t="s">
        <v>189</v>
      </c>
      <c r="E2079" s="193" t="s">
        <v>1</v>
      </c>
      <c r="F2079" s="194" t="s">
        <v>204</v>
      </c>
      <c r="H2079" s="195">
        <v>32.75</v>
      </c>
      <c r="I2079" s="196"/>
      <c r="L2079" s="192"/>
      <c r="M2079" s="197"/>
      <c r="N2079" s="198"/>
      <c r="O2079" s="198"/>
      <c r="P2079" s="198"/>
      <c r="Q2079" s="198"/>
      <c r="R2079" s="198"/>
      <c r="S2079" s="198"/>
      <c r="T2079" s="199"/>
      <c r="AT2079" s="193" t="s">
        <v>189</v>
      </c>
      <c r="AU2079" s="193" t="s">
        <v>85</v>
      </c>
      <c r="AV2079" s="15" t="s">
        <v>187</v>
      </c>
      <c r="AW2079" s="15" t="s">
        <v>31</v>
      </c>
      <c r="AX2079" s="15" t="s">
        <v>80</v>
      </c>
      <c r="AY2079" s="193" t="s">
        <v>181</v>
      </c>
    </row>
    <row r="2080" spans="1:65" s="2" customFormat="1" ht="54" customHeight="1">
      <c r="A2080" s="32"/>
      <c r="B2080" s="161"/>
      <c r="C2080" s="200" t="s">
        <v>3103</v>
      </c>
      <c r="D2080" s="200" t="s">
        <v>513</v>
      </c>
      <c r="E2080" s="201" t="s">
        <v>3104</v>
      </c>
      <c r="F2080" s="202" t="s">
        <v>3647</v>
      </c>
      <c r="G2080" s="203" t="s">
        <v>200</v>
      </c>
      <c r="H2080" s="204">
        <v>637.54</v>
      </c>
      <c r="I2080" s="205"/>
      <c r="J2080" s="206">
        <f>ROUND(I2080*H2080,2)</f>
        <v>0</v>
      </c>
      <c r="K2080" s="207"/>
      <c r="L2080" s="208"/>
      <c r="M2080" s="209" t="s">
        <v>1</v>
      </c>
      <c r="N2080" s="210" t="s">
        <v>40</v>
      </c>
      <c r="O2080" s="58"/>
      <c r="P2080" s="172">
        <f>O2080*H2080</f>
        <v>0</v>
      </c>
      <c r="Q2080" s="172">
        <v>4.47E-3</v>
      </c>
      <c r="R2080" s="172">
        <f>Q2080*H2080</f>
        <v>2.8498037999999997</v>
      </c>
      <c r="S2080" s="172">
        <v>0</v>
      </c>
      <c r="T2080" s="173">
        <f>S2080*H2080</f>
        <v>0</v>
      </c>
      <c r="U2080" s="32"/>
      <c r="V2080" s="32"/>
      <c r="W2080" s="32"/>
      <c r="X2080" s="32"/>
      <c r="Y2080" s="32"/>
      <c r="Z2080" s="32"/>
      <c r="AA2080" s="32"/>
      <c r="AB2080" s="32"/>
      <c r="AC2080" s="32"/>
      <c r="AD2080" s="32"/>
      <c r="AE2080" s="32"/>
      <c r="AR2080" s="174" t="s">
        <v>445</v>
      </c>
      <c r="AT2080" s="174" t="s">
        <v>513</v>
      </c>
      <c r="AU2080" s="174" t="s">
        <v>85</v>
      </c>
      <c r="AY2080" s="17" t="s">
        <v>181</v>
      </c>
      <c r="BE2080" s="175">
        <f>IF(N2080="základní",J2080,0)</f>
        <v>0</v>
      </c>
      <c r="BF2080" s="175">
        <f>IF(N2080="snížená",J2080,0)</f>
        <v>0</v>
      </c>
      <c r="BG2080" s="175">
        <f>IF(N2080="zákl. přenesená",J2080,0)</f>
        <v>0</v>
      </c>
      <c r="BH2080" s="175">
        <f>IF(N2080="sníž. přenesená",J2080,0)</f>
        <v>0</v>
      </c>
      <c r="BI2080" s="175">
        <f>IF(N2080="nulová",J2080,0)</f>
        <v>0</v>
      </c>
      <c r="BJ2080" s="17" t="s">
        <v>80</v>
      </c>
      <c r="BK2080" s="175">
        <f>ROUND(I2080*H2080,2)</f>
        <v>0</v>
      </c>
      <c r="BL2080" s="17" t="s">
        <v>300</v>
      </c>
      <c r="BM2080" s="174" t="s">
        <v>3106</v>
      </c>
    </row>
    <row r="2081" spans="1:65" s="13" customFormat="1">
      <c r="B2081" s="176"/>
      <c r="D2081" s="177" t="s">
        <v>189</v>
      </c>
      <c r="E2081" s="178" t="s">
        <v>1</v>
      </c>
      <c r="F2081" s="179" t="s">
        <v>885</v>
      </c>
      <c r="H2081" s="180">
        <v>637.54</v>
      </c>
      <c r="I2081" s="181"/>
      <c r="L2081" s="176"/>
      <c r="M2081" s="182"/>
      <c r="N2081" s="183"/>
      <c r="O2081" s="183"/>
      <c r="P2081" s="183"/>
      <c r="Q2081" s="183"/>
      <c r="R2081" s="183"/>
      <c r="S2081" s="183"/>
      <c r="T2081" s="184"/>
      <c r="AT2081" s="178" t="s">
        <v>189</v>
      </c>
      <c r="AU2081" s="178" t="s">
        <v>85</v>
      </c>
      <c r="AV2081" s="13" t="s">
        <v>85</v>
      </c>
      <c r="AW2081" s="13" t="s">
        <v>31</v>
      </c>
      <c r="AX2081" s="13" t="s">
        <v>75</v>
      </c>
      <c r="AY2081" s="178" t="s">
        <v>181</v>
      </c>
    </row>
    <row r="2082" spans="1:65" s="15" customFormat="1">
      <c r="B2082" s="192"/>
      <c r="D2082" s="177" t="s">
        <v>189</v>
      </c>
      <c r="E2082" s="193" t="s">
        <v>1</v>
      </c>
      <c r="F2082" s="194" t="s">
        <v>204</v>
      </c>
      <c r="H2082" s="195">
        <v>637.54</v>
      </c>
      <c r="I2082" s="196"/>
      <c r="L2082" s="192"/>
      <c r="M2082" s="197"/>
      <c r="N2082" s="198"/>
      <c r="O2082" s="198"/>
      <c r="P2082" s="198"/>
      <c r="Q2082" s="198"/>
      <c r="R2082" s="198"/>
      <c r="S2082" s="198"/>
      <c r="T2082" s="199"/>
      <c r="AT2082" s="193" t="s">
        <v>189</v>
      </c>
      <c r="AU2082" s="193" t="s">
        <v>85</v>
      </c>
      <c r="AV2082" s="15" t="s">
        <v>187</v>
      </c>
      <c r="AW2082" s="15" t="s">
        <v>31</v>
      </c>
      <c r="AX2082" s="15" t="s">
        <v>80</v>
      </c>
      <c r="AY2082" s="193" t="s">
        <v>181</v>
      </c>
    </row>
    <row r="2083" spans="1:65" s="2" customFormat="1" ht="16.5" customHeight="1">
      <c r="A2083" s="32"/>
      <c r="B2083" s="161"/>
      <c r="C2083" s="162" t="s">
        <v>3107</v>
      </c>
      <c r="D2083" s="162" t="s">
        <v>183</v>
      </c>
      <c r="E2083" s="163" t="s">
        <v>3108</v>
      </c>
      <c r="F2083" s="164" t="s">
        <v>3109</v>
      </c>
      <c r="G2083" s="165" t="s">
        <v>228</v>
      </c>
      <c r="H2083" s="166">
        <v>358.26499999999999</v>
      </c>
      <c r="I2083" s="167"/>
      <c r="J2083" s="168">
        <f>ROUND(I2083*H2083,2)</f>
        <v>0</v>
      </c>
      <c r="K2083" s="169"/>
      <c r="L2083" s="33"/>
      <c r="M2083" s="170" t="s">
        <v>1</v>
      </c>
      <c r="N2083" s="171" t="s">
        <v>40</v>
      </c>
      <c r="O2083" s="58"/>
      <c r="P2083" s="172">
        <f>O2083*H2083</f>
        <v>0</v>
      </c>
      <c r="Q2083" s="172">
        <v>3.0000000000000001E-5</v>
      </c>
      <c r="R2083" s="172">
        <f>Q2083*H2083</f>
        <v>1.0747949999999999E-2</v>
      </c>
      <c r="S2083" s="172">
        <v>0</v>
      </c>
      <c r="T2083" s="173">
        <f>S2083*H2083</f>
        <v>0</v>
      </c>
      <c r="U2083" s="32"/>
      <c r="V2083" s="32"/>
      <c r="W2083" s="32"/>
      <c r="X2083" s="32"/>
      <c r="Y2083" s="32"/>
      <c r="Z2083" s="32"/>
      <c r="AA2083" s="32"/>
      <c r="AB2083" s="32"/>
      <c r="AC2083" s="32"/>
      <c r="AD2083" s="32"/>
      <c r="AE2083" s="32"/>
      <c r="AR2083" s="174" t="s">
        <v>300</v>
      </c>
      <c r="AT2083" s="174" t="s">
        <v>183</v>
      </c>
      <c r="AU2083" s="174" t="s">
        <v>85</v>
      </c>
      <c r="AY2083" s="17" t="s">
        <v>181</v>
      </c>
      <c r="BE2083" s="175">
        <f>IF(N2083="základní",J2083,0)</f>
        <v>0</v>
      </c>
      <c r="BF2083" s="175">
        <f>IF(N2083="snížená",J2083,0)</f>
        <v>0</v>
      </c>
      <c r="BG2083" s="175">
        <f>IF(N2083="zákl. přenesená",J2083,0)</f>
        <v>0</v>
      </c>
      <c r="BH2083" s="175">
        <f>IF(N2083="sníž. přenesená",J2083,0)</f>
        <v>0</v>
      </c>
      <c r="BI2083" s="175">
        <f>IF(N2083="nulová",J2083,0)</f>
        <v>0</v>
      </c>
      <c r="BJ2083" s="17" t="s">
        <v>80</v>
      </c>
      <c r="BK2083" s="175">
        <f>ROUND(I2083*H2083,2)</f>
        <v>0</v>
      </c>
      <c r="BL2083" s="17" t="s">
        <v>300</v>
      </c>
      <c r="BM2083" s="174" t="s">
        <v>3110</v>
      </c>
    </row>
    <row r="2084" spans="1:65" s="14" customFormat="1">
      <c r="B2084" s="185"/>
      <c r="D2084" s="177" t="s">
        <v>189</v>
      </c>
      <c r="E2084" s="186" t="s">
        <v>1</v>
      </c>
      <c r="F2084" s="187" t="s">
        <v>1668</v>
      </c>
      <c r="H2084" s="186" t="s">
        <v>1</v>
      </c>
      <c r="I2084" s="188"/>
      <c r="L2084" s="185"/>
      <c r="M2084" s="189"/>
      <c r="N2084" s="190"/>
      <c r="O2084" s="190"/>
      <c r="P2084" s="190"/>
      <c r="Q2084" s="190"/>
      <c r="R2084" s="190"/>
      <c r="S2084" s="190"/>
      <c r="T2084" s="191"/>
      <c r="AT2084" s="186" t="s">
        <v>189</v>
      </c>
      <c r="AU2084" s="186" t="s">
        <v>85</v>
      </c>
      <c r="AV2084" s="14" t="s">
        <v>80</v>
      </c>
      <c r="AW2084" s="14" t="s">
        <v>31</v>
      </c>
      <c r="AX2084" s="14" t="s">
        <v>75</v>
      </c>
      <c r="AY2084" s="186" t="s">
        <v>181</v>
      </c>
    </row>
    <row r="2085" spans="1:65" s="14" customFormat="1">
      <c r="B2085" s="185"/>
      <c r="D2085" s="177" t="s">
        <v>189</v>
      </c>
      <c r="E2085" s="186" t="s">
        <v>1</v>
      </c>
      <c r="F2085" s="187" t="s">
        <v>3111</v>
      </c>
      <c r="H2085" s="186" t="s">
        <v>1</v>
      </c>
      <c r="I2085" s="188"/>
      <c r="L2085" s="185"/>
      <c r="M2085" s="189"/>
      <c r="N2085" s="190"/>
      <c r="O2085" s="190"/>
      <c r="P2085" s="190"/>
      <c r="Q2085" s="190"/>
      <c r="R2085" s="190"/>
      <c r="S2085" s="190"/>
      <c r="T2085" s="191"/>
      <c r="AT2085" s="186" t="s">
        <v>189</v>
      </c>
      <c r="AU2085" s="186" t="s">
        <v>85</v>
      </c>
      <c r="AV2085" s="14" t="s">
        <v>80</v>
      </c>
      <c r="AW2085" s="14" t="s">
        <v>31</v>
      </c>
      <c r="AX2085" s="14" t="s">
        <v>75</v>
      </c>
      <c r="AY2085" s="186" t="s">
        <v>181</v>
      </c>
    </row>
    <row r="2086" spans="1:65" s="13" customFormat="1">
      <c r="B2086" s="176"/>
      <c r="D2086" s="177" t="s">
        <v>189</v>
      </c>
      <c r="E2086" s="178" t="s">
        <v>1</v>
      </c>
      <c r="F2086" s="179" t="s">
        <v>3112</v>
      </c>
      <c r="H2086" s="180">
        <v>8</v>
      </c>
      <c r="I2086" s="181"/>
      <c r="L2086" s="176"/>
      <c r="M2086" s="182"/>
      <c r="N2086" s="183"/>
      <c r="O2086" s="183"/>
      <c r="P2086" s="183"/>
      <c r="Q2086" s="183"/>
      <c r="R2086" s="183"/>
      <c r="S2086" s="183"/>
      <c r="T2086" s="184"/>
      <c r="AT2086" s="178" t="s">
        <v>189</v>
      </c>
      <c r="AU2086" s="178" t="s">
        <v>85</v>
      </c>
      <c r="AV2086" s="13" t="s">
        <v>85</v>
      </c>
      <c r="AW2086" s="13" t="s">
        <v>31</v>
      </c>
      <c r="AX2086" s="13" t="s">
        <v>75</v>
      </c>
      <c r="AY2086" s="178" t="s">
        <v>181</v>
      </c>
    </row>
    <row r="2087" spans="1:65" s="14" customFormat="1">
      <c r="B2087" s="185"/>
      <c r="D2087" s="177" t="s">
        <v>189</v>
      </c>
      <c r="E2087" s="186" t="s">
        <v>1</v>
      </c>
      <c r="F2087" s="187" t="s">
        <v>3113</v>
      </c>
      <c r="H2087" s="186" t="s">
        <v>1</v>
      </c>
      <c r="I2087" s="188"/>
      <c r="L2087" s="185"/>
      <c r="M2087" s="189"/>
      <c r="N2087" s="190"/>
      <c r="O2087" s="190"/>
      <c r="P2087" s="190"/>
      <c r="Q2087" s="190"/>
      <c r="R2087" s="190"/>
      <c r="S2087" s="190"/>
      <c r="T2087" s="191"/>
      <c r="AT2087" s="186" t="s">
        <v>189</v>
      </c>
      <c r="AU2087" s="186" t="s">
        <v>85</v>
      </c>
      <c r="AV2087" s="14" t="s">
        <v>80</v>
      </c>
      <c r="AW2087" s="14" t="s">
        <v>31</v>
      </c>
      <c r="AX2087" s="14" t="s">
        <v>75</v>
      </c>
      <c r="AY2087" s="186" t="s">
        <v>181</v>
      </c>
    </row>
    <row r="2088" spans="1:65" s="13" customFormat="1">
      <c r="B2088" s="176"/>
      <c r="D2088" s="177" t="s">
        <v>189</v>
      </c>
      <c r="E2088" s="178" t="s">
        <v>1</v>
      </c>
      <c r="F2088" s="179" t="s">
        <v>3114</v>
      </c>
      <c r="H2088" s="180">
        <v>34.26</v>
      </c>
      <c r="I2088" s="181"/>
      <c r="L2088" s="176"/>
      <c r="M2088" s="182"/>
      <c r="N2088" s="183"/>
      <c r="O2088" s="183"/>
      <c r="P2088" s="183"/>
      <c r="Q2088" s="183"/>
      <c r="R2088" s="183"/>
      <c r="S2088" s="183"/>
      <c r="T2088" s="184"/>
      <c r="AT2088" s="178" t="s">
        <v>189</v>
      </c>
      <c r="AU2088" s="178" t="s">
        <v>85</v>
      </c>
      <c r="AV2088" s="13" t="s">
        <v>85</v>
      </c>
      <c r="AW2088" s="13" t="s">
        <v>31</v>
      </c>
      <c r="AX2088" s="13" t="s">
        <v>75</v>
      </c>
      <c r="AY2088" s="178" t="s">
        <v>181</v>
      </c>
    </row>
    <row r="2089" spans="1:65" s="14" customFormat="1">
      <c r="B2089" s="185"/>
      <c r="D2089" s="177" t="s">
        <v>189</v>
      </c>
      <c r="E2089" s="186" t="s">
        <v>1</v>
      </c>
      <c r="F2089" s="187" t="s">
        <v>3115</v>
      </c>
      <c r="H2089" s="186" t="s">
        <v>1</v>
      </c>
      <c r="I2089" s="188"/>
      <c r="L2089" s="185"/>
      <c r="M2089" s="189"/>
      <c r="N2089" s="190"/>
      <c r="O2089" s="190"/>
      <c r="P2089" s="190"/>
      <c r="Q2089" s="190"/>
      <c r="R2089" s="190"/>
      <c r="S2089" s="190"/>
      <c r="T2089" s="191"/>
      <c r="AT2089" s="186" t="s">
        <v>189</v>
      </c>
      <c r="AU2089" s="186" t="s">
        <v>85</v>
      </c>
      <c r="AV2089" s="14" t="s">
        <v>80</v>
      </c>
      <c r="AW2089" s="14" t="s">
        <v>31</v>
      </c>
      <c r="AX2089" s="14" t="s">
        <v>75</v>
      </c>
      <c r="AY2089" s="186" t="s">
        <v>181</v>
      </c>
    </row>
    <row r="2090" spans="1:65" s="13" customFormat="1" ht="22.5">
      <c r="B2090" s="176"/>
      <c r="D2090" s="177" t="s">
        <v>189</v>
      </c>
      <c r="E2090" s="178" t="s">
        <v>1</v>
      </c>
      <c r="F2090" s="179" t="s">
        <v>3116</v>
      </c>
      <c r="H2090" s="180">
        <v>28.5</v>
      </c>
      <c r="I2090" s="181"/>
      <c r="L2090" s="176"/>
      <c r="M2090" s="182"/>
      <c r="N2090" s="183"/>
      <c r="O2090" s="183"/>
      <c r="P2090" s="183"/>
      <c r="Q2090" s="183"/>
      <c r="R2090" s="183"/>
      <c r="S2090" s="183"/>
      <c r="T2090" s="184"/>
      <c r="AT2090" s="178" t="s">
        <v>189</v>
      </c>
      <c r="AU2090" s="178" t="s">
        <v>85</v>
      </c>
      <c r="AV2090" s="13" t="s">
        <v>85</v>
      </c>
      <c r="AW2090" s="13" t="s">
        <v>31</v>
      </c>
      <c r="AX2090" s="13" t="s">
        <v>75</v>
      </c>
      <c r="AY2090" s="178" t="s">
        <v>181</v>
      </c>
    </row>
    <row r="2091" spans="1:65" s="14" customFormat="1">
      <c r="B2091" s="185"/>
      <c r="D2091" s="177" t="s">
        <v>189</v>
      </c>
      <c r="E2091" s="186" t="s">
        <v>1</v>
      </c>
      <c r="F2091" s="187" t="s">
        <v>2309</v>
      </c>
      <c r="H2091" s="186" t="s">
        <v>1</v>
      </c>
      <c r="I2091" s="188"/>
      <c r="L2091" s="185"/>
      <c r="M2091" s="189"/>
      <c r="N2091" s="190"/>
      <c r="O2091" s="190"/>
      <c r="P2091" s="190"/>
      <c r="Q2091" s="190"/>
      <c r="R2091" s="190"/>
      <c r="S2091" s="190"/>
      <c r="T2091" s="191"/>
      <c r="AT2091" s="186" t="s">
        <v>189</v>
      </c>
      <c r="AU2091" s="186" t="s">
        <v>85</v>
      </c>
      <c r="AV2091" s="14" t="s">
        <v>80</v>
      </c>
      <c r="AW2091" s="14" t="s">
        <v>31</v>
      </c>
      <c r="AX2091" s="14" t="s">
        <v>75</v>
      </c>
      <c r="AY2091" s="186" t="s">
        <v>181</v>
      </c>
    </row>
    <row r="2092" spans="1:65" s="13" customFormat="1" ht="22.5">
      <c r="B2092" s="176"/>
      <c r="D2092" s="177" t="s">
        <v>189</v>
      </c>
      <c r="E2092" s="178" t="s">
        <v>1</v>
      </c>
      <c r="F2092" s="179" t="s">
        <v>3117</v>
      </c>
      <c r="H2092" s="180">
        <v>12.82</v>
      </c>
      <c r="I2092" s="181"/>
      <c r="L2092" s="176"/>
      <c r="M2092" s="182"/>
      <c r="N2092" s="183"/>
      <c r="O2092" s="183"/>
      <c r="P2092" s="183"/>
      <c r="Q2092" s="183"/>
      <c r="R2092" s="183"/>
      <c r="S2092" s="183"/>
      <c r="T2092" s="184"/>
      <c r="AT2092" s="178" t="s">
        <v>189</v>
      </c>
      <c r="AU2092" s="178" t="s">
        <v>85</v>
      </c>
      <c r="AV2092" s="13" t="s">
        <v>85</v>
      </c>
      <c r="AW2092" s="13" t="s">
        <v>31</v>
      </c>
      <c r="AX2092" s="13" t="s">
        <v>75</v>
      </c>
      <c r="AY2092" s="178" t="s">
        <v>181</v>
      </c>
    </row>
    <row r="2093" spans="1:65" s="14" customFormat="1">
      <c r="B2093" s="185"/>
      <c r="D2093" s="177" t="s">
        <v>189</v>
      </c>
      <c r="E2093" s="186" t="s">
        <v>1</v>
      </c>
      <c r="F2093" s="187" t="s">
        <v>3118</v>
      </c>
      <c r="H2093" s="186" t="s">
        <v>1</v>
      </c>
      <c r="I2093" s="188"/>
      <c r="L2093" s="185"/>
      <c r="M2093" s="189"/>
      <c r="N2093" s="190"/>
      <c r="O2093" s="190"/>
      <c r="P2093" s="190"/>
      <c r="Q2093" s="190"/>
      <c r="R2093" s="190"/>
      <c r="S2093" s="190"/>
      <c r="T2093" s="191"/>
      <c r="AT2093" s="186" t="s">
        <v>189</v>
      </c>
      <c r="AU2093" s="186" t="s">
        <v>85</v>
      </c>
      <c r="AV2093" s="14" t="s">
        <v>80</v>
      </c>
      <c r="AW2093" s="14" t="s">
        <v>31</v>
      </c>
      <c r="AX2093" s="14" t="s">
        <v>75</v>
      </c>
      <c r="AY2093" s="186" t="s">
        <v>181</v>
      </c>
    </row>
    <row r="2094" spans="1:65" s="13" customFormat="1" ht="22.5">
      <c r="B2094" s="176"/>
      <c r="D2094" s="177" t="s">
        <v>189</v>
      </c>
      <c r="E2094" s="178" t="s">
        <v>1</v>
      </c>
      <c r="F2094" s="179" t="s">
        <v>3119</v>
      </c>
      <c r="H2094" s="180">
        <v>44.92</v>
      </c>
      <c r="I2094" s="181"/>
      <c r="L2094" s="176"/>
      <c r="M2094" s="182"/>
      <c r="N2094" s="183"/>
      <c r="O2094" s="183"/>
      <c r="P2094" s="183"/>
      <c r="Q2094" s="183"/>
      <c r="R2094" s="183"/>
      <c r="S2094" s="183"/>
      <c r="T2094" s="184"/>
      <c r="AT2094" s="178" t="s">
        <v>189</v>
      </c>
      <c r="AU2094" s="178" t="s">
        <v>85</v>
      </c>
      <c r="AV2094" s="13" t="s">
        <v>85</v>
      </c>
      <c r="AW2094" s="13" t="s">
        <v>31</v>
      </c>
      <c r="AX2094" s="13" t="s">
        <v>75</v>
      </c>
      <c r="AY2094" s="178" t="s">
        <v>181</v>
      </c>
    </row>
    <row r="2095" spans="1:65" s="14" customFormat="1">
      <c r="B2095" s="185"/>
      <c r="D2095" s="177" t="s">
        <v>189</v>
      </c>
      <c r="E2095" s="186" t="s">
        <v>1</v>
      </c>
      <c r="F2095" s="187" t="s">
        <v>3120</v>
      </c>
      <c r="H2095" s="186" t="s">
        <v>1</v>
      </c>
      <c r="I2095" s="188"/>
      <c r="L2095" s="185"/>
      <c r="M2095" s="189"/>
      <c r="N2095" s="190"/>
      <c r="O2095" s="190"/>
      <c r="P2095" s="190"/>
      <c r="Q2095" s="190"/>
      <c r="R2095" s="190"/>
      <c r="S2095" s="190"/>
      <c r="T2095" s="191"/>
      <c r="AT2095" s="186" t="s">
        <v>189</v>
      </c>
      <c r="AU2095" s="186" t="s">
        <v>85</v>
      </c>
      <c r="AV2095" s="14" t="s">
        <v>80</v>
      </c>
      <c r="AW2095" s="14" t="s">
        <v>31</v>
      </c>
      <c r="AX2095" s="14" t="s">
        <v>75</v>
      </c>
      <c r="AY2095" s="186" t="s">
        <v>181</v>
      </c>
    </row>
    <row r="2096" spans="1:65" s="13" customFormat="1" ht="22.5">
      <c r="B2096" s="176"/>
      <c r="D2096" s="177" t="s">
        <v>189</v>
      </c>
      <c r="E2096" s="178" t="s">
        <v>1</v>
      </c>
      <c r="F2096" s="179" t="s">
        <v>3121</v>
      </c>
      <c r="H2096" s="180">
        <v>44.56</v>
      </c>
      <c r="I2096" s="181"/>
      <c r="L2096" s="176"/>
      <c r="M2096" s="182"/>
      <c r="N2096" s="183"/>
      <c r="O2096" s="183"/>
      <c r="P2096" s="183"/>
      <c r="Q2096" s="183"/>
      <c r="R2096" s="183"/>
      <c r="S2096" s="183"/>
      <c r="T2096" s="184"/>
      <c r="AT2096" s="178" t="s">
        <v>189</v>
      </c>
      <c r="AU2096" s="178" t="s">
        <v>85</v>
      </c>
      <c r="AV2096" s="13" t="s">
        <v>85</v>
      </c>
      <c r="AW2096" s="13" t="s">
        <v>31</v>
      </c>
      <c r="AX2096" s="13" t="s">
        <v>75</v>
      </c>
      <c r="AY2096" s="178" t="s">
        <v>181</v>
      </c>
    </row>
    <row r="2097" spans="2:51" s="14" customFormat="1">
      <c r="B2097" s="185"/>
      <c r="D2097" s="177" t="s">
        <v>189</v>
      </c>
      <c r="E2097" s="186" t="s">
        <v>1</v>
      </c>
      <c r="F2097" s="187" t="s">
        <v>3122</v>
      </c>
      <c r="H2097" s="186" t="s">
        <v>1</v>
      </c>
      <c r="I2097" s="188"/>
      <c r="L2097" s="185"/>
      <c r="M2097" s="189"/>
      <c r="N2097" s="190"/>
      <c r="O2097" s="190"/>
      <c r="P2097" s="190"/>
      <c r="Q2097" s="190"/>
      <c r="R2097" s="190"/>
      <c r="S2097" s="190"/>
      <c r="T2097" s="191"/>
      <c r="AT2097" s="186" t="s">
        <v>189</v>
      </c>
      <c r="AU2097" s="186" t="s">
        <v>85</v>
      </c>
      <c r="AV2097" s="14" t="s">
        <v>80</v>
      </c>
      <c r="AW2097" s="14" t="s">
        <v>31</v>
      </c>
      <c r="AX2097" s="14" t="s">
        <v>75</v>
      </c>
      <c r="AY2097" s="186" t="s">
        <v>181</v>
      </c>
    </row>
    <row r="2098" spans="2:51" s="13" customFormat="1">
      <c r="B2098" s="176"/>
      <c r="D2098" s="177" t="s">
        <v>189</v>
      </c>
      <c r="E2098" s="178" t="s">
        <v>1</v>
      </c>
      <c r="F2098" s="179" t="s">
        <v>3123</v>
      </c>
      <c r="H2098" s="180">
        <v>11.105</v>
      </c>
      <c r="I2098" s="181"/>
      <c r="L2098" s="176"/>
      <c r="M2098" s="182"/>
      <c r="N2098" s="183"/>
      <c r="O2098" s="183"/>
      <c r="P2098" s="183"/>
      <c r="Q2098" s="183"/>
      <c r="R2098" s="183"/>
      <c r="S2098" s="183"/>
      <c r="T2098" s="184"/>
      <c r="AT2098" s="178" t="s">
        <v>189</v>
      </c>
      <c r="AU2098" s="178" t="s">
        <v>85</v>
      </c>
      <c r="AV2098" s="13" t="s">
        <v>85</v>
      </c>
      <c r="AW2098" s="13" t="s">
        <v>31</v>
      </c>
      <c r="AX2098" s="13" t="s">
        <v>75</v>
      </c>
      <c r="AY2098" s="178" t="s">
        <v>181</v>
      </c>
    </row>
    <row r="2099" spans="2:51" s="14" customFormat="1">
      <c r="B2099" s="185"/>
      <c r="D2099" s="177" t="s">
        <v>189</v>
      </c>
      <c r="E2099" s="186" t="s">
        <v>1</v>
      </c>
      <c r="F2099" s="187" t="s">
        <v>3124</v>
      </c>
      <c r="H2099" s="186" t="s">
        <v>1</v>
      </c>
      <c r="I2099" s="188"/>
      <c r="L2099" s="185"/>
      <c r="M2099" s="189"/>
      <c r="N2099" s="190"/>
      <c r="O2099" s="190"/>
      <c r="P2099" s="190"/>
      <c r="Q2099" s="190"/>
      <c r="R2099" s="190"/>
      <c r="S2099" s="190"/>
      <c r="T2099" s="191"/>
      <c r="AT2099" s="186" t="s">
        <v>189</v>
      </c>
      <c r="AU2099" s="186" t="s">
        <v>85</v>
      </c>
      <c r="AV2099" s="14" t="s">
        <v>80</v>
      </c>
      <c r="AW2099" s="14" t="s">
        <v>31</v>
      </c>
      <c r="AX2099" s="14" t="s">
        <v>75</v>
      </c>
      <c r="AY2099" s="186" t="s">
        <v>181</v>
      </c>
    </row>
    <row r="2100" spans="2:51" s="13" customFormat="1" ht="22.5">
      <c r="B2100" s="176"/>
      <c r="D2100" s="177" t="s">
        <v>189</v>
      </c>
      <c r="E2100" s="178" t="s">
        <v>1</v>
      </c>
      <c r="F2100" s="179" t="s">
        <v>3125</v>
      </c>
      <c r="H2100" s="180">
        <v>46.08</v>
      </c>
      <c r="I2100" s="181"/>
      <c r="L2100" s="176"/>
      <c r="M2100" s="182"/>
      <c r="N2100" s="183"/>
      <c r="O2100" s="183"/>
      <c r="P2100" s="183"/>
      <c r="Q2100" s="183"/>
      <c r="R2100" s="183"/>
      <c r="S2100" s="183"/>
      <c r="T2100" s="184"/>
      <c r="AT2100" s="178" t="s">
        <v>189</v>
      </c>
      <c r="AU2100" s="178" t="s">
        <v>85</v>
      </c>
      <c r="AV2100" s="13" t="s">
        <v>85</v>
      </c>
      <c r="AW2100" s="13" t="s">
        <v>31</v>
      </c>
      <c r="AX2100" s="13" t="s">
        <v>75</v>
      </c>
      <c r="AY2100" s="178" t="s">
        <v>181</v>
      </c>
    </row>
    <row r="2101" spans="2:51" s="14" customFormat="1">
      <c r="B2101" s="185"/>
      <c r="D2101" s="177" t="s">
        <v>189</v>
      </c>
      <c r="E2101" s="186" t="s">
        <v>1</v>
      </c>
      <c r="F2101" s="187" t="s">
        <v>3126</v>
      </c>
      <c r="H2101" s="186" t="s">
        <v>1</v>
      </c>
      <c r="I2101" s="188"/>
      <c r="L2101" s="185"/>
      <c r="M2101" s="189"/>
      <c r="N2101" s="190"/>
      <c r="O2101" s="190"/>
      <c r="P2101" s="190"/>
      <c r="Q2101" s="190"/>
      <c r="R2101" s="190"/>
      <c r="S2101" s="190"/>
      <c r="T2101" s="191"/>
      <c r="AT2101" s="186" t="s">
        <v>189</v>
      </c>
      <c r="AU2101" s="186" t="s">
        <v>85</v>
      </c>
      <c r="AV2101" s="14" t="s">
        <v>80</v>
      </c>
      <c r="AW2101" s="14" t="s">
        <v>31</v>
      </c>
      <c r="AX2101" s="14" t="s">
        <v>75</v>
      </c>
      <c r="AY2101" s="186" t="s">
        <v>181</v>
      </c>
    </row>
    <row r="2102" spans="2:51" s="13" customFormat="1" ht="22.5">
      <c r="B2102" s="176"/>
      <c r="D2102" s="177" t="s">
        <v>189</v>
      </c>
      <c r="E2102" s="178" t="s">
        <v>1</v>
      </c>
      <c r="F2102" s="179" t="s">
        <v>3127</v>
      </c>
      <c r="H2102" s="180">
        <v>36.96</v>
      </c>
      <c r="I2102" s="181"/>
      <c r="L2102" s="176"/>
      <c r="M2102" s="182"/>
      <c r="N2102" s="183"/>
      <c r="O2102" s="183"/>
      <c r="P2102" s="183"/>
      <c r="Q2102" s="183"/>
      <c r="R2102" s="183"/>
      <c r="S2102" s="183"/>
      <c r="T2102" s="184"/>
      <c r="AT2102" s="178" t="s">
        <v>189</v>
      </c>
      <c r="AU2102" s="178" t="s">
        <v>85</v>
      </c>
      <c r="AV2102" s="13" t="s">
        <v>85</v>
      </c>
      <c r="AW2102" s="13" t="s">
        <v>31</v>
      </c>
      <c r="AX2102" s="13" t="s">
        <v>75</v>
      </c>
      <c r="AY2102" s="178" t="s">
        <v>181</v>
      </c>
    </row>
    <row r="2103" spans="2:51" s="14" customFormat="1">
      <c r="B2103" s="185"/>
      <c r="D2103" s="177" t="s">
        <v>189</v>
      </c>
      <c r="E2103" s="186" t="s">
        <v>1</v>
      </c>
      <c r="F2103" s="187" t="s">
        <v>3128</v>
      </c>
      <c r="H2103" s="186" t="s">
        <v>1</v>
      </c>
      <c r="I2103" s="188"/>
      <c r="L2103" s="185"/>
      <c r="M2103" s="189"/>
      <c r="N2103" s="190"/>
      <c r="O2103" s="190"/>
      <c r="P2103" s="190"/>
      <c r="Q2103" s="190"/>
      <c r="R2103" s="190"/>
      <c r="S2103" s="190"/>
      <c r="T2103" s="191"/>
      <c r="AT2103" s="186" t="s">
        <v>189</v>
      </c>
      <c r="AU2103" s="186" t="s">
        <v>85</v>
      </c>
      <c r="AV2103" s="14" t="s">
        <v>80</v>
      </c>
      <c r="AW2103" s="14" t="s">
        <v>31</v>
      </c>
      <c r="AX2103" s="14" t="s">
        <v>75</v>
      </c>
      <c r="AY2103" s="186" t="s">
        <v>181</v>
      </c>
    </row>
    <row r="2104" spans="2:51" s="13" customFormat="1">
      <c r="B2104" s="176"/>
      <c r="D2104" s="177" t="s">
        <v>189</v>
      </c>
      <c r="E2104" s="178" t="s">
        <v>1</v>
      </c>
      <c r="F2104" s="179" t="s">
        <v>3129</v>
      </c>
      <c r="H2104" s="180">
        <v>9.1999999999999993</v>
      </c>
      <c r="I2104" s="181"/>
      <c r="L2104" s="176"/>
      <c r="M2104" s="182"/>
      <c r="N2104" s="183"/>
      <c r="O2104" s="183"/>
      <c r="P2104" s="183"/>
      <c r="Q2104" s="183"/>
      <c r="R2104" s="183"/>
      <c r="S2104" s="183"/>
      <c r="T2104" s="184"/>
      <c r="AT2104" s="178" t="s">
        <v>189</v>
      </c>
      <c r="AU2104" s="178" t="s">
        <v>85</v>
      </c>
      <c r="AV2104" s="13" t="s">
        <v>85</v>
      </c>
      <c r="AW2104" s="13" t="s">
        <v>31</v>
      </c>
      <c r="AX2104" s="13" t="s">
        <v>75</v>
      </c>
      <c r="AY2104" s="178" t="s">
        <v>181</v>
      </c>
    </row>
    <row r="2105" spans="2:51" s="14" customFormat="1">
      <c r="B2105" s="185"/>
      <c r="D2105" s="177" t="s">
        <v>189</v>
      </c>
      <c r="E2105" s="186" t="s">
        <v>1</v>
      </c>
      <c r="F2105" s="187" t="s">
        <v>3130</v>
      </c>
      <c r="H2105" s="186" t="s">
        <v>1</v>
      </c>
      <c r="I2105" s="188"/>
      <c r="L2105" s="185"/>
      <c r="M2105" s="189"/>
      <c r="N2105" s="190"/>
      <c r="O2105" s="190"/>
      <c r="P2105" s="190"/>
      <c r="Q2105" s="190"/>
      <c r="R2105" s="190"/>
      <c r="S2105" s="190"/>
      <c r="T2105" s="191"/>
      <c r="AT2105" s="186" t="s">
        <v>189</v>
      </c>
      <c r="AU2105" s="186" t="s">
        <v>85</v>
      </c>
      <c r="AV2105" s="14" t="s">
        <v>80</v>
      </c>
      <c r="AW2105" s="14" t="s">
        <v>31</v>
      </c>
      <c r="AX2105" s="14" t="s">
        <v>75</v>
      </c>
      <c r="AY2105" s="186" t="s">
        <v>181</v>
      </c>
    </row>
    <row r="2106" spans="2:51" s="13" customFormat="1">
      <c r="B2106" s="176"/>
      <c r="D2106" s="177" t="s">
        <v>189</v>
      </c>
      <c r="E2106" s="178" t="s">
        <v>1</v>
      </c>
      <c r="F2106" s="179" t="s">
        <v>3131</v>
      </c>
      <c r="H2106" s="180">
        <v>10.3</v>
      </c>
      <c r="I2106" s="181"/>
      <c r="L2106" s="176"/>
      <c r="M2106" s="182"/>
      <c r="N2106" s="183"/>
      <c r="O2106" s="183"/>
      <c r="P2106" s="183"/>
      <c r="Q2106" s="183"/>
      <c r="R2106" s="183"/>
      <c r="S2106" s="183"/>
      <c r="T2106" s="184"/>
      <c r="AT2106" s="178" t="s">
        <v>189</v>
      </c>
      <c r="AU2106" s="178" t="s">
        <v>85</v>
      </c>
      <c r="AV2106" s="13" t="s">
        <v>85</v>
      </c>
      <c r="AW2106" s="13" t="s">
        <v>31</v>
      </c>
      <c r="AX2106" s="13" t="s">
        <v>75</v>
      </c>
      <c r="AY2106" s="178" t="s">
        <v>181</v>
      </c>
    </row>
    <row r="2107" spans="2:51" s="13" customFormat="1" ht="22.5">
      <c r="B2107" s="176"/>
      <c r="D2107" s="177" t="s">
        <v>189</v>
      </c>
      <c r="E2107" s="178" t="s">
        <v>1</v>
      </c>
      <c r="F2107" s="179" t="s">
        <v>3132</v>
      </c>
      <c r="H2107" s="180">
        <v>26.03</v>
      </c>
      <c r="I2107" s="181"/>
      <c r="L2107" s="176"/>
      <c r="M2107" s="182"/>
      <c r="N2107" s="183"/>
      <c r="O2107" s="183"/>
      <c r="P2107" s="183"/>
      <c r="Q2107" s="183"/>
      <c r="R2107" s="183"/>
      <c r="S2107" s="183"/>
      <c r="T2107" s="184"/>
      <c r="AT2107" s="178" t="s">
        <v>189</v>
      </c>
      <c r="AU2107" s="178" t="s">
        <v>85</v>
      </c>
      <c r="AV2107" s="13" t="s">
        <v>85</v>
      </c>
      <c r="AW2107" s="13" t="s">
        <v>31</v>
      </c>
      <c r="AX2107" s="13" t="s">
        <v>75</v>
      </c>
      <c r="AY2107" s="178" t="s">
        <v>181</v>
      </c>
    </row>
    <row r="2108" spans="2:51" s="14" customFormat="1">
      <c r="B2108" s="185"/>
      <c r="D2108" s="177" t="s">
        <v>189</v>
      </c>
      <c r="E2108" s="186" t="s">
        <v>1</v>
      </c>
      <c r="F2108" s="187" t="s">
        <v>3133</v>
      </c>
      <c r="H2108" s="186" t="s">
        <v>1</v>
      </c>
      <c r="I2108" s="188"/>
      <c r="L2108" s="185"/>
      <c r="M2108" s="189"/>
      <c r="N2108" s="190"/>
      <c r="O2108" s="190"/>
      <c r="P2108" s="190"/>
      <c r="Q2108" s="190"/>
      <c r="R2108" s="190"/>
      <c r="S2108" s="190"/>
      <c r="T2108" s="191"/>
      <c r="AT2108" s="186" t="s">
        <v>189</v>
      </c>
      <c r="AU2108" s="186" t="s">
        <v>85</v>
      </c>
      <c r="AV2108" s="14" t="s">
        <v>80</v>
      </c>
      <c r="AW2108" s="14" t="s">
        <v>31</v>
      </c>
      <c r="AX2108" s="14" t="s">
        <v>75</v>
      </c>
      <c r="AY2108" s="186" t="s">
        <v>181</v>
      </c>
    </row>
    <row r="2109" spans="2:51" s="13" customFormat="1">
      <c r="B2109" s="176"/>
      <c r="D2109" s="177" t="s">
        <v>189</v>
      </c>
      <c r="E2109" s="178" t="s">
        <v>1</v>
      </c>
      <c r="F2109" s="179" t="s">
        <v>3134</v>
      </c>
      <c r="H2109" s="180">
        <v>9.1999999999999993</v>
      </c>
      <c r="I2109" s="181"/>
      <c r="L2109" s="176"/>
      <c r="M2109" s="182"/>
      <c r="N2109" s="183"/>
      <c r="O2109" s="183"/>
      <c r="P2109" s="183"/>
      <c r="Q2109" s="183"/>
      <c r="R2109" s="183"/>
      <c r="S2109" s="183"/>
      <c r="T2109" s="184"/>
      <c r="AT2109" s="178" t="s">
        <v>189</v>
      </c>
      <c r="AU2109" s="178" t="s">
        <v>85</v>
      </c>
      <c r="AV2109" s="13" t="s">
        <v>85</v>
      </c>
      <c r="AW2109" s="13" t="s">
        <v>31</v>
      </c>
      <c r="AX2109" s="13" t="s">
        <v>75</v>
      </c>
      <c r="AY2109" s="178" t="s">
        <v>181</v>
      </c>
    </row>
    <row r="2110" spans="2:51" s="14" customFormat="1">
      <c r="B2110" s="185"/>
      <c r="D2110" s="177" t="s">
        <v>189</v>
      </c>
      <c r="E2110" s="186" t="s">
        <v>1</v>
      </c>
      <c r="F2110" s="187" t="s">
        <v>3135</v>
      </c>
      <c r="H2110" s="186" t="s">
        <v>1</v>
      </c>
      <c r="I2110" s="188"/>
      <c r="L2110" s="185"/>
      <c r="M2110" s="189"/>
      <c r="N2110" s="190"/>
      <c r="O2110" s="190"/>
      <c r="P2110" s="190"/>
      <c r="Q2110" s="190"/>
      <c r="R2110" s="190"/>
      <c r="S2110" s="190"/>
      <c r="T2110" s="191"/>
      <c r="AT2110" s="186" t="s">
        <v>189</v>
      </c>
      <c r="AU2110" s="186" t="s">
        <v>85</v>
      </c>
      <c r="AV2110" s="14" t="s">
        <v>80</v>
      </c>
      <c r="AW2110" s="14" t="s">
        <v>31</v>
      </c>
      <c r="AX2110" s="14" t="s">
        <v>75</v>
      </c>
      <c r="AY2110" s="186" t="s">
        <v>181</v>
      </c>
    </row>
    <row r="2111" spans="2:51" s="13" customFormat="1">
      <c r="B2111" s="176"/>
      <c r="D2111" s="177" t="s">
        <v>189</v>
      </c>
      <c r="E2111" s="178" t="s">
        <v>1</v>
      </c>
      <c r="F2111" s="179" t="s">
        <v>3131</v>
      </c>
      <c r="H2111" s="180">
        <v>10.3</v>
      </c>
      <c r="I2111" s="181"/>
      <c r="L2111" s="176"/>
      <c r="M2111" s="182"/>
      <c r="N2111" s="183"/>
      <c r="O2111" s="183"/>
      <c r="P2111" s="183"/>
      <c r="Q2111" s="183"/>
      <c r="R2111" s="183"/>
      <c r="S2111" s="183"/>
      <c r="T2111" s="184"/>
      <c r="AT2111" s="178" t="s">
        <v>189</v>
      </c>
      <c r="AU2111" s="178" t="s">
        <v>85</v>
      </c>
      <c r="AV2111" s="13" t="s">
        <v>85</v>
      </c>
      <c r="AW2111" s="13" t="s">
        <v>31</v>
      </c>
      <c r="AX2111" s="13" t="s">
        <v>75</v>
      </c>
      <c r="AY2111" s="178" t="s">
        <v>181</v>
      </c>
    </row>
    <row r="2112" spans="2:51" s="13" customFormat="1" ht="22.5">
      <c r="B2112" s="176"/>
      <c r="D2112" s="177" t="s">
        <v>189</v>
      </c>
      <c r="E2112" s="178" t="s">
        <v>1</v>
      </c>
      <c r="F2112" s="179" t="s">
        <v>3132</v>
      </c>
      <c r="H2112" s="180">
        <v>26.03</v>
      </c>
      <c r="I2112" s="181"/>
      <c r="L2112" s="176"/>
      <c r="M2112" s="182"/>
      <c r="N2112" s="183"/>
      <c r="O2112" s="183"/>
      <c r="P2112" s="183"/>
      <c r="Q2112" s="183"/>
      <c r="R2112" s="183"/>
      <c r="S2112" s="183"/>
      <c r="T2112" s="184"/>
      <c r="AT2112" s="178" t="s">
        <v>189</v>
      </c>
      <c r="AU2112" s="178" t="s">
        <v>85</v>
      </c>
      <c r="AV2112" s="13" t="s">
        <v>85</v>
      </c>
      <c r="AW2112" s="13" t="s">
        <v>31</v>
      </c>
      <c r="AX2112" s="13" t="s">
        <v>75</v>
      </c>
      <c r="AY2112" s="178" t="s">
        <v>181</v>
      </c>
    </row>
    <row r="2113" spans="1:65" s="15" customFormat="1">
      <c r="B2113" s="192"/>
      <c r="D2113" s="177" t="s">
        <v>189</v>
      </c>
      <c r="E2113" s="193" t="s">
        <v>1</v>
      </c>
      <c r="F2113" s="194" t="s">
        <v>204</v>
      </c>
      <c r="H2113" s="195">
        <v>358.26499999999999</v>
      </c>
      <c r="I2113" s="196"/>
      <c r="L2113" s="192"/>
      <c r="M2113" s="197"/>
      <c r="N2113" s="198"/>
      <c r="O2113" s="198"/>
      <c r="P2113" s="198"/>
      <c r="Q2113" s="198"/>
      <c r="R2113" s="198"/>
      <c r="S2113" s="198"/>
      <c r="T2113" s="199"/>
      <c r="AT2113" s="193" t="s">
        <v>189</v>
      </c>
      <c r="AU2113" s="193" t="s">
        <v>85</v>
      </c>
      <c r="AV2113" s="15" t="s">
        <v>187</v>
      </c>
      <c r="AW2113" s="15" t="s">
        <v>31</v>
      </c>
      <c r="AX2113" s="15" t="s">
        <v>80</v>
      </c>
      <c r="AY2113" s="193" t="s">
        <v>181</v>
      </c>
    </row>
    <row r="2114" spans="1:65" s="2" customFormat="1" ht="16.5" customHeight="1">
      <c r="A2114" s="32"/>
      <c r="B2114" s="161"/>
      <c r="C2114" s="200" t="s">
        <v>3136</v>
      </c>
      <c r="D2114" s="200" t="s">
        <v>513</v>
      </c>
      <c r="E2114" s="201" t="s">
        <v>3137</v>
      </c>
      <c r="F2114" s="202" t="s">
        <v>3138</v>
      </c>
      <c r="G2114" s="203" t="s">
        <v>228</v>
      </c>
      <c r="H2114" s="204">
        <v>365.43</v>
      </c>
      <c r="I2114" s="205"/>
      <c r="J2114" s="206">
        <f>ROUND(I2114*H2114,2)</f>
        <v>0</v>
      </c>
      <c r="K2114" s="207"/>
      <c r="L2114" s="208"/>
      <c r="M2114" s="209" t="s">
        <v>1</v>
      </c>
      <c r="N2114" s="210" t="s">
        <v>40</v>
      </c>
      <c r="O2114" s="58"/>
      <c r="P2114" s="172">
        <f>O2114*H2114</f>
        <v>0</v>
      </c>
      <c r="Q2114" s="172">
        <v>2.9999999999999997E-4</v>
      </c>
      <c r="R2114" s="172">
        <f>Q2114*H2114</f>
        <v>0.10962899999999999</v>
      </c>
      <c r="S2114" s="172">
        <v>0</v>
      </c>
      <c r="T2114" s="173">
        <f>S2114*H2114</f>
        <v>0</v>
      </c>
      <c r="U2114" s="32"/>
      <c r="V2114" s="32"/>
      <c r="W2114" s="32"/>
      <c r="X2114" s="32"/>
      <c r="Y2114" s="32"/>
      <c r="Z2114" s="32"/>
      <c r="AA2114" s="32"/>
      <c r="AB2114" s="32"/>
      <c r="AC2114" s="32"/>
      <c r="AD2114" s="32"/>
      <c r="AE2114" s="32"/>
      <c r="AR2114" s="174" t="s">
        <v>445</v>
      </c>
      <c r="AT2114" s="174" t="s">
        <v>513</v>
      </c>
      <c r="AU2114" s="174" t="s">
        <v>85</v>
      </c>
      <c r="AY2114" s="17" t="s">
        <v>181</v>
      </c>
      <c r="BE2114" s="175">
        <f>IF(N2114="základní",J2114,0)</f>
        <v>0</v>
      </c>
      <c r="BF2114" s="175">
        <f>IF(N2114="snížená",J2114,0)</f>
        <v>0</v>
      </c>
      <c r="BG2114" s="175">
        <f>IF(N2114="zákl. přenesená",J2114,0)</f>
        <v>0</v>
      </c>
      <c r="BH2114" s="175">
        <f>IF(N2114="sníž. přenesená",J2114,0)</f>
        <v>0</v>
      </c>
      <c r="BI2114" s="175">
        <f>IF(N2114="nulová",J2114,0)</f>
        <v>0</v>
      </c>
      <c r="BJ2114" s="17" t="s">
        <v>80</v>
      </c>
      <c r="BK2114" s="175">
        <f>ROUND(I2114*H2114,2)</f>
        <v>0</v>
      </c>
      <c r="BL2114" s="17" t="s">
        <v>300</v>
      </c>
      <c r="BM2114" s="174" t="s">
        <v>3139</v>
      </c>
    </row>
    <row r="2115" spans="1:65" s="14" customFormat="1">
      <c r="B2115" s="185"/>
      <c r="D2115" s="177" t="s">
        <v>189</v>
      </c>
      <c r="E2115" s="186" t="s">
        <v>1</v>
      </c>
      <c r="F2115" s="187" t="s">
        <v>1668</v>
      </c>
      <c r="H2115" s="186" t="s">
        <v>1</v>
      </c>
      <c r="I2115" s="188"/>
      <c r="L2115" s="185"/>
      <c r="M2115" s="189"/>
      <c r="N2115" s="190"/>
      <c r="O2115" s="190"/>
      <c r="P2115" s="190"/>
      <c r="Q2115" s="190"/>
      <c r="R2115" s="190"/>
      <c r="S2115" s="190"/>
      <c r="T2115" s="191"/>
      <c r="AT2115" s="186" t="s">
        <v>189</v>
      </c>
      <c r="AU2115" s="186" t="s">
        <v>85</v>
      </c>
      <c r="AV2115" s="14" t="s">
        <v>80</v>
      </c>
      <c r="AW2115" s="14" t="s">
        <v>31</v>
      </c>
      <c r="AX2115" s="14" t="s">
        <v>75</v>
      </c>
      <c r="AY2115" s="186" t="s">
        <v>181</v>
      </c>
    </row>
    <row r="2116" spans="1:65" s="14" customFormat="1">
      <c r="B2116" s="185"/>
      <c r="D2116" s="177" t="s">
        <v>189</v>
      </c>
      <c r="E2116" s="186" t="s">
        <v>1</v>
      </c>
      <c r="F2116" s="187" t="s">
        <v>3111</v>
      </c>
      <c r="H2116" s="186" t="s">
        <v>1</v>
      </c>
      <c r="I2116" s="188"/>
      <c r="L2116" s="185"/>
      <c r="M2116" s="189"/>
      <c r="N2116" s="190"/>
      <c r="O2116" s="190"/>
      <c r="P2116" s="190"/>
      <c r="Q2116" s="190"/>
      <c r="R2116" s="190"/>
      <c r="S2116" s="190"/>
      <c r="T2116" s="191"/>
      <c r="AT2116" s="186" t="s">
        <v>189</v>
      </c>
      <c r="AU2116" s="186" t="s">
        <v>85</v>
      </c>
      <c r="AV2116" s="14" t="s">
        <v>80</v>
      </c>
      <c r="AW2116" s="14" t="s">
        <v>31</v>
      </c>
      <c r="AX2116" s="14" t="s">
        <v>75</v>
      </c>
      <c r="AY2116" s="186" t="s">
        <v>181</v>
      </c>
    </row>
    <row r="2117" spans="1:65" s="13" customFormat="1">
      <c r="B2117" s="176"/>
      <c r="D2117" s="177" t="s">
        <v>189</v>
      </c>
      <c r="E2117" s="178" t="s">
        <v>1</v>
      </c>
      <c r="F2117" s="179" t="s">
        <v>3112</v>
      </c>
      <c r="H2117" s="180">
        <v>8</v>
      </c>
      <c r="I2117" s="181"/>
      <c r="L2117" s="176"/>
      <c r="M2117" s="182"/>
      <c r="N2117" s="183"/>
      <c r="O2117" s="183"/>
      <c r="P2117" s="183"/>
      <c r="Q2117" s="183"/>
      <c r="R2117" s="183"/>
      <c r="S2117" s="183"/>
      <c r="T2117" s="184"/>
      <c r="AT2117" s="178" t="s">
        <v>189</v>
      </c>
      <c r="AU2117" s="178" t="s">
        <v>85</v>
      </c>
      <c r="AV2117" s="13" t="s">
        <v>85</v>
      </c>
      <c r="AW2117" s="13" t="s">
        <v>31</v>
      </c>
      <c r="AX2117" s="13" t="s">
        <v>75</v>
      </c>
      <c r="AY2117" s="178" t="s">
        <v>181</v>
      </c>
    </row>
    <row r="2118" spans="1:65" s="14" customFormat="1">
      <c r="B2118" s="185"/>
      <c r="D2118" s="177" t="s">
        <v>189</v>
      </c>
      <c r="E2118" s="186" t="s">
        <v>1</v>
      </c>
      <c r="F2118" s="187" t="s">
        <v>3113</v>
      </c>
      <c r="H2118" s="186" t="s">
        <v>1</v>
      </c>
      <c r="I2118" s="188"/>
      <c r="L2118" s="185"/>
      <c r="M2118" s="189"/>
      <c r="N2118" s="190"/>
      <c r="O2118" s="190"/>
      <c r="P2118" s="190"/>
      <c r="Q2118" s="190"/>
      <c r="R2118" s="190"/>
      <c r="S2118" s="190"/>
      <c r="T2118" s="191"/>
      <c r="AT2118" s="186" t="s">
        <v>189</v>
      </c>
      <c r="AU2118" s="186" t="s">
        <v>85</v>
      </c>
      <c r="AV2118" s="14" t="s">
        <v>80</v>
      </c>
      <c r="AW2118" s="14" t="s">
        <v>31</v>
      </c>
      <c r="AX2118" s="14" t="s">
        <v>75</v>
      </c>
      <c r="AY2118" s="186" t="s">
        <v>181</v>
      </c>
    </row>
    <row r="2119" spans="1:65" s="13" customFormat="1">
      <c r="B2119" s="176"/>
      <c r="D2119" s="177" t="s">
        <v>189</v>
      </c>
      <c r="E2119" s="178" t="s">
        <v>1</v>
      </c>
      <c r="F2119" s="179" t="s">
        <v>3114</v>
      </c>
      <c r="H2119" s="180">
        <v>34.26</v>
      </c>
      <c r="I2119" s="181"/>
      <c r="L2119" s="176"/>
      <c r="M2119" s="182"/>
      <c r="N2119" s="183"/>
      <c r="O2119" s="183"/>
      <c r="P2119" s="183"/>
      <c r="Q2119" s="183"/>
      <c r="R2119" s="183"/>
      <c r="S2119" s="183"/>
      <c r="T2119" s="184"/>
      <c r="AT2119" s="178" t="s">
        <v>189</v>
      </c>
      <c r="AU2119" s="178" t="s">
        <v>85</v>
      </c>
      <c r="AV2119" s="13" t="s">
        <v>85</v>
      </c>
      <c r="AW2119" s="13" t="s">
        <v>31</v>
      </c>
      <c r="AX2119" s="13" t="s">
        <v>75</v>
      </c>
      <c r="AY2119" s="178" t="s">
        <v>181</v>
      </c>
    </row>
    <row r="2120" spans="1:65" s="14" customFormat="1">
      <c r="B2120" s="185"/>
      <c r="D2120" s="177" t="s">
        <v>189</v>
      </c>
      <c r="E2120" s="186" t="s">
        <v>1</v>
      </c>
      <c r="F2120" s="187" t="s">
        <v>3115</v>
      </c>
      <c r="H2120" s="186" t="s">
        <v>1</v>
      </c>
      <c r="I2120" s="188"/>
      <c r="L2120" s="185"/>
      <c r="M2120" s="189"/>
      <c r="N2120" s="190"/>
      <c r="O2120" s="190"/>
      <c r="P2120" s="190"/>
      <c r="Q2120" s="190"/>
      <c r="R2120" s="190"/>
      <c r="S2120" s="190"/>
      <c r="T2120" s="191"/>
      <c r="AT2120" s="186" t="s">
        <v>189</v>
      </c>
      <c r="AU2120" s="186" t="s">
        <v>85</v>
      </c>
      <c r="AV2120" s="14" t="s">
        <v>80</v>
      </c>
      <c r="AW2120" s="14" t="s">
        <v>31</v>
      </c>
      <c r="AX2120" s="14" t="s">
        <v>75</v>
      </c>
      <c r="AY2120" s="186" t="s">
        <v>181</v>
      </c>
    </row>
    <row r="2121" spans="1:65" s="13" customFormat="1" ht="22.5">
      <c r="B2121" s="176"/>
      <c r="D2121" s="177" t="s">
        <v>189</v>
      </c>
      <c r="E2121" s="178" t="s">
        <v>1</v>
      </c>
      <c r="F2121" s="179" t="s">
        <v>3116</v>
      </c>
      <c r="H2121" s="180">
        <v>28.5</v>
      </c>
      <c r="I2121" s="181"/>
      <c r="L2121" s="176"/>
      <c r="M2121" s="182"/>
      <c r="N2121" s="183"/>
      <c r="O2121" s="183"/>
      <c r="P2121" s="183"/>
      <c r="Q2121" s="183"/>
      <c r="R2121" s="183"/>
      <c r="S2121" s="183"/>
      <c r="T2121" s="184"/>
      <c r="AT2121" s="178" t="s">
        <v>189</v>
      </c>
      <c r="AU2121" s="178" t="s">
        <v>85</v>
      </c>
      <c r="AV2121" s="13" t="s">
        <v>85</v>
      </c>
      <c r="AW2121" s="13" t="s">
        <v>31</v>
      </c>
      <c r="AX2121" s="13" t="s">
        <v>75</v>
      </c>
      <c r="AY2121" s="178" t="s">
        <v>181</v>
      </c>
    </row>
    <row r="2122" spans="1:65" s="14" customFormat="1">
      <c r="B2122" s="185"/>
      <c r="D2122" s="177" t="s">
        <v>189</v>
      </c>
      <c r="E2122" s="186" t="s">
        <v>1</v>
      </c>
      <c r="F2122" s="187" t="s">
        <v>2309</v>
      </c>
      <c r="H2122" s="186" t="s">
        <v>1</v>
      </c>
      <c r="I2122" s="188"/>
      <c r="L2122" s="185"/>
      <c r="M2122" s="189"/>
      <c r="N2122" s="190"/>
      <c r="O2122" s="190"/>
      <c r="P2122" s="190"/>
      <c r="Q2122" s="190"/>
      <c r="R2122" s="190"/>
      <c r="S2122" s="190"/>
      <c r="T2122" s="191"/>
      <c r="AT2122" s="186" t="s">
        <v>189</v>
      </c>
      <c r="AU2122" s="186" t="s">
        <v>85</v>
      </c>
      <c r="AV2122" s="14" t="s">
        <v>80</v>
      </c>
      <c r="AW2122" s="14" t="s">
        <v>31</v>
      </c>
      <c r="AX2122" s="14" t="s">
        <v>75</v>
      </c>
      <c r="AY2122" s="186" t="s">
        <v>181</v>
      </c>
    </row>
    <row r="2123" spans="1:65" s="13" customFormat="1" ht="22.5">
      <c r="B2123" s="176"/>
      <c r="D2123" s="177" t="s">
        <v>189</v>
      </c>
      <c r="E2123" s="178" t="s">
        <v>1</v>
      </c>
      <c r="F2123" s="179" t="s">
        <v>3117</v>
      </c>
      <c r="H2123" s="180">
        <v>12.82</v>
      </c>
      <c r="I2123" s="181"/>
      <c r="L2123" s="176"/>
      <c r="M2123" s="182"/>
      <c r="N2123" s="183"/>
      <c r="O2123" s="183"/>
      <c r="P2123" s="183"/>
      <c r="Q2123" s="183"/>
      <c r="R2123" s="183"/>
      <c r="S2123" s="183"/>
      <c r="T2123" s="184"/>
      <c r="AT2123" s="178" t="s">
        <v>189</v>
      </c>
      <c r="AU2123" s="178" t="s">
        <v>85</v>
      </c>
      <c r="AV2123" s="13" t="s">
        <v>85</v>
      </c>
      <c r="AW2123" s="13" t="s">
        <v>31</v>
      </c>
      <c r="AX2123" s="13" t="s">
        <v>75</v>
      </c>
      <c r="AY2123" s="178" t="s">
        <v>181</v>
      </c>
    </row>
    <row r="2124" spans="1:65" s="14" customFormat="1">
      <c r="B2124" s="185"/>
      <c r="D2124" s="177" t="s">
        <v>189</v>
      </c>
      <c r="E2124" s="186" t="s">
        <v>1</v>
      </c>
      <c r="F2124" s="187" t="s">
        <v>3118</v>
      </c>
      <c r="H2124" s="186" t="s">
        <v>1</v>
      </c>
      <c r="I2124" s="188"/>
      <c r="L2124" s="185"/>
      <c r="M2124" s="189"/>
      <c r="N2124" s="190"/>
      <c r="O2124" s="190"/>
      <c r="P2124" s="190"/>
      <c r="Q2124" s="190"/>
      <c r="R2124" s="190"/>
      <c r="S2124" s="190"/>
      <c r="T2124" s="191"/>
      <c r="AT2124" s="186" t="s">
        <v>189</v>
      </c>
      <c r="AU2124" s="186" t="s">
        <v>85</v>
      </c>
      <c r="AV2124" s="14" t="s">
        <v>80</v>
      </c>
      <c r="AW2124" s="14" t="s">
        <v>31</v>
      </c>
      <c r="AX2124" s="14" t="s">
        <v>75</v>
      </c>
      <c r="AY2124" s="186" t="s">
        <v>181</v>
      </c>
    </row>
    <row r="2125" spans="1:65" s="13" customFormat="1" ht="22.5">
      <c r="B2125" s="176"/>
      <c r="D2125" s="177" t="s">
        <v>189</v>
      </c>
      <c r="E2125" s="178" t="s">
        <v>1</v>
      </c>
      <c r="F2125" s="179" t="s">
        <v>3119</v>
      </c>
      <c r="H2125" s="180">
        <v>44.92</v>
      </c>
      <c r="I2125" s="181"/>
      <c r="L2125" s="176"/>
      <c r="M2125" s="182"/>
      <c r="N2125" s="183"/>
      <c r="O2125" s="183"/>
      <c r="P2125" s="183"/>
      <c r="Q2125" s="183"/>
      <c r="R2125" s="183"/>
      <c r="S2125" s="183"/>
      <c r="T2125" s="184"/>
      <c r="AT2125" s="178" t="s">
        <v>189</v>
      </c>
      <c r="AU2125" s="178" t="s">
        <v>85</v>
      </c>
      <c r="AV2125" s="13" t="s">
        <v>85</v>
      </c>
      <c r="AW2125" s="13" t="s">
        <v>31</v>
      </c>
      <c r="AX2125" s="13" t="s">
        <v>75</v>
      </c>
      <c r="AY2125" s="178" t="s">
        <v>181</v>
      </c>
    </row>
    <row r="2126" spans="1:65" s="14" customFormat="1">
      <c r="B2126" s="185"/>
      <c r="D2126" s="177" t="s">
        <v>189</v>
      </c>
      <c r="E2126" s="186" t="s">
        <v>1</v>
      </c>
      <c r="F2126" s="187" t="s">
        <v>3120</v>
      </c>
      <c r="H2126" s="186" t="s">
        <v>1</v>
      </c>
      <c r="I2126" s="188"/>
      <c r="L2126" s="185"/>
      <c r="M2126" s="189"/>
      <c r="N2126" s="190"/>
      <c r="O2126" s="190"/>
      <c r="P2126" s="190"/>
      <c r="Q2126" s="190"/>
      <c r="R2126" s="190"/>
      <c r="S2126" s="190"/>
      <c r="T2126" s="191"/>
      <c r="AT2126" s="186" t="s">
        <v>189</v>
      </c>
      <c r="AU2126" s="186" t="s">
        <v>85</v>
      </c>
      <c r="AV2126" s="14" t="s">
        <v>80</v>
      </c>
      <c r="AW2126" s="14" t="s">
        <v>31</v>
      </c>
      <c r="AX2126" s="14" t="s">
        <v>75</v>
      </c>
      <c r="AY2126" s="186" t="s">
        <v>181</v>
      </c>
    </row>
    <row r="2127" spans="1:65" s="13" customFormat="1" ht="22.5">
      <c r="B2127" s="176"/>
      <c r="D2127" s="177" t="s">
        <v>189</v>
      </c>
      <c r="E2127" s="178" t="s">
        <v>1</v>
      </c>
      <c r="F2127" s="179" t="s">
        <v>3121</v>
      </c>
      <c r="H2127" s="180">
        <v>44.56</v>
      </c>
      <c r="I2127" s="181"/>
      <c r="L2127" s="176"/>
      <c r="M2127" s="182"/>
      <c r="N2127" s="183"/>
      <c r="O2127" s="183"/>
      <c r="P2127" s="183"/>
      <c r="Q2127" s="183"/>
      <c r="R2127" s="183"/>
      <c r="S2127" s="183"/>
      <c r="T2127" s="184"/>
      <c r="AT2127" s="178" t="s">
        <v>189</v>
      </c>
      <c r="AU2127" s="178" t="s">
        <v>85</v>
      </c>
      <c r="AV2127" s="13" t="s">
        <v>85</v>
      </c>
      <c r="AW2127" s="13" t="s">
        <v>31</v>
      </c>
      <c r="AX2127" s="13" t="s">
        <v>75</v>
      </c>
      <c r="AY2127" s="178" t="s">
        <v>181</v>
      </c>
    </row>
    <row r="2128" spans="1:65" s="14" customFormat="1">
      <c r="B2128" s="185"/>
      <c r="D2128" s="177" t="s">
        <v>189</v>
      </c>
      <c r="E2128" s="186" t="s">
        <v>1</v>
      </c>
      <c r="F2128" s="187" t="s">
        <v>3122</v>
      </c>
      <c r="H2128" s="186" t="s">
        <v>1</v>
      </c>
      <c r="I2128" s="188"/>
      <c r="L2128" s="185"/>
      <c r="M2128" s="189"/>
      <c r="N2128" s="190"/>
      <c r="O2128" s="190"/>
      <c r="P2128" s="190"/>
      <c r="Q2128" s="190"/>
      <c r="R2128" s="190"/>
      <c r="S2128" s="190"/>
      <c r="T2128" s="191"/>
      <c r="AT2128" s="186" t="s">
        <v>189</v>
      </c>
      <c r="AU2128" s="186" t="s">
        <v>85</v>
      </c>
      <c r="AV2128" s="14" t="s">
        <v>80</v>
      </c>
      <c r="AW2128" s="14" t="s">
        <v>31</v>
      </c>
      <c r="AX2128" s="14" t="s">
        <v>75</v>
      </c>
      <c r="AY2128" s="186" t="s">
        <v>181</v>
      </c>
    </row>
    <row r="2129" spans="2:51" s="13" customFormat="1">
      <c r="B2129" s="176"/>
      <c r="D2129" s="177" t="s">
        <v>189</v>
      </c>
      <c r="E2129" s="178" t="s">
        <v>1</v>
      </c>
      <c r="F2129" s="179" t="s">
        <v>3123</v>
      </c>
      <c r="H2129" s="180">
        <v>11.105</v>
      </c>
      <c r="I2129" s="181"/>
      <c r="L2129" s="176"/>
      <c r="M2129" s="182"/>
      <c r="N2129" s="183"/>
      <c r="O2129" s="183"/>
      <c r="P2129" s="183"/>
      <c r="Q2129" s="183"/>
      <c r="R2129" s="183"/>
      <c r="S2129" s="183"/>
      <c r="T2129" s="184"/>
      <c r="AT2129" s="178" t="s">
        <v>189</v>
      </c>
      <c r="AU2129" s="178" t="s">
        <v>85</v>
      </c>
      <c r="AV2129" s="13" t="s">
        <v>85</v>
      </c>
      <c r="AW2129" s="13" t="s">
        <v>31</v>
      </c>
      <c r="AX2129" s="13" t="s">
        <v>75</v>
      </c>
      <c r="AY2129" s="178" t="s">
        <v>181</v>
      </c>
    </row>
    <row r="2130" spans="2:51" s="14" customFormat="1">
      <c r="B2130" s="185"/>
      <c r="D2130" s="177" t="s">
        <v>189</v>
      </c>
      <c r="E2130" s="186" t="s">
        <v>1</v>
      </c>
      <c r="F2130" s="187" t="s">
        <v>3124</v>
      </c>
      <c r="H2130" s="186" t="s">
        <v>1</v>
      </c>
      <c r="I2130" s="188"/>
      <c r="L2130" s="185"/>
      <c r="M2130" s="189"/>
      <c r="N2130" s="190"/>
      <c r="O2130" s="190"/>
      <c r="P2130" s="190"/>
      <c r="Q2130" s="190"/>
      <c r="R2130" s="190"/>
      <c r="S2130" s="190"/>
      <c r="T2130" s="191"/>
      <c r="AT2130" s="186" t="s">
        <v>189</v>
      </c>
      <c r="AU2130" s="186" t="s">
        <v>85</v>
      </c>
      <c r="AV2130" s="14" t="s">
        <v>80</v>
      </c>
      <c r="AW2130" s="14" t="s">
        <v>31</v>
      </c>
      <c r="AX2130" s="14" t="s">
        <v>75</v>
      </c>
      <c r="AY2130" s="186" t="s">
        <v>181</v>
      </c>
    </row>
    <row r="2131" spans="2:51" s="13" customFormat="1" ht="22.5">
      <c r="B2131" s="176"/>
      <c r="D2131" s="177" t="s">
        <v>189</v>
      </c>
      <c r="E2131" s="178" t="s">
        <v>1</v>
      </c>
      <c r="F2131" s="179" t="s">
        <v>3125</v>
      </c>
      <c r="H2131" s="180">
        <v>46.08</v>
      </c>
      <c r="I2131" s="181"/>
      <c r="L2131" s="176"/>
      <c r="M2131" s="182"/>
      <c r="N2131" s="183"/>
      <c r="O2131" s="183"/>
      <c r="P2131" s="183"/>
      <c r="Q2131" s="183"/>
      <c r="R2131" s="183"/>
      <c r="S2131" s="183"/>
      <c r="T2131" s="184"/>
      <c r="AT2131" s="178" t="s">
        <v>189</v>
      </c>
      <c r="AU2131" s="178" t="s">
        <v>85</v>
      </c>
      <c r="AV2131" s="13" t="s">
        <v>85</v>
      </c>
      <c r="AW2131" s="13" t="s">
        <v>31</v>
      </c>
      <c r="AX2131" s="13" t="s">
        <v>75</v>
      </c>
      <c r="AY2131" s="178" t="s">
        <v>181</v>
      </c>
    </row>
    <row r="2132" spans="2:51" s="14" customFormat="1">
      <c r="B2132" s="185"/>
      <c r="D2132" s="177" t="s">
        <v>189</v>
      </c>
      <c r="E2132" s="186" t="s">
        <v>1</v>
      </c>
      <c r="F2132" s="187" t="s">
        <v>3126</v>
      </c>
      <c r="H2132" s="186" t="s">
        <v>1</v>
      </c>
      <c r="I2132" s="188"/>
      <c r="L2132" s="185"/>
      <c r="M2132" s="189"/>
      <c r="N2132" s="190"/>
      <c r="O2132" s="190"/>
      <c r="P2132" s="190"/>
      <c r="Q2132" s="190"/>
      <c r="R2132" s="190"/>
      <c r="S2132" s="190"/>
      <c r="T2132" s="191"/>
      <c r="AT2132" s="186" t="s">
        <v>189</v>
      </c>
      <c r="AU2132" s="186" t="s">
        <v>85</v>
      </c>
      <c r="AV2132" s="14" t="s">
        <v>80</v>
      </c>
      <c r="AW2132" s="14" t="s">
        <v>31</v>
      </c>
      <c r="AX2132" s="14" t="s">
        <v>75</v>
      </c>
      <c r="AY2132" s="186" t="s">
        <v>181</v>
      </c>
    </row>
    <row r="2133" spans="2:51" s="13" customFormat="1" ht="22.5">
      <c r="B2133" s="176"/>
      <c r="D2133" s="177" t="s">
        <v>189</v>
      </c>
      <c r="E2133" s="178" t="s">
        <v>1</v>
      </c>
      <c r="F2133" s="179" t="s">
        <v>3127</v>
      </c>
      <c r="H2133" s="180">
        <v>36.96</v>
      </c>
      <c r="I2133" s="181"/>
      <c r="L2133" s="176"/>
      <c r="M2133" s="182"/>
      <c r="N2133" s="183"/>
      <c r="O2133" s="183"/>
      <c r="P2133" s="183"/>
      <c r="Q2133" s="183"/>
      <c r="R2133" s="183"/>
      <c r="S2133" s="183"/>
      <c r="T2133" s="184"/>
      <c r="AT2133" s="178" t="s">
        <v>189</v>
      </c>
      <c r="AU2133" s="178" t="s">
        <v>85</v>
      </c>
      <c r="AV2133" s="13" t="s">
        <v>85</v>
      </c>
      <c r="AW2133" s="13" t="s">
        <v>31</v>
      </c>
      <c r="AX2133" s="13" t="s">
        <v>75</v>
      </c>
      <c r="AY2133" s="178" t="s">
        <v>181</v>
      </c>
    </row>
    <row r="2134" spans="2:51" s="14" customFormat="1">
      <c r="B2134" s="185"/>
      <c r="D2134" s="177" t="s">
        <v>189</v>
      </c>
      <c r="E2134" s="186" t="s">
        <v>1</v>
      </c>
      <c r="F2134" s="187" t="s">
        <v>3128</v>
      </c>
      <c r="H2134" s="186" t="s">
        <v>1</v>
      </c>
      <c r="I2134" s="188"/>
      <c r="L2134" s="185"/>
      <c r="M2134" s="189"/>
      <c r="N2134" s="190"/>
      <c r="O2134" s="190"/>
      <c r="P2134" s="190"/>
      <c r="Q2134" s="190"/>
      <c r="R2134" s="190"/>
      <c r="S2134" s="190"/>
      <c r="T2134" s="191"/>
      <c r="AT2134" s="186" t="s">
        <v>189</v>
      </c>
      <c r="AU2134" s="186" t="s">
        <v>85</v>
      </c>
      <c r="AV2134" s="14" t="s">
        <v>80</v>
      </c>
      <c r="AW2134" s="14" t="s">
        <v>31</v>
      </c>
      <c r="AX2134" s="14" t="s">
        <v>75</v>
      </c>
      <c r="AY2134" s="186" t="s">
        <v>181</v>
      </c>
    </row>
    <row r="2135" spans="2:51" s="13" customFormat="1">
      <c r="B2135" s="176"/>
      <c r="D2135" s="177" t="s">
        <v>189</v>
      </c>
      <c r="E2135" s="178" t="s">
        <v>1</v>
      </c>
      <c r="F2135" s="179" t="s">
        <v>3129</v>
      </c>
      <c r="H2135" s="180">
        <v>9.1999999999999993</v>
      </c>
      <c r="I2135" s="181"/>
      <c r="L2135" s="176"/>
      <c r="M2135" s="182"/>
      <c r="N2135" s="183"/>
      <c r="O2135" s="183"/>
      <c r="P2135" s="183"/>
      <c r="Q2135" s="183"/>
      <c r="R2135" s="183"/>
      <c r="S2135" s="183"/>
      <c r="T2135" s="184"/>
      <c r="AT2135" s="178" t="s">
        <v>189</v>
      </c>
      <c r="AU2135" s="178" t="s">
        <v>85</v>
      </c>
      <c r="AV2135" s="13" t="s">
        <v>85</v>
      </c>
      <c r="AW2135" s="13" t="s">
        <v>31</v>
      </c>
      <c r="AX2135" s="13" t="s">
        <v>75</v>
      </c>
      <c r="AY2135" s="178" t="s">
        <v>181</v>
      </c>
    </row>
    <row r="2136" spans="2:51" s="14" customFormat="1">
      <c r="B2136" s="185"/>
      <c r="D2136" s="177" t="s">
        <v>189</v>
      </c>
      <c r="E2136" s="186" t="s">
        <v>1</v>
      </c>
      <c r="F2136" s="187" t="s">
        <v>3130</v>
      </c>
      <c r="H2136" s="186" t="s">
        <v>1</v>
      </c>
      <c r="I2136" s="188"/>
      <c r="L2136" s="185"/>
      <c r="M2136" s="189"/>
      <c r="N2136" s="190"/>
      <c r="O2136" s="190"/>
      <c r="P2136" s="190"/>
      <c r="Q2136" s="190"/>
      <c r="R2136" s="190"/>
      <c r="S2136" s="190"/>
      <c r="T2136" s="191"/>
      <c r="AT2136" s="186" t="s">
        <v>189</v>
      </c>
      <c r="AU2136" s="186" t="s">
        <v>85</v>
      </c>
      <c r="AV2136" s="14" t="s">
        <v>80</v>
      </c>
      <c r="AW2136" s="14" t="s">
        <v>31</v>
      </c>
      <c r="AX2136" s="14" t="s">
        <v>75</v>
      </c>
      <c r="AY2136" s="186" t="s">
        <v>181</v>
      </c>
    </row>
    <row r="2137" spans="2:51" s="13" customFormat="1">
      <c r="B2137" s="176"/>
      <c r="D2137" s="177" t="s">
        <v>189</v>
      </c>
      <c r="E2137" s="178" t="s">
        <v>1</v>
      </c>
      <c r="F2137" s="179" t="s">
        <v>3131</v>
      </c>
      <c r="H2137" s="180">
        <v>10.3</v>
      </c>
      <c r="I2137" s="181"/>
      <c r="L2137" s="176"/>
      <c r="M2137" s="182"/>
      <c r="N2137" s="183"/>
      <c r="O2137" s="183"/>
      <c r="P2137" s="183"/>
      <c r="Q2137" s="183"/>
      <c r="R2137" s="183"/>
      <c r="S2137" s="183"/>
      <c r="T2137" s="184"/>
      <c r="AT2137" s="178" t="s">
        <v>189</v>
      </c>
      <c r="AU2137" s="178" t="s">
        <v>85</v>
      </c>
      <c r="AV2137" s="13" t="s">
        <v>85</v>
      </c>
      <c r="AW2137" s="13" t="s">
        <v>31</v>
      </c>
      <c r="AX2137" s="13" t="s">
        <v>75</v>
      </c>
      <c r="AY2137" s="178" t="s">
        <v>181</v>
      </c>
    </row>
    <row r="2138" spans="2:51" s="13" customFormat="1" ht="22.5">
      <c r="B2138" s="176"/>
      <c r="D2138" s="177" t="s">
        <v>189</v>
      </c>
      <c r="E2138" s="178" t="s">
        <v>1</v>
      </c>
      <c r="F2138" s="179" t="s">
        <v>3132</v>
      </c>
      <c r="H2138" s="180">
        <v>26.03</v>
      </c>
      <c r="I2138" s="181"/>
      <c r="L2138" s="176"/>
      <c r="M2138" s="182"/>
      <c r="N2138" s="183"/>
      <c r="O2138" s="183"/>
      <c r="P2138" s="183"/>
      <c r="Q2138" s="183"/>
      <c r="R2138" s="183"/>
      <c r="S2138" s="183"/>
      <c r="T2138" s="184"/>
      <c r="AT2138" s="178" t="s">
        <v>189</v>
      </c>
      <c r="AU2138" s="178" t="s">
        <v>85</v>
      </c>
      <c r="AV2138" s="13" t="s">
        <v>85</v>
      </c>
      <c r="AW2138" s="13" t="s">
        <v>31</v>
      </c>
      <c r="AX2138" s="13" t="s">
        <v>75</v>
      </c>
      <c r="AY2138" s="178" t="s">
        <v>181</v>
      </c>
    </row>
    <row r="2139" spans="2:51" s="14" customFormat="1">
      <c r="B2139" s="185"/>
      <c r="D2139" s="177" t="s">
        <v>189</v>
      </c>
      <c r="E2139" s="186" t="s">
        <v>1</v>
      </c>
      <c r="F2139" s="187" t="s">
        <v>3133</v>
      </c>
      <c r="H2139" s="186" t="s">
        <v>1</v>
      </c>
      <c r="I2139" s="188"/>
      <c r="L2139" s="185"/>
      <c r="M2139" s="189"/>
      <c r="N2139" s="190"/>
      <c r="O2139" s="190"/>
      <c r="P2139" s="190"/>
      <c r="Q2139" s="190"/>
      <c r="R2139" s="190"/>
      <c r="S2139" s="190"/>
      <c r="T2139" s="191"/>
      <c r="AT2139" s="186" t="s">
        <v>189</v>
      </c>
      <c r="AU2139" s="186" t="s">
        <v>85</v>
      </c>
      <c r="AV2139" s="14" t="s">
        <v>80</v>
      </c>
      <c r="AW2139" s="14" t="s">
        <v>31</v>
      </c>
      <c r="AX2139" s="14" t="s">
        <v>75</v>
      </c>
      <c r="AY2139" s="186" t="s">
        <v>181</v>
      </c>
    </row>
    <row r="2140" spans="2:51" s="13" customFormat="1">
      <c r="B2140" s="176"/>
      <c r="D2140" s="177" t="s">
        <v>189</v>
      </c>
      <c r="E2140" s="178" t="s">
        <v>1</v>
      </c>
      <c r="F2140" s="179" t="s">
        <v>3134</v>
      </c>
      <c r="H2140" s="180">
        <v>9.1999999999999993</v>
      </c>
      <c r="I2140" s="181"/>
      <c r="L2140" s="176"/>
      <c r="M2140" s="182"/>
      <c r="N2140" s="183"/>
      <c r="O2140" s="183"/>
      <c r="P2140" s="183"/>
      <c r="Q2140" s="183"/>
      <c r="R2140" s="183"/>
      <c r="S2140" s="183"/>
      <c r="T2140" s="184"/>
      <c r="AT2140" s="178" t="s">
        <v>189</v>
      </c>
      <c r="AU2140" s="178" t="s">
        <v>85</v>
      </c>
      <c r="AV2140" s="13" t="s">
        <v>85</v>
      </c>
      <c r="AW2140" s="13" t="s">
        <v>31</v>
      </c>
      <c r="AX2140" s="13" t="s">
        <v>75</v>
      </c>
      <c r="AY2140" s="178" t="s">
        <v>181</v>
      </c>
    </row>
    <row r="2141" spans="2:51" s="14" customFormat="1">
      <c r="B2141" s="185"/>
      <c r="D2141" s="177" t="s">
        <v>189</v>
      </c>
      <c r="E2141" s="186" t="s">
        <v>1</v>
      </c>
      <c r="F2141" s="187" t="s">
        <v>3135</v>
      </c>
      <c r="H2141" s="186" t="s">
        <v>1</v>
      </c>
      <c r="I2141" s="188"/>
      <c r="L2141" s="185"/>
      <c r="M2141" s="189"/>
      <c r="N2141" s="190"/>
      <c r="O2141" s="190"/>
      <c r="P2141" s="190"/>
      <c r="Q2141" s="190"/>
      <c r="R2141" s="190"/>
      <c r="S2141" s="190"/>
      <c r="T2141" s="191"/>
      <c r="AT2141" s="186" t="s">
        <v>189</v>
      </c>
      <c r="AU2141" s="186" t="s">
        <v>85</v>
      </c>
      <c r="AV2141" s="14" t="s">
        <v>80</v>
      </c>
      <c r="AW2141" s="14" t="s">
        <v>31</v>
      </c>
      <c r="AX2141" s="14" t="s">
        <v>75</v>
      </c>
      <c r="AY2141" s="186" t="s">
        <v>181</v>
      </c>
    </row>
    <row r="2142" spans="2:51" s="13" customFormat="1">
      <c r="B2142" s="176"/>
      <c r="D2142" s="177" t="s">
        <v>189</v>
      </c>
      <c r="E2142" s="178" t="s">
        <v>1</v>
      </c>
      <c r="F2142" s="179" t="s">
        <v>3131</v>
      </c>
      <c r="H2142" s="180">
        <v>10.3</v>
      </c>
      <c r="I2142" s="181"/>
      <c r="L2142" s="176"/>
      <c r="M2142" s="182"/>
      <c r="N2142" s="183"/>
      <c r="O2142" s="183"/>
      <c r="P2142" s="183"/>
      <c r="Q2142" s="183"/>
      <c r="R2142" s="183"/>
      <c r="S2142" s="183"/>
      <c r="T2142" s="184"/>
      <c r="AT2142" s="178" t="s">
        <v>189</v>
      </c>
      <c r="AU2142" s="178" t="s">
        <v>85</v>
      </c>
      <c r="AV2142" s="13" t="s">
        <v>85</v>
      </c>
      <c r="AW2142" s="13" t="s">
        <v>31</v>
      </c>
      <c r="AX2142" s="13" t="s">
        <v>75</v>
      </c>
      <c r="AY2142" s="178" t="s">
        <v>181</v>
      </c>
    </row>
    <row r="2143" spans="2:51" s="13" customFormat="1" ht="22.5">
      <c r="B2143" s="176"/>
      <c r="D2143" s="177" t="s">
        <v>189</v>
      </c>
      <c r="E2143" s="178" t="s">
        <v>1</v>
      </c>
      <c r="F2143" s="179" t="s">
        <v>3132</v>
      </c>
      <c r="H2143" s="180">
        <v>26.03</v>
      </c>
      <c r="I2143" s="181"/>
      <c r="L2143" s="176"/>
      <c r="M2143" s="182"/>
      <c r="N2143" s="183"/>
      <c r="O2143" s="183"/>
      <c r="P2143" s="183"/>
      <c r="Q2143" s="183"/>
      <c r="R2143" s="183"/>
      <c r="S2143" s="183"/>
      <c r="T2143" s="184"/>
      <c r="AT2143" s="178" t="s">
        <v>189</v>
      </c>
      <c r="AU2143" s="178" t="s">
        <v>85</v>
      </c>
      <c r="AV2143" s="13" t="s">
        <v>85</v>
      </c>
      <c r="AW2143" s="13" t="s">
        <v>31</v>
      </c>
      <c r="AX2143" s="13" t="s">
        <v>75</v>
      </c>
      <c r="AY2143" s="178" t="s">
        <v>181</v>
      </c>
    </row>
    <row r="2144" spans="2:51" s="15" customFormat="1">
      <c r="B2144" s="192"/>
      <c r="D2144" s="177" t="s">
        <v>189</v>
      </c>
      <c r="E2144" s="193" t="s">
        <v>1</v>
      </c>
      <c r="F2144" s="194" t="s">
        <v>204</v>
      </c>
      <c r="H2144" s="195">
        <v>358.26499999999999</v>
      </c>
      <c r="I2144" s="196"/>
      <c r="L2144" s="192"/>
      <c r="M2144" s="197"/>
      <c r="N2144" s="198"/>
      <c r="O2144" s="198"/>
      <c r="P2144" s="198"/>
      <c r="Q2144" s="198"/>
      <c r="R2144" s="198"/>
      <c r="S2144" s="198"/>
      <c r="T2144" s="199"/>
      <c r="AT2144" s="193" t="s">
        <v>189</v>
      </c>
      <c r="AU2144" s="193" t="s">
        <v>85</v>
      </c>
      <c r="AV2144" s="15" t="s">
        <v>187</v>
      </c>
      <c r="AW2144" s="15" t="s">
        <v>31</v>
      </c>
      <c r="AX2144" s="15" t="s">
        <v>80</v>
      </c>
      <c r="AY2144" s="193" t="s">
        <v>181</v>
      </c>
    </row>
    <row r="2145" spans="1:65" s="13" customFormat="1">
      <c r="B2145" s="176"/>
      <c r="D2145" s="177" t="s">
        <v>189</v>
      </c>
      <c r="F2145" s="179" t="s">
        <v>3140</v>
      </c>
      <c r="H2145" s="180">
        <v>365.43</v>
      </c>
      <c r="I2145" s="181"/>
      <c r="L2145" s="176"/>
      <c r="M2145" s="182"/>
      <c r="N2145" s="183"/>
      <c r="O2145" s="183"/>
      <c r="P2145" s="183"/>
      <c r="Q2145" s="183"/>
      <c r="R2145" s="183"/>
      <c r="S2145" s="183"/>
      <c r="T2145" s="184"/>
      <c r="AT2145" s="178" t="s">
        <v>189</v>
      </c>
      <c r="AU2145" s="178" t="s">
        <v>85</v>
      </c>
      <c r="AV2145" s="13" t="s">
        <v>85</v>
      </c>
      <c r="AW2145" s="13" t="s">
        <v>3</v>
      </c>
      <c r="AX2145" s="13" t="s">
        <v>80</v>
      </c>
      <c r="AY2145" s="178" t="s">
        <v>181</v>
      </c>
    </row>
    <row r="2146" spans="1:65" s="2" customFormat="1" ht="21.75" customHeight="1">
      <c r="A2146" s="32"/>
      <c r="B2146" s="161"/>
      <c r="C2146" s="162" t="s">
        <v>3141</v>
      </c>
      <c r="D2146" s="162" t="s">
        <v>183</v>
      </c>
      <c r="E2146" s="163" t="s">
        <v>3142</v>
      </c>
      <c r="F2146" s="164" t="s">
        <v>3143</v>
      </c>
      <c r="G2146" s="165" t="s">
        <v>259</v>
      </c>
      <c r="H2146" s="166">
        <v>3.444</v>
      </c>
      <c r="I2146" s="167"/>
      <c r="J2146" s="168">
        <f>ROUND(I2146*H2146,2)</f>
        <v>0</v>
      </c>
      <c r="K2146" s="169"/>
      <c r="L2146" s="33"/>
      <c r="M2146" s="170" t="s">
        <v>1</v>
      </c>
      <c r="N2146" s="171" t="s">
        <v>40</v>
      </c>
      <c r="O2146" s="58"/>
      <c r="P2146" s="172">
        <f>O2146*H2146</f>
        <v>0</v>
      </c>
      <c r="Q2146" s="172">
        <v>0</v>
      </c>
      <c r="R2146" s="172">
        <f>Q2146*H2146</f>
        <v>0</v>
      </c>
      <c r="S2146" s="172">
        <v>0</v>
      </c>
      <c r="T2146" s="173">
        <f>S2146*H2146</f>
        <v>0</v>
      </c>
      <c r="U2146" s="32"/>
      <c r="V2146" s="32"/>
      <c r="W2146" s="32"/>
      <c r="X2146" s="32"/>
      <c r="Y2146" s="32"/>
      <c r="Z2146" s="32"/>
      <c r="AA2146" s="32"/>
      <c r="AB2146" s="32"/>
      <c r="AC2146" s="32"/>
      <c r="AD2146" s="32"/>
      <c r="AE2146" s="32"/>
      <c r="AR2146" s="174" t="s">
        <v>300</v>
      </c>
      <c r="AT2146" s="174" t="s">
        <v>183</v>
      </c>
      <c r="AU2146" s="174" t="s">
        <v>85</v>
      </c>
      <c r="AY2146" s="17" t="s">
        <v>181</v>
      </c>
      <c r="BE2146" s="175">
        <f>IF(N2146="základní",J2146,0)</f>
        <v>0</v>
      </c>
      <c r="BF2146" s="175">
        <f>IF(N2146="snížená",J2146,0)</f>
        <v>0</v>
      </c>
      <c r="BG2146" s="175">
        <f>IF(N2146="zákl. přenesená",J2146,0)</f>
        <v>0</v>
      </c>
      <c r="BH2146" s="175">
        <f>IF(N2146="sníž. přenesená",J2146,0)</f>
        <v>0</v>
      </c>
      <c r="BI2146" s="175">
        <f>IF(N2146="nulová",J2146,0)</f>
        <v>0</v>
      </c>
      <c r="BJ2146" s="17" t="s">
        <v>80</v>
      </c>
      <c r="BK2146" s="175">
        <f>ROUND(I2146*H2146,2)</f>
        <v>0</v>
      </c>
      <c r="BL2146" s="17" t="s">
        <v>300</v>
      </c>
      <c r="BM2146" s="174" t="s">
        <v>3144</v>
      </c>
    </row>
    <row r="2147" spans="1:65" s="12" customFormat="1" ht="22.9" customHeight="1">
      <c r="B2147" s="148"/>
      <c r="D2147" s="149" t="s">
        <v>74</v>
      </c>
      <c r="E2147" s="159" t="s">
        <v>3145</v>
      </c>
      <c r="F2147" s="159" t="s">
        <v>3146</v>
      </c>
      <c r="I2147" s="151"/>
      <c r="J2147" s="160">
        <f>BK2147</f>
        <v>0</v>
      </c>
      <c r="L2147" s="148"/>
      <c r="M2147" s="153"/>
      <c r="N2147" s="154"/>
      <c r="O2147" s="154"/>
      <c r="P2147" s="155">
        <f>SUM(P2148:P2527)</f>
        <v>0</v>
      </c>
      <c r="Q2147" s="154"/>
      <c r="R2147" s="155">
        <f>SUM(R2148:R2527)</f>
        <v>11.751984400000001</v>
      </c>
      <c r="S2147" s="154"/>
      <c r="T2147" s="156">
        <f>SUM(T2148:T2527)</f>
        <v>0</v>
      </c>
      <c r="AR2147" s="149" t="s">
        <v>85</v>
      </c>
      <c r="AT2147" s="157" t="s">
        <v>74</v>
      </c>
      <c r="AU2147" s="157" t="s">
        <v>80</v>
      </c>
      <c r="AY2147" s="149" t="s">
        <v>181</v>
      </c>
      <c r="BK2147" s="158">
        <f>SUM(BK2148:BK2527)</f>
        <v>0</v>
      </c>
    </row>
    <row r="2148" spans="1:65" s="2" customFormat="1" ht="16.5" customHeight="1">
      <c r="A2148" s="32"/>
      <c r="B2148" s="161"/>
      <c r="C2148" s="162" t="s">
        <v>3147</v>
      </c>
      <c r="D2148" s="162" t="s">
        <v>183</v>
      </c>
      <c r="E2148" s="163" t="s">
        <v>3148</v>
      </c>
      <c r="F2148" s="164" t="s">
        <v>3149</v>
      </c>
      <c r="G2148" s="165" t="s">
        <v>200</v>
      </c>
      <c r="H2148" s="166">
        <v>215.04400000000001</v>
      </c>
      <c r="I2148" s="167"/>
      <c r="J2148" s="168">
        <f>ROUND(I2148*H2148,2)</f>
        <v>0</v>
      </c>
      <c r="K2148" s="169"/>
      <c r="L2148" s="33"/>
      <c r="M2148" s="170" t="s">
        <v>1</v>
      </c>
      <c r="N2148" s="171" t="s">
        <v>40</v>
      </c>
      <c r="O2148" s="58"/>
      <c r="P2148" s="172">
        <f>O2148*H2148</f>
        <v>0</v>
      </c>
      <c r="Q2148" s="172">
        <v>0</v>
      </c>
      <c r="R2148" s="172">
        <f>Q2148*H2148</f>
        <v>0</v>
      </c>
      <c r="S2148" s="172">
        <v>0</v>
      </c>
      <c r="T2148" s="173">
        <f>S2148*H2148</f>
        <v>0</v>
      </c>
      <c r="U2148" s="32"/>
      <c r="V2148" s="32"/>
      <c r="W2148" s="32"/>
      <c r="X2148" s="32"/>
      <c r="Y2148" s="32"/>
      <c r="Z2148" s="32"/>
      <c r="AA2148" s="32"/>
      <c r="AB2148" s="32"/>
      <c r="AC2148" s="32"/>
      <c r="AD2148" s="32"/>
      <c r="AE2148" s="32"/>
      <c r="AR2148" s="174" t="s">
        <v>300</v>
      </c>
      <c r="AT2148" s="174" t="s">
        <v>183</v>
      </c>
      <c r="AU2148" s="174" t="s">
        <v>85</v>
      </c>
      <c r="AY2148" s="17" t="s">
        <v>181</v>
      </c>
      <c r="BE2148" s="175">
        <f>IF(N2148="základní",J2148,0)</f>
        <v>0</v>
      </c>
      <c r="BF2148" s="175">
        <f>IF(N2148="snížená",J2148,0)</f>
        <v>0</v>
      </c>
      <c r="BG2148" s="175">
        <f>IF(N2148="zákl. přenesená",J2148,0)</f>
        <v>0</v>
      </c>
      <c r="BH2148" s="175">
        <f>IF(N2148="sníž. přenesená",J2148,0)</f>
        <v>0</v>
      </c>
      <c r="BI2148" s="175">
        <f>IF(N2148="nulová",J2148,0)</f>
        <v>0</v>
      </c>
      <c r="BJ2148" s="17" t="s">
        <v>80</v>
      </c>
      <c r="BK2148" s="175">
        <f>ROUND(I2148*H2148,2)</f>
        <v>0</v>
      </c>
      <c r="BL2148" s="17" t="s">
        <v>300</v>
      </c>
      <c r="BM2148" s="174" t="s">
        <v>3150</v>
      </c>
    </row>
    <row r="2149" spans="1:65" s="13" customFormat="1">
      <c r="B2149" s="176"/>
      <c r="D2149" s="177" t="s">
        <v>189</v>
      </c>
      <c r="E2149" s="178" t="s">
        <v>1</v>
      </c>
      <c r="F2149" s="179" t="s">
        <v>816</v>
      </c>
      <c r="H2149" s="180">
        <v>215.04400000000001</v>
      </c>
      <c r="I2149" s="181"/>
      <c r="L2149" s="176"/>
      <c r="M2149" s="182"/>
      <c r="N2149" s="183"/>
      <c r="O2149" s="183"/>
      <c r="P2149" s="183"/>
      <c r="Q2149" s="183"/>
      <c r="R2149" s="183"/>
      <c r="S2149" s="183"/>
      <c r="T2149" s="184"/>
      <c r="AT2149" s="178" t="s">
        <v>189</v>
      </c>
      <c r="AU2149" s="178" t="s">
        <v>85</v>
      </c>
      <c r="AV2149" s="13" t="s">
        <v>85</v>
      </c>
      <c r="AW2149" s="13" t="s">
        <v>31</v>
      </c>
      <c r="AX2149" s="13" t="s">
        <v>80</v>
      </c>
      <c r="AY2149" s="178" t="s">
        <v>181</v>
      </c>
    </row>
    <row r="2150" spans="1:65" s="2" customFormat="1" ht="16.5" customHeight="1">
      <c r="A2150" s="32"/>
      <c r="B2150" s="161"/>
      <c r="C2150" s="162" t="s">
        <v>3151</v>
      </c>
      <c r="D2150" s="162" t="s">
        <v>183</v>
      </c>
      <c r="E2150" s="163" t="s">
        <v>3152</v>
      </c>
      <c r="F2150" s="164" t="s">
        <v>3153</v>
      </c>
      <c r="G2150" s="165" t="s">
        <v>200</v>
      </c>
      <c r="H2150" s="166">
        <v>215.04400000000001</v>
      </c>
      <c r="I2150" s="167"/>
      <c r="J2150" s="168">
        <f>ROUND(I2150*H2150,2)</f>
        <v>0</v>
      </c>
      <c r="K2150" s="169"/>
      <c r="L2150" s="33"/>
      <c r="M2150" s="170" t="s">
        <v>1</v>
      </c>
      <c r="N2150" s="171" t="s">
        <v>40</v>
      </c>
      <c r="O2150" s="58"/>
      <c r="P2150" s="172">
        <f>O2150*H2150</f>
        <v>0</v>
      </c>
      <c r="Q2150" s="172">
        <v>0</v>
      </c>
      <c r="R2150" s="172">
        <f>Q2150*H2150</f>
        <v>0</v>
      </c>
      <c r="S2150" s="172">
        <v>0</v>
      </c>
      <c r="T2150" s="173">
        <f>S2150*H2150</f>
        <v>0</v>
      </c>
      <c r="U2150" s="32"/>
      <c r="V2150" s="32"/>
      <c r="W2150" s="32"/>
      <c r="X2150" s="32"/>
      <c r="Y2150" s="32"/>
      <c r="Z2150" s="32"/>
      <c r="AA2150" s="32"/>
      <c r="AB2150" s="32"/>
      <c r="AC2150" s="32"/>
      <c r="AD2150" s="32"/>
      <c r="AE2150" s="32"/>
      <c r="AR2150" s="174" t="s">
        <v>300</v>
      </c>
      <c r="AT2150" s="174" t="s">
        <v>183</v>
      </c>
      <c r="AU2150" s="174" t="s">
        <v>85</v>
      </c>
      <c r="AY2150" s="17" t="s">
        <v>181</v>
      </c>
      <c r="BE2150" s="175">
        <f>IF(N2150="základní",J2150,0)</f>
        <v>0</v>
      </c>
      <c r="BF2150" s="175">
        <f>IF(N2150="snížená",J2150,0)</f>
        <v>0</v>
      </c>
      <c r="BG2150" s="175">
        <f>IF(N2150="zákl. přenesená",J2150,0)</f>
        <v>0</v>
      </c>
      <c r="BH2150" s="175">
        <f>IF(N2150="sníž. přenesená",J2150,0)</f>
        <v>0</v>
      </c>
      <c r="BI2150" s="175">
        <f>IF(N2150="nulová",J2150,0)</f>
        <v>0</v>
      </c>
      <c r="BJ2150" s="17" t="s">
        <v>80</v>
      </c>
      <c r="BK2150" s="175">
        <f>ROUND(I2150*H2150,2)</f>
        <v>0</v>
      </c>
      <c r="BL2150" s="17" t="s">
        <v>300</v>
      </c>
      <c r="BM2150" s="174" t="s">
        <v>3154</v>
      </c>
    </row>
    <row r="2151" spans="1:65" s="13" customFormat="1">
      <c r="B2151" s="176"/>
      <c r="D2151" s="177" t="s">
        <v>189</v>
      </c>
      <c r="E2151" s="178" t="s">
        <v>1</v>
      </c>
      <c r="F2151" s="179" t="s">
        <v>3155</v>
      </c>
      <c r="H2151" s="180">
        <v>215.04400000000001</v>
      </c>
      <c r="I2151" s="181"/>
      <c r="L2151" s="176"/>
      <c r="M2151" s="182"/>
      <c r="N2151" s="183"/>
      <c r="O2151" s="183"/>
      <c r="P2151" s="183"/>
      <c r="Q2151" s="183"/>
      <c r="R2151" s="183"/>
      <c r="S2151" s="183"/>
      <c r="T2151" s="184"/>
      <c r="AT2151" s="178" t="s">
        <v>189</v>
      </c>
      <c r="AU2151" s="178" t="s">
        <v>85</v>
      </c>
      <c r="AV2151" s="13" t="s">
        <v>85</v>
      </c>
      <c r="AW2151" s="13" t="s">
        <v>31</v>
      </c>
      <c r="AX2151" s="13" t="s">
        <v>80</v>
      </c>
      <c r="AY2151" s="178" t="s">
        <v>181</v>
      </c>
    </row>
    <row r="2152" spans="1:65" s="2" customFormat="1" ht="16.5" customHeight="1">
      <c r="A2152" s="32"/>
      <c r="B2152" s="161"/>
      <c r="C2152" s="162" t="s">
        <v>3156</v>
      </c>
      <c r="D2152" s="162" t="s">
        <v>183</v>
      </c>
      <c r="E2152" s="163" t="s">
        <v>3152</v>
      </c>
      <c r="F2152" s="164" t="s">
        <v>3153</v>
      </c>
      <c r="G2152" s="165" t="s">
        <v>200</v>
      </c>
      <c r="H2152" s="166">
        <v>339.95499999999998</v>
      </c>
      <c r="I2152" s="167"/>
      <c r="J2152" s="168">
        <f>ROUND(I2152*H2152,2)</f>
        <v>0</v>
      </c>
      <c r="K2152" s="169"/>
      <c r="L2152" s="33"/>
      <c r="M2152" s="170" t="s">
        <v>1</v>
      </c>
      <c r="N2152" s="171" t="s">
        <v>40</v>
      </c>
      <c r="O2152" s="58"/>
      <c r="P2152" s="172">
        <f>O2152*H2152</f>
        <v>0</v>
      </c>
      <c r="Q2152" s="172">
        <v>0</v>
      </c>
      <c r="R2152" s="172">
        <f>Q2152*H2152</f>
        <v>0</v>
      </c>
      <c r="S2152" s="172">
        <v>0</v>
      </c>
      <c r="T2152" s="173">
        <f>S2152*H2152</f>
        <v>0</v>
      </c>
      <c r="U2152" s="32"/>
      <c r="V2152" s="32"/>
      <c r="W2152" s="32"/>
      <c r="X2152" s="32"/>
      <c r="Y2152" s="32"/>
      <c r="Z2152" s="32"/>
      <c r="AA2152" s="32"/>
      <c r="AB2152" s="32"/>
      <c r="AC2152" s="32"/>
      <c r="AD2152" s="32"/>
      <c r="AE2152" s="32"/>
      <c r="AR2152" s="174" t="s">
        <v>300</v>
      </c>
      <c r="AT2152" s="174" t="s">
        <v>183</v>
      </c>
      <c r="AU2152" s="174" t="s">
        <v>85</v>
      </c>
      <c r="AY2152" s="17" t="s">
        <v>181</v>
      </c>
      <c r="BE2152" s="175">
        <f>IF(N2152="základní",J2152,0)</f>
        <v>0</v>
      </c>
      <c r="BF2152" s="175">
        <f>IF(N2152="snížená",J2152,0)</f>
        <v>0</v>
      </c>
      <c r="BG2152" s="175">
        <f>IF(N2152="zákl. přenesená",J2152,0)</f>
        <v>0</v>
      </c>
      <c r="BH2152" s="175">
        <f>IF(N2152="sníž. přenesená",J2152,0)</f>
        <v>0</v>
      </c>
      <c r="BI2152" s="175">
        <f>IF(N2152="nulová",J2152,0)</f>
        <v>0</v>
      </c>
      <c r="BJ2152" s="17" t="s">
        <v>80</v>
      </c>
      <c r="BK2152" s="175">
        <f>ROUND(I2152*H2152,2)</f>
        <v>0</v>
      </c>
      <c r="BL2152" s="17" t="s">
        <v>300</v>
      </c>
      <c r="BM2152" s="174" t="s">
        <v>3157</v>
      </c>
    </row>
    <row r="2153" spans="1:65" s="13" customFormat="1">
      <c r="B2153" s="176"/>
      <c r="D2153" s="177" t="s">
        <v>189</v>
      </c>
      <c r="E2153" s="178" t="s">
        <v>1</v>
      </c>
      <c r="F2153" s="179" t="s">
        <v>846</v>
      </c>
      <c r="H2153" s="180">
        <v>105</v>
      </c>
      <c r="I2153" s="181"/>
      <c r="L2153" s="176"/>
      <c r="M2153" s="182"/>
      <c r="N2153" s="183"/>
      <c r="O2153" s="183"/>
      <c r="P2153" s="183"/>
      <c r="Q2153" s="183"/>
      <c r="R2153" s="183"/>
      <c r="S2153" s="183"/>
      <c r="T2153" s="184"/>
      <c r="AT2153" s="178" t="s">
        <v>189</v>
      </c>
      <c r="AU2153" s="178" t="s">
        <v>85</v>
      </c>
      <c r="AV2153" s="13" t="s">
        <v>85</v>
      </c>
      <c r="AW2153" s="13" t="s">
        <v>31</v>
      </c>
      <c r="AX2153" s="13" t="s">
        <v>75</v>
      </c>
      <c r="AY2153" s="178" t="s">
        <v>181</v>
      </c>
    </row>
    <row r="2154" spans="1:65" s="13" customFormat="1">
      <c r="B2154" s="176"/>
      <c r="D2154" s="177" t="s">
        <v>189</v>
      </c>
      <c r="E2154" s="178" t="s">
        <v>1</v>
      </c>
      <c r="F2154" s="179" t="s">
        <v>855</v>
      </c>
      <c r="H2154" s="180">
        <v>234.95500000000001</v>
      </c>
      <c r="I2154" s="181"/>
      <c r="L2154" s="176"/>
      <c r="M2154" s="182"/>
      <c r="N2154" s="183"/>
      <c r="O2154" s="183"/>
      <c r="P2154" s="183"/>
      <c r="Q2154" s="183"/>
      <c r="R2154" s="183"/>
      <c r="S2154" s="183"/>
      <c r="T2154" s="184"/>
      <c r="AT2154" s="178" t="s">
        <v>189</v>
      </c>
      <c r="AU2154" s="178" t="s">
        <v>85</v>
      </c>
      <c r="AV2154" s="13" t="s">
        <v>85</v>
      </c>
      <c r="AW2154" s="13" t="s">
        <v>31</v>
      </c>
      <c r="AX2154" s="13" t="s">
        <v>75</v>
      </c>
      <c r="AY2154" s="178" t="s">
        <v>181</v>
      </c>
    </row>
    <row r="2155" spans="1:65" s="15" customFormat="1">
      <c r="B2155" s="192"/>
      <c r="D2155" s="177" t="s">
        <v>189</v>
      </c>
      <c r="E2155" s="193" t="s">
        <v>1</v>
      </c>
      <c r="F2155" s="194" t="s">
        <v>204</v>
      </c>
      <c r="H2155" s="195">
        <v>339.95499999999998</v>
      </c>
      <c r="I2155" s="196"/>
      <c r="L2155" s="192"/>
      <c r="M2155" s="197"/>
      <c r="N2155" s="198"/>
      <c r="O2155" s="198"/>
      <c r="P2155" s="198"/>
      <c r="Q2155" s="198"/>
      <c r="R2155" s="198"/>
      <c r="S2155" s="198"/>
      <c r="T2155" s="199"/>
      <c r="AT2155" s="193" t="s">
        <v>189</v>
      </c>
      <c r="AU2155" s="193" t="s">
        <v>85</v>
      </c>
      <c r="AV2155" s="15" t="s">
        <v>187</v>
      </c>
      <c r="AW2155" s="15" t="s">
        <v>31</v>
      </c>
      <c r="AX2155" s="15" t="s">
        <v>80</v>
      </c>
      <c r="AY2155" s="193" t="s">
        <v>181</v>
      </c>
    </row>
    <row r="2156" spans="1:65" s="2" customFormat="1" ht="21.75" customHeight="1">
      <c r="A2156" s="32"/>
      <c r="B2156" s="161"/>
      <c r="C2156" s="162" t="s">
        <v>3158</v>
      </c>
      <c r="D2156" s="162" t="s">
        <v>183</v>
      </c>
      <c r="E2156" s="163" t="s">
        <v>3159</v>
      </c>
      <c r="F2156" s="164" t="s">
        <v>3160</v>
      </c>
      <c r="G2156" s="165" t="s">
        <v>200</v>
      </c>
      <c r="H2156" s="166">
        <v>215.04400000000001</v>
      </c>
      <c r="I2156" s="167"/>
      <c r="J2156" s="168">
        <f>ROUND(I2156*H2156,2)</f>
        <v>0</v>
      </c>
      <c r="K2156" s="169"/>
      <c r="L2156" s="33"/>
      <c r="M2156" s="170" t="s">
        <v>1</v>
      </c>
      <c r="N2156" s="171" t="s">
        <v>40</v>
      </c>
      <c r="O2156" s="58"/>
      <c r="P2156" s="172">
        <f>O2156*H2156</f>
        <v>0</v>
      </c>
      <c r="Q2156" s="172">
        <v>0</v>
      </c>
      <c r="R2156" s="172">
        <f>Q2156*H2156</f>
        <v>0</v>
      </c>
      <c r="S2156" s="172">
        <v>0</v>
      </c>
      <c r="T2156" s="173">
        <f>S2156*H2156</f>
        <v>0</v>
      </c>
      <c r="U2156" s="32"/>
      <c r="V2156" s="32"/>
      <c r="W2156" s="32"/>
      <c r="X2156" s="32"/>
      <c r="Y2156" s="32"/>
      <c r="Z2156" s="32"/>
      <c r="AA2156" s="32"/>
      <c r="AB2156" s="32"/>
      <c r="AC2156" s="32"/>
      <c r="AD2156" s="32"/>
      <c r="AE2156" s="32"/>
      <c r="AR2156" s="174" t="s">
        <v>300</v>
      </c>
      <c r="AT2156" s="174" t="s">
        <v>183</v>
      </c>
      <c r="AU2156" s="174" t="s">
        <v>85</v>
      </c>
      <c r="AY2156" s="17" t="s">
        <v>181</v>
      </c>
      <c r="BE2156" s="175">
        <f>IF(N2156="základní",J2156,0)</f>
        <v>0</v>
      </c>
      <c r="BF2156" s="175">
        <f>IF(N2156="snížená",J2156,0)</f>
        <v>0</v>
      </c>
      <c r="BG2156" s="175">
        <f>IF(N2156="zákl. přenesená",J2156,0)</f>
        <v>0</v>
      </c>
      <c r="BH2156" s="175">
        <f>IF(N2156="sníž. přenesená",J2156,0)</f>
        <v>0</v>
      </c>
      <c r="BI2156" s="175">
        <f>IF(N2156="nulová",J2156,0)</f>
        <v>0</v>
      </c>
      <c r="BJ2156" s="17" t="s">
        <v>80</v>
      </c>
      <c r="BK2156" s="175">
        <f>ROUND(I2156*H2156,2)</f>
        <v>0</v>
      </c>
      <c r="BL2156" s="17" t="s">
        <v>300</v>
      </c>
      <c r="BM2156" s="174" t="s">
        <v>3161</v>
      </c>
    </row>
    <row r="2157" spans="1:65" s="13" customFormat="1">
      <c r="B2157" s="176"/>
      <c r="D2157" s="177" t="s">
        <v>189</v>
      </c>
      <c r="E2157" s="178" t="s">
        <v>1</v>
      </c>
      <c r="F2157" s="179" t="s">
        <v>3155</v>
      </c>
      <c r="H2157" s="180">
        <v>215.04400000000001</v>
      </c>
      <c r="I2157" s="181"/>
      <c r="L2157" s="176"/>
      <c r="M2157" s="182"/>
      <c r="N2157" s="183"/>
      <c r="O2157" s="183"/>
      <c r="P2157" s="183"/>
      <c r="Q2157" s="183"/>
      <c r="R2157" s="183"/>
      <c r="S2157" s="183"/>
      <c r="T2157" s="184"/>
      <c r="AT2157" s="178" t="s">
        <v>189</v>
      </c>
      <c r="AU2157" s="178" t="s">
        <v>85</v>
      </c>
      <c r="AV2157" s="13" t="s">
        <v>85</v>
      </c>
      <c r="AW2157" s="13" t="s">
        <v>31</v>
      </c>
      <c r="AX2157" s="13" t="s">
        <v>80</v>
      </c>
      <c r="AY2157" s="178" t="s">
        <v>181</v>
      </c>
    </row>
    <row r="2158" spans="1:65" s="2" customFormat="1" ht="21.75" customHeight="1">
      <c r="A2158" s="32"/>
      <c r="B2158" s="161"/>
      <c r="C2158" s="162" t="s">
        <v>3162</v>
      </c>
      <c r="D2158" s="162" t="s">
        <v>183</v>
      </c>
      <c r="E2158" s="163" t="s">
        <v>3163</v>
      </c>
      <c r="F2158" s="164" t="s">
        <v>3164</v>
      </c>
      <c r="G2158" s="165" t="s">
        <v>228</v>
      </c>
      <c r="H2158" s="166">
        <v>119</v>
      </c>
      <c r="I2158" s="167"/>
      <c r="J2158" s="168">
        <f>ROUND(I2158*H2158,2)</f>
        <v>0</v>
      </c>
      <c r="K2158" s="169"/>
      <c r="L2158" s="33"/>
      <c r="M2158" s="170" t="s">
        <v>1</v>
      </c>
      <c r="N2158" s="171" t="s">
        <v>40</v>
      </c>
      <c r="O2158" s="58"/>
      <c r="P2158" s="172">
        <f>O2158*H2158</f>
        <v>0</v>
      </c>
      <c r="Q2158" s="172">
        <v>0</v>
      </c>
      <c r="R2158" s="172">
        <f>Q2158*H2158</f>
        <v>0</v>
      </c>
      <c r="S2158" s="172">
        <v>0</v>
      </c>
      <c r="T2158" s="173">
        <f>S2158*H2158</f>
        <v>0</v>
      </c>
      <c r="U2158" s="32"/>
      <c r="V2158" s="32"/>
      <c r="W2158" s="32"/>
      <c r="X2158" s="32"/>
      <c r="Y2158" s="32"/>
      <c r="Z2158" s="32"/>
      <c r="AA2158" s="32"/>
      <c r="AB2158" s="32"/>
      <c r="AC2158" s="32"/>
      <c r="AD2158" s="32"/>
      <c r="AE2158" s="32"/>
      <c r="AR2158" s="174" t="s">
        <v>300</v>
      </c>
      <c r="AT2158" s="174" t="s">
        <v>183</v>
      </c>
      <c r="AU2158" s="174" t="s">
        <v>85</v>
      </c>
      <c r="AY2158" s="17" t="s">
        <v>181</v>
      </c>
      <c r="BE2158" s="175">
        <f>IF(N2158="základní",J2158,0)</f>
        <v>0</v>
      </c>
      <c r="BF2158" s="175">
        <f>IF(N2158="snížená",J2158,0)</f>
        <v>0</v>
      </c>
      <c r="BG2158" s="175">
        <f>IF(N2158="zákl. přenesená",J2158,0)</f>
        <v>0</v>
      </c>
      <c r="BH2158" s="175">
        <f>IF(N2158="sníž. přenesená",J2158,0)</f>
        <v>0</v>
      </c>
      <c r="BI2158" s="175">
        <f>IF(N2158="nulová",J2158,0)</f>
        <v>0</v>
      </c>
      <c r="BJ2158" s="17" t="s">
        <v>80</v>
      </c>
      <c r="BK2158" s="175">
        <f>ROUND(I2158*H2158,2)</f>
        <v>0</v>
      </c>
      <c r="BL2158" s="17" t="s">
        <v>300</v>
      </c>
      <c r="BM2158" s="174" t="s">
        <v>3165</v>
      </c>
    </row>
    <row r="2159" spans="1:65" s="14" customFormat="1">
      <c r="B2159" s="185"/>
      <c r="D2159" s="177" t="s">
        <v>189</v>
      </c>
      <c r="E2159" s="186" t="s">
        <v>1</v>
      </c>
      <c r="F2159" s="187" t="s">
        <v>1584</v>
      </c>
      <c r="H2159" s="186" t="s">
        <v>1</v>
      </c>
      <c r="I2159" s="188"/>
      <c r="L2159" s="185"/>
      <c r="M2159" s="189"/>
      <c r="N2159" s="190"/>
      <c r="O2159" s="190"/>
      <c r="P2159" s="190"/>
      <c r="Q2159" s="190"/>
      <c r="R2159" s="190"/>
      <c r="S2159" s="190"/>
      <c r="T2159" s="191"/>
      <c r="AT2159" s="186" t="s">
        <v>189</v>
      </c>
      <c r="AU2159" s="186" t="s">
        <v>85</v>
      </c>
      <c r="AV2159" s="14" t="s">
        <v>80</v>
      </c>
      <c r="AW2159" s="14" t="s">
        <v>31</v>
      </c>
      <c r="AX2159" s="14" t="s">
        <v>75</v>
      </c>
      <c r="AY2159" s="186" t="s">
        <v>181</v>
      </c>
    </row>
    <row r="2160" spans="1:65" s="13" customFormat="1">
      <c r="B2160" s="176"/>
      <c r="D2160" s="177" t="s">
        <v>189</v>
      </c>
      <c r="E2160" s="178" t="s">
        <v>1</v>
      </c>
      <c r="F2160" s="179" t="s">
        <v>118</v>
      </c>
      <c r="H2160" s="180">
        <v>3</v>
      </c>
      <c r="I2160" s="181"/>
      <c r="L2160" s="176"/>
      <c r="M2160" s="182"/>
      <c r="N2160" s="183"/>
      <c r="O2160" s="183"/>
      <c r="P2160" s="183"/>
      <c r="Q2160" s="183"/>
      <c r="R2160" s="183"/>
      <c r="S2160" s="183"/>
      <c r="T2160" s="184"/>
      <c r="AT2160" s="178" t="s">
        <v>189</v>
      </c>
      <c r="AU2160" s="178" t="s">
        <v>85</v>
      </c>
      <c r="AV2160" s="13" t="s">
        <v>85</v>
      </c>
      <c r="AW2160" s="13" t="s">
        <v>31</v>
      </c>
      <c r="AX2160" s="13" t="s">
        <v>75</v>
      </c>
      <c r="AY2160" s="178" t="s">
        <v>181</v>
      </c>
    </row>
    <row r="2161" spans="2:51" s="14" customFormat="1">
      <c r="B2161" s="185"/>
      <c r="D2161" s="177" t="s">
        <v>189</v>
      </c>
      <c r="E2161" s="186" t="s">
        <v>1</v>
      </c>
      <c r="F2161" s="187" t="s">
        <v>1586</v>
      </c>
      <c r="H2161" s="186" t="s">
        <v>1</v>
      </c>
      <c r="I2161" s="188"/>
      <c r="L2161" s="185"/>
      <c r="M2161" s="189"/>
      <c r="N2161" s="190"/>
      <c r="O2161" s="190"/>
      <c r="P2161" s="190"/>
      <c r="Q2161" s="190"/>
      <c r="R2161" s="190"/>
      <c r="S2161" s="190"/>
      <c r="T2161" s="191"/>
      <c r="AT2161" s="186" t="s">
        <v>189</v>
      </c>
      <c r="AU2161" s="186" t="s">
        <v>85</v>
      </c>
      <c r="AV2161" s="14" t="s">
        <v>80</v>
      </c>
      <c r="AW2161" s="14" t="s">
        <v>31</v>
      </c>
      <c r="AX2161" s="14" t="s">
        <v>75</v>
      </c>
      <c r="AY2161" s="186" t="s">
        <v>181</v>
      </c>
    </row>
    <row r="2162" spans="2:51" s="13" customFormat="1">
      <c r="B2162" s="176"/>
      <c r="D2162" s="177" t="s">
        <v>189</v>
      </c>
      <c r="E2162" s="178" t="s">
        <v>1</v>
      </c>
      <c r="F2162" s="179" t="s">
        <v>85</v>
      </c>
      <c r="H2162" s="180">
        <v>2</v>
      </c>
      <c r="I2162" s="181"/>
      <c r="L2162" s="176"/>
      <c r="M2162" s="182"/>
      <c r="N2162" s="183"/>
      <c r="O2162" s="183"/>
      <c r="P2162" s="183"/>
      <c r="Q2162" s="183"/>
      <c r="R2162" s="183"/>
      <c r="S2162" s="183"/>
      <c r="T2162" s="184"/>
      <c r="AT2162" s="178" t="s">
        <v>189</v>
      </c>
      <c r="AU2162" s="178" t="s">
        <v>85</v>
      </c>
      <c r="AV2162" s="13" t="s">
        <v>85</v>
      </c>
      <c r="AW2162" s="13" t="s">
        <v>31</v>
      </c>
      <c r="AX2162" s="13" t="s">
        <v>75</v>
      </c>
      <c r="AY2162" s="178" t="s">
        <v>181</v>
      </c>
    </row>
    <row r="2163" spans="2:51" s="14" customFormat="1">
      <c r="B2163" s="185"/>
      <c r="D2163" s="177" t="s">
        <v>189</v>
      </c>
      <c r="E2163" s="186" t="s">
        <v>1</v>
      </c>
      <c r="F2163" s="187" t="s">
        <v>1588</v>
      </c>
      <c r="H2163" s="186" t="s">
        <v>1</v>
      </c>
      <c r="I2163" s="188"/>
      <c r="L2163" s="185"/>
      <c r="M2163" s="189"/>
      <c r="N2163" s="190"/>
      <c r="O2163" s="190"/>
      <c r="P2163" s="190"/>
      <c r="Q2163" s="190"/>
      <c r="R2163" s="190"/>
      <c r="S2163" s="190"/>
      <c r="T2163" s="191"/>
      <c r="AT2163" s="186" t="s">
        <v>189</v>
      </c>
      <c r="AU2163" s="186" t="s">
        <v>85</v>
      </c>
      <c r="AV2163" s="14" t="s">
        <v>80</v>
      </c>
      <c r="AW2163" s="14" t="s">
        <v>31</v>
      </c>
      <c r="AX2163" s="14" t="s">
        <v>75</v>
      </c>
      <c r="AY2163" s="186" t="s">
        <v>181</v>
      </c>
    </row>
    <row r="2164" spans="2:51" s="14" customFormat="1">
      <c r="B2164" s="185"/>
      <c r="D2164" s="177" t="s">
        <v>189</v>
      </c>
      <c r="E2164" s="186" t="s">
        <v>1</v>
      </c>
      <c r="F2164" s="187" t="s">
        <v>1590</v>
      </c>
      <c r="H2164" s="186" t="s">
        <v>1</v>
      </c>
      <c r="I2164" s="188"/>
      <c r="L2164" s="185"/>
      <c r="M2164" s="189"/>
      <c r="N2164" s="190"/>
      <c r="O2164" s="190"/>
      <c r="P2164" s="190"/>
      <c r="Q2164" s="190"/>
      <c r="R2164" s="190"/>
      <c r="S2164" s="190"/>
      <c r="T2164" s="191"/>
      <c r="AT2164" s="186" t="s">
        <v>189</v>
      </c>
      <c r="AU2164" s="186" t="s">
        <v>85</v>
      </c>
      <c r="AV2164" s="14" t="s">
        <v>80</v>
      </c>
      <c r="AW2164" s="14" t="s">
        <v>31</v>
      </c>
      <c r="AX2164" s="14" t="s">
        <v>75</v>
      </c>
      <c r="AY2164" s="186" t="s">
        <v>181</v>
      </c>
    </row>
    <row r="2165" spans="2:51" s="13" customFormat="1">
      <c r="B2165" s="176"/>
      <c r="D2165" s="177" t="s">
        <v>189</v>
      </c>
      <c r="E2165" s="178" t="s">
        <v>1</v>
      </c>
      <c r="F2165" s="179" t="s">
        <v>3166</v>
      </c>
      <c r="H2165" s="180">
        <v>6</v>
      </c>
      <c r="I2165" s="181"/>
      <c r="L2165" s="176"/>
      <c r="M2165" s="182"/>
      <c r="N2165" s="183"/>
      <c r="O2165" s="183"/>
      <c r="P2165" s="183"/>
      <c r="Q2165" s="183"/>
      <c r="R2165" s="183"/>
      <c r="S2165" s="183"/>
      <c r="T2165" s="184"/>
      <c r="AT2165" s="178" t="s">
        <v>189</v>
      </c>
      <c r="AU2165" s="178" t="s">
        <v>85</v>
      </c>
      <c r="AV2165" s="13" t="s">
        <v>85</v>
      </c>
      <c r="AW2165" s="13" t="s">
        <v>31</v>
      </c>
      <c r="AX2165" s="13" t="s">
        <v>75</v>
      </c>
      <c r="AY2165" s="178" t="s">
        <v>181</v>
      </c>
    </row>
    <row r="2166" spans="2:51" s="14" customFormat="1">
      <c r="B2166" s="185"/>
      <c r="D2166" s="177" t="s">
        <v>189</v>
      </c>
      <c r="E2166" s="186" t="s">
        <v>1</v>
      </c>
      <c r="F2166" s="187" t="s">
        <v>1592</v>
      </c>
      <c r="H2166" s="186" t="s">
        <v>1</v>
      </c>
      <c r="I2166" s="188"/>
      <c r="L2166" s="185"/>
      <c r="M2166" s="189"/>
      <c r="N2166" s="190"/>
      <c r="O2166" s="190"/>
      <c r="P2166" s="190"/>
      <c r="Q2166" s="190"/>
      <c r="R2166" s="190"/>
      <c r="S2166" s="190"/>
      <c r="T2166" s="191"/>
      <c r="AT2166" s="186" t="s">
        <v>189</v>
      </c>
      <c r="AU2166" s="186" t="s">
        <v>85</v>
      </c>
      <c r="AV2166" s="14" t="s">
        <v>80</v>
      </c>
      <c r="AW2166" s="14" t="s">
        <v>31</v>
      </c>
      <c r="AX2166" s="14" t="s">
        <v>75</v>
      </c>
      <c r="AY2166" s="186" t="s">
        <v>181</v>
      </c>
    </row>
    <row r="2167" spans="2:51" s="13" customFormat="1">
      <c r="B2167" s="176"/>
      <c r="D2167" s="177" t="s">
        <v>189</v>
      </c>
      <c r="E2167" s="178" t="s">
        <v>1</v>
      </c>
      <c r="F2167" s="179" t="s">
        <v>211</v>
      </c>
      <c r="H2167" s="180">
        <v>6</v>
      </c>
      <c r="I2167" s="181"/>
      <c r="L2167" s="176"/>
      <c r="M2167" s="182"/>
      <c r="N2167" s="183"/>
      <c r="O2167" s="183"/>
      <c r="P2167" s="183"/>
      <c r="Q2167" s="183"/>
      <c r="R2167" s="183"/>
      <c r="S2167" s="183"/>
      <c r="T2167" s="184"/>
      <c r="AT2167" s="178" t="s">
        <v>189</v>
      </c>
      <c r="AU2167" s="178" t="s">
        <v>85</v>
      </c>
      <c r="AV2167" s="13" t="s">
        <v>85</v>
      </c>
      <c r="AW2167" s="13" t="s">
        <v>31</v>
      </c>
      <c r="AX2167" s="13" t="s">
        <v>75</v>
      </c>
      <c r="AY2167" s="178" t="s">
        <v>181</v>
      </c>
    </row>
    <row r="2168" spans="2:51" s="14" customFormat="1">
      <c r="B2168" s="185"/>
      <c r="D2168" s="177" t="s">
        <v>189</v>
      </c>
      <c r="E2168" s="186" t="s">
        <v>1</v>
      </c>
      <c r="F2168" s="187" t="s">
        <v>1595</v>
      </c>
      <c r="H2168" s="186" t="s">
        <v>1</v>
      </c>
      <c r="I2168" s="188"/>
      <c r="L2168" s="185"/>
      <c r="M2168" s="189"/>
      <c r="N2168" s="190"/>
      <c r="O2168" s="190"/>
      <c r="P2168" s="190"/>
      <c r="Q2168" s="190"/>
      <c r="R2168" s="190"/>
      <c r="S2168" s="190"/>
      <c r="T2168" s="191"/>
      <c r="AT2168" s="186" t="s">
        <v>189</v>
      </c>
      <c r="AU2168" s="186" t="s">
        <v>85</v>
      </c>
      <c r="AV2168" s="14" t="s">
        <v>80</v>
      </c>
      <c r="AW2168" s="14" t="s">
        <v>31</v>
      </c>
      <c r="AX2168" s="14" t="s">
        <v>75</v>
      </c>
      <c r="AY2168" s="186" t="s">
        <v>181</v>
      </c>
    </row>
    <row r="2169" spans="2:51" s="13" customFormat="1">
      <c r="B2169" s="176"/>
      <c r="D2169" s="177" t="s">
        <v>189</v>
      </c>
      <c r="E2169" s="178" t="s">
        <v>1</v>
      </c>
      <c r="F2169" s="179" t="s">
        <v>85</v>
      </c>
      <c r="H2169" s="180">
        <v>2</v>
      </c>
      <c r="I2169" s="181"/>
      <c r="L2169" s="176"/>
      <c r="M2169" s="182"/>
      <c r="N2169" s="183"/>
      <c r="O2169" s="183"/>
      <c r="P2169" s="183"/>
      <c r="Q2169" s="183"/>
      <c r="R2169" s="183"/>
      <c r="S2169" s="183"/>
      <c r="T2169" s="184"/>
      <c r="AT2169" s="178" t="s">
        <v>189</v>
      </c>
      <c r="AU2169" s="178" t="s">
        <v>85</v>
      </c>
      <c r="AV2169" s="13" t="s">
        <v>85</v>
      </c>
      <c r="AW2169" s="13" t="s">
        <v>31</v>
      </c>
      <c r="AX2169" s="13" t="s">
        <v>75</v>
      </c>
      <c r="AY2169" s="178" t="s">
        <v>181</v>
      </c>
    </row>
    <row r="2170" spans="2:51" s="14" customFormat="1">
      <c r="B2170" s="185"/>
      <c r="D2170" s="177" t="s">
        <v>189</v>
      </c>
      <c r="E2170" s="186" t="s">
        <v>1</v>
      </c>
      <c r="F2170" s="187" t="s">
        <v>1597</v>
      </c>
      <c r="H2170" s="186" t="s">
        <v>1</v>
      </c>
      <c r="I2170" s="188"/>
      <c r="L2170" s="185"/>
      <c r="M2170" s="189"/>
      <c r="N2170" s="190"/>
      <c r="O2170" s="190"/>
      <c r="P2170" s="190"/>
      <c r="Q2170" s="190"/>
      <c r="R2170" s="190"/>
      <c r="S2170" s="190"/>
      <c r="T2170" s="191"/>
      <c r="AT2170" s="186" t="s">
        <v>189</v>
      </c>
      <c r="AU2170" s="186" t="s">
        <v>85</v>
      </c>
      <c r="AV2170" s="14" t="s">
        <v>80</v>
      </c>
      <c r="AW2170" s="14" t="s">
        <v>31</v>
      </c>
      <c r="AX2170" s="14" t="s">
        <v>75</v>
      </c>
      <c r="AY2170" s="186" t="s">
        <v>181</v>
      </c>
    </row>
    <row r="2171" spans="2:51" s="14" customFormat="1">
      <c r="B2171" s="185"/>
      <c r="D2171" s="177" t="s">
        <v>189</v>
      </c>
      <c r="E2171" s="186" t="s">
        <v>1</v>
      </c>
      <c r="F2171" s="187" t="s">
        <v>1599</v>
      </c>
      <c r="H2171" s="186" t="s">
        <v>1</v>
      </c>
      <c r="I2171" s="188"/>
      <c r="L2171" s="185"/>
      <c r="M2171" s="189"/>
      <c r="N2171" s="190"/>
      <c r="O2171" s="190"/>
      <c r="P2171" s="190"/>
      <c r="Q2171" s="190"/>
      <c r="R2171" s="190"/>
      <c r="S2171" s="190"/>
      <c r="T2171" s="191"/>
      <c r="AT2171" s="186" t="s">
        <v>189</v>
      </c>
      <c r="AU2171" s="186" t="s">
        <v>85</v>
      </c>
      <c r="AV2171" s="14" t="s">
        <v>80</v>
      </c>
      <c r="AW2171" s="14" t="s">
        <v>31</v>
      </c>
      <c r="AX2171" s="14" t="s">
        <v>75</v>
      </c>
      <c r="AY2171" s="186" t="s">
        <v>181</v>
      </c>
    </row>
    <row r="2172" spans="2:51" s="13" customFormat="1">
      <c r="B2172" s="176"/>
      <c r="D2172" s="177" t="s">
        <v>189</v>
      </c>
      <c r="E2172" s="178" t="s">
        <v>1</v>
      </c>
      <c r="F2172" s="179" t="s">
        <v>118</v>
      </c>
      <c r="H2172" s="180">
        <v>3</v>
      </c>
      <c r="I2172" s="181"/>
      <c r="L2172" s="176"/>
      <c r="M2172" s="182"/>
      <c r="N2172" s="183"/>
      <c r="O2172" s="183"/>
      <c r="P2172" s="183"/>
      <c r="Q2172" s="183"/>
      <c r="R2172" s="183"/>
      <c r="S2172" s="183"/>
      <c r="T2172" s="184"/>
      <c r="AT2172" s="178" t="s">
        <v>189</v>
      </c>
      <c r="AU2172" s="178" t="s">
        <v>85</v>
      </c>
      <c r="AV2172" s="13" t="s">
        <v>85</v>
      </c>
      <c r="AW2172" s="13" t="s">
        <v>31</v>
      </c>
      <c r="AX2172" s="13" t="s">
        <v>75</v>
      </c>
      <c r="AY2172" s="178" t="s">
        <v>181</v>
      </c>
    </row>
    <row r="2173" spans="2:51" s="14" customFormat="1">
      <c r="B2173" s="185"/>
      <c r="D2173" s="177" t="s">
        <v>189</v>
      </c>
      <c r="E2173" s="186" t="s">
        <v>1</v>
      </c>
      <c r="F2173" s="187" t="s">
        <v>1601</v>
      </c>
      <c r="H2173" s="186" t="s">
        <v>1</v>
      </c>
      <c r="I2173" s="188"/>
      <c r="L2173" s="185"/>
      <c r="M2173" s="189"/>
      <c r="N2173" s="190"/>
      <c r="O2173" s="190"/>
      <c r="P2173" s="190"/>
      <c r="Q2173" s="190"/>
      <c r="R2173" s="190"/>
      <c r="S2173" s="190"/>
      <c r="T2173" s="191"/>
      <c r="AT2173" s="186" t="s">
        <v>189</v>
      </c>
      <c r="AU2173" s="186" t="s">
        <v>85</v>
      </c>
      <c r="AV2173" s="14" t="s">
        <v>80</v>
      </c>
      <c r="AW2173" s="14" t="s">
        <v>31</v>
      </c>
      <c r="AX2173" s="14" t="s">
        <v>75</v>
      </c>
      <c r="AY2173" s="186" t="s">
        <v>181</v>
      </c>
    </row>
    <row r="2174" spans="2:51" s="13" customFormat="1">
      <c r="B2174" s="176"/>
      <c r="D2174" s="177" t="s">
        <v>189</v>
      </c>
      <c r="E2174" s="178" t="s">
        <v>1</v>
      </c>
      <c r="F2174" s="179" t="s">
        <v>80</v>
      </c>
      <c r="H2174" s="180">
        <v>1</v>
      </c>
      <c r="I2174" s="181"/>
      <c r="L2174" s="176"/>
      <c r="M2174" s="182"/>
      <c r="N2174" s="183"/>
      <c r="O2174" s="183"/>
      <c r="P2174" s="183"/>
      <c r="Q2174" s="183"/>
      <c r="R2174" s="183"/>
      <c r="S2174" s="183"/>
      <c r="T2174" s="184"/>
      <c r="AT2174" s="178" t="s">
        <v>189</v>
      </c>
      <c r="AU2174" s="178" t="s">
        <v>85</v>
      </c>
      <c r="AV2174" s="13" t="s">
        <v>85</v>
      </c>
      <c r="AW2174" s="13" t="s">
        <v>31</v>
      </c>
      <c r="AX2174" s="13" t="s">
        <v>75</v>
      </c>
      <c r="AY2174" s="178" t="s">
        <v>181</v>
      </c>
    </row>
    <row r="2175" spans="2:51" s="14" customFormat="1">
      <c r="B2175" s="185"/>
      <c r="D2175" s="177" t="s">
        <v>189</v>
      </c>
      <c r="E2175" s="186" t="s">
        <v>1</v>
      </c>
      <c r="F2175" s="187" t="s">
        <v>1603</v>
      </c>
      <c r="H2175" s="186" t="s">
        <v>1</v>
      </c>
      <c r="I2175" s="188"/>
      <c r="L2175" s="185"/>
      <c r="M2175" s="189"/>
      <c r="N2175" s="190"/>
      <c r="O2175" s="190"/>
      <c r="P2175" s="190"/>
      <c r="Q2175" s="190"/>
      <c r="R2175" s="190"/>
      <c r="S2175" s="190"/>
      <c r="T2175" s="191"/>
      <c r="AT2175" s="186" t="s">
        <v>189</v>
      </c>
      <c r="AU2175" s="186" t="s">
        <v>85</v>
      </c>
      <c r="AV2175" s="14" t="s">
        <v>80</v>
      </c>
      <c r="AW2175" s="14" t="s">
        <v>31</v>
      </c>
      <c r="AX2175" s="14" t="s">
        <v>75</v>
      </c>
      <c r="AY2175" s="186" t="s">
        <v>181</v>
      </c>
    </row>
    <row r="2176" spans="2:51" s="13" customFormat="1">
      <c r="B2176" s="176"/>
      <c r="D2176" s="177" t="s">
        <v>189</v>
      </c>
      <c r="E2176" s="178" t="s">
        <v>1</v>
      </c>
      <c r="F2176" s="179" t="s">
        <v>80</v>
      </c>
      <c r="H2176" s="180">
        <v>1</v>
      </c>
      <c r="I2176" s="181"/>
      <c r="L2176" s="176"/>
      <c r="M2176" s="182"/>
      <c r="N2176" s="183"/>
      <c r="O2176" s="183"/>
      <c r="P2176" s="183"/>
      <c r="Q2176" s="183"/>
      <c r="R2176" s="183"/>
      <c r="S2176" s="183"/>
      <c r="T2176" s="184"/>
      <c r="AT2176" s="178" t="s">
        <v>189</v>
      </c>
      <c r="AU2176" s="178" t="s">
        <v>85</v>
      </c>
      <c r="AV2176" s="13" t="s">
        <v>85</v>
      </c>
      <c r="AW2176" s="13" t="s">
        <v>31</v>
      </c>
      <c r="AX2176" s="13" t="s">
        <v>75</v>
      </c>
      <c r="AY2176" s="178" t="s">
        <v>181</v>
      </c>
    </row>
    <row r="2177" spans="2:51" s="14" customFormat="1">
      <c r="B2177" s="185"/>
      <c r="D2177" s="177" t="s">
        <v>189</v>
      </c>
      <c r="E2177" s="186" t="s">
        <v>1</v>
      </c>
      <c r="F2177" s="187" t="s">
        <v>1607</v>
      </c>
      <c r="H2177" s="186" t="s">
        <v>1</v>
      </c>
      <c r="I2177" s="188"/>
      <c r="L2177" s="185"/>
      <c r="M2177" s="189"/>
      <c r="N2177" s="190"/>
      <c r="O2177" s="190"/>
      <c r="P2177" s="190"/>
      <c r="Q2177" s="190"/>
      <c r="R2177" s="190"/>
      <c r="S2177" s="190"/>
      <c r="T2177" s="191"/>
      <c r="AT2177" s="186" t="s">
        <v>189</v>
      </c>
      <c r="AU2177" s="186" t="s">
        <v>85</v>
      </c>
      <c r="AV2177" s="14" t="s">
        <v>80</v>
      </c>
      <c r="AW2177" s="14" t="s">
        <v>31</v>
      </c>
      <c r="AX2177" s="14" t="s">
        <v>75</v>
      </c>
      <c r="AY2177" s="186" t="s">
        <v>181</v>
      </c>
    </row>
    <row r="2178" spans="2:51" s="13" customFormat="1">
      <c r="B2178" s="176"/>
      <c r="D2178" s="177" t="s">
        <v>189</v>
      </c>
      <c r="E2178" s="178" t="s">
        <v>1</v>
      </c>
      <c r="F2178" s="179" t="s">
        <v>187</v>
      </c>
      <c r="H2178" s="180">
        <v>4</v>
      </c>
      <c r="I2178" s="181"/>
      <c r="L2178" s="176"/>
      <c r="M2178" s="182"/>
      <c r="N2178" s="183"/>
      <c r="O2178" s="183"/>
      <c r="P2178" s="183"/>
      <c r="Q2178" s="183"/>
      <c r="R2178" s="183"/>
      <c r="S2178" s="183"/>
      <c r="T2178" s="184"/>
      <c r="AT2178" s="178" t="s">
        <v>189</v>
      </c>
      <c r="AU2178" s="178" t="s">
        <v>85</v>
      </c>
      <c r="AV2178" s="13" t="s">
        <v>85</v>
      </c>
      <c r="AW2178" s="13" t="s">
        <v>31</v>
      </c>
      <c r="AX2178" s="13" t="s">
        <v>75</v>
      </c>
      <c r="AY2178" s="178" t="s">
        <v>181</v>
      </c>
    </row>
    <row r="2179" spans="2:51" s="14" customFormat="1">
      <c r="B2179" s="185"/>
      <c r="D2179" s="177" t="s">
        <v>189</v>
      </c>
      <c r="E2179" s="186" t="s">
        <v>1</v>
      </c>
      <c r="F2179" s="187" t="s">
        <v>1078</v>
      </c>
      <c r="H2179" s="186" t="s">
        <v>1</v>
      </c>
      <c r="I2179" s="188"/>
      <c r="L2179" s="185"/>
      <c r="M2179" s="189"/>
      <c r="N2179" s="190"/>
      <c r="O2179" s="190"/>
      <c r="P2179" s="190"/>
      <c r="Q2179" s="190"/>
      <c r="R2179" s="190"/>
      <c r="S2179" s="190"/>
      <c r="T2179" s="191"/>
      <c r="AT2179" s="186" t="s">
        <v>189</v>
      </c>
      <c r="AU2179" s="186" t="s">
        <v>85</v>
      </c>
      <c r="AV2179" s="14" t="s">
        <v>80</v>
      </c>
      <c r="AW2179" s="14" t="s">
        <v>31</v>
      </c>
      <c r="AX2179" s="14" t="s">
        <v>75</v>
      </c>
      <c r="AY2179" s="186" t="s">
        <v>181</v>
      </c>
    </row>
    <row r="2180" spans="2:51" s="13" customFormat="1">
      <c r="B2180" s="176"/>
      <c r="D2180" s="177" t="s">
        <v>189</v>
      </c>
      <c r="E2180" s="178" t="s">
        <v>1</v>
      </c>
      <c r="F2180" s="179" t="s">
        <v>187</v>
      </c>
      <c r="H2180" s="180">
        <v>4</v>
      </c>
      <c r="I2180" s="181"/>
      <c r="L2180" s="176"/>
      <c r="M2180" s="182"/>
      <c r="N2180" s="183"/>
      <c r="O2180" s="183"/>
      <c r="P2180" s="183"/>
      <c r="Q2180" s="183"/>
      <c r="R2180" s="183"/>
      <c r="S2180" s="183"/>
      <c r="T2180" s="184"/>
      <c r="AT2180" s="178" t="s">
        <v>189</v>
      </c>
      <c r="AU2180" s="178" t="s">
        <v>85</v>
      </c>
      <c r="AV2180" s="13" t="s">
        <v>85</v>
      </c>
      <c r="AW2180" s="13" t="s">
        <v>31</v>
      </c>
      <c r="AX2180" s="13" t="s">
        <v>75</v>
      </c>
      <c r="AY2180" s="178" t="s">
        <v>181</v>
      </c>
    </row>
    <row r="2181" spans="2:51" s="14" customFormat="1">
      <c r="B2181" s="185"/>
      <c r="D2181" s="177" t="s">
        <v>189</v>
      </c>
      <c r="E2181" s="186" t="s">
        <v>1</v>
      </c>
      <c r="F2181" s="187" t="s">
        <v>1615</v>
      </c>
      <c r="H2181" s="186" t="s">
        <v>1</v>
      </c>
      <c r="I2181" s="188"/>
      <c r="L2181" s="185"/>
      <c r="M2181" s="189"/>
      <c r="N2181" s="190"/>
      <c r="O2181" s="190"/>
      <c r="P2181" s="190"/>
      <c r="Q2181" s="190"/>
      <c r="R2181" s="190"/>
      <c r="S2181" s="190"/>
      <c r="T2181" s="191"/>
      <c r="AT2181" s="186" t="s">
        <v>189</v>
      </c>
      <c r="AU2181" s="186" t="s">
        <v>85</v>
      </c>
      <c r="AV2181" s="14" t="s">
        <v>80</v>
      </c>
      <c r="AW2181" s="14" t="s">
        <v>31</v>
      </c>
      <c r="AX2181" s="14" t="s">
        <v>75</v>
      </c>
      <c r="AY2181" s="186" t="s">
        <v>181</v>
      </c>
    </row>
    <row r="2182" spans="2:51" s="13" customFormat="1">
      <c r="B2182" s="176"/>
      <c r="D2182" s="177" t="s">
        <v>189</v>
      </c>
      <c r="E2182" s="178" t="s">
        <v>1</v>
      </c>
      <c r="F2182" s="179" t="s">
        <v>187</v>
      </c>
      <c r="H2182" s="180">
        <v>4</v>
      </c>
      <c r="I2182" s="181"/>
      <c r="L2182" s="176"/>
      <c r="M2182" s="182"/>
      <c r="N2182" s="183"/>
      <c r="O2182" s="183"/>
      <c r="P2182" s="183"/>
      <c r="Q2182" s="183"/>
      <c r="R2182" s="183"/>
      <c r="S2182" s="183"/>
      <c r="T2182" s="184"/>
      <c r="AT2182" s="178" t="s">
        <v>189</v>
      </c>
      <c r="AU2182" s="178" t="s">
        <v>85</v>
      </c>
      <c r="AV2182" s="13" t="s">
        <v>85</v>
      </c>
      <c r="AW2182" s="13" t="s">
        <v>31</v>
      </c>
      <c r="AX2182" s="13" t="s">
        <v>75</v>
      </c>
      <c r="AY2182" s="178" t="s">
        <v>181</v>
      </c>
    </row>
    <row r="2183" spans="2:51" s="14" customFormat="1">
      <c r="B2183" s="185"/>
      <c r="D2183" s="177" t="s">
        <v>189</v>
      </c>
      <c r="E2183" s="186" t="s">
        <v>1</v>
      </c>
      <c r="F2183" s="187" t="s">
        <v>1621</v>
      </c>
      <c r="H2183" s="186" t="s">
        <v>1</v>
      </c>
      <c r="I2183" s="188"/>
      <c r="L2183" s="185"/>
      <c r="M2183" s="189"/>
      <c r="N2183" s="190"/>
      <c r="O2183" s="190"/>
      <c r="P2183" s="190"/>
      <c r="Q2183" s="190"/>
      <c r="R2183" s="190"/>
      <c r="S2183" s="190"/>
      <c r="T2183" s="191"/>
      <c r="AT2183" s="186" t="s">
        <v>189</v>
      </c>
      <c r="AU2183" s="186" t="s">
        <v>85</v>
      </c>
      <c r="AV2183" s="14" t="s">
        <v>80</v>
      </c>
      <c r="AW2183" s="14" t="s">
        <v>31</v>
      </c>
      <c r="AX2183" s="14" t="s">
        <v>75</v>
      </c>
      <c r="AY2183" s="186" t="s">
        <v>181</v>
      </c>
    </row>
    <row r="2184" spans="2:51" s="13" customFormat="1">
      <c r="B2184" s="176"/>
      <c r="D2184" s="177" t="s">
        <v>189</v>
      </c>
      <c r="E2184" s="178" t="s">
        <v>1</v>
      </c>
      <c r="F2184" s="179" t="s">
        <v>233</v>
      </c>
      <c r="H2184" s="180">
        <v>9</v>
      </c>
      <c r="I2184" s="181"/>
      <c r="L2184" s="176"/>
      <c r="M2184" s="182"/>
      <c r="N2184" s="183"/>
      <c r="O2184" s="183"/>
      <c r="P2184" s="183"/>
      <c r="Q2184" s="183"/>
      <c r="R2184" s="183"/>
      <c r="S2184" s="183"/>
      <c r="T2184" s="184"/>
      <c r="AT2184" s="178" t="s">
        <v>189</v>
      </c>
      <c r="AU2184" s="178" t="s">
        <v>85</v>
      </c>
      <c r="AV2184" s="13" t="s">
        <v>85</v>
      </c>
      <c r="AW2184" s="13" t="s">
        <v>31</v>
      </c>
      <c r="AX2184" s="13" t="s">
        <v>75</v>
      </c>
      <c r="AY2184" s="178" t="s">
        <v>181</v>
      </c>
    </row>
    <row r="2185" spans="2:51" s="14" customFormat="1">
      <c r="B2185" s="185"/>
      <c r="D2185" s="177" t="s">
        <v>189</v>
      </c>
      <c r="E2185" s="186" t="s">
        <v>1</v>
      </c>
      <c r="F2185" s="187" t="s">
        <v>1623</v>
      </c>
      <c r="H2185" s="186" t="s">
        <v>1</v>
      </c>
      <c r="I2185" s="188"/>
      <c r="L2185" s="185"/>
      <c r="M2185" s="189"/>
      <c r="N2185" s="190"/>
      <c r="O2185" s="190"/>
      <c r="P2185" s="190"/>
      <c r="Q2185" s="190"/>
      <c r="R2185" s="190"/>
      <c r="S2185" s="190"/>
      <c r="T2185" s="191"/>
      <c r="AT2185" s="186" t="s">
        <v>189</v>
      </c>
      <c r="AU2185" s="186" t="s">
        <v>85</v>
      </c>
      <c r="AV2185" s="14" t="s">
        <v>80</v>
      </c>
      <c r="AW2185" s="14" t="s">
        <v>31</v>
      </c>
      <c r="AX2185" s="14" t="s">
        <v>75</v>
      </c>
      <c r="AY2185" s="186" t="s">
        <v>181</v>
      </c>
    </row>
    <row r="2186" spans="2:51" s="13" customFormat="1">
      <c r="B2186" s="176"/>
      <c r="D2186" s="177" t="s">
        <v>189</v>
      </c>
      <c r="E2186" s="178" t="s">
        <v>1</v>
      </c>
      <c r="F2186" s="179" t="s">
        <v>85</v>
      </c>
      <c r="H2186" s="180">
        <v>2</v>
      </c>
      <c r="I2186" s="181"/>
      <c r="L2186" s="176"/>
      <c r="M2186" s="182"/>
      <c r="N2186" s="183"/>
      <c r="O2186" s="183"/>
      <c r="P2186" s="183"/>
      <c r="Q2186" s="183"/>
      <c r="R2186" s="183"/>
      <c r="S2186" s="183"/>
      <c r="T2186" s="184"/>
      <c r="AT2186" s="178" t="s">
        <v>189</v>
      </c>
      <c r="AU2186" s="178" t="s">
        <v>85</v>
      </c>
      <c r="AV2186" s="13" t="s">
        <v>85</v>
      </c>
      <c r="AW2186" s="13" t="s">
        <v>31</v>
      </c>
      <c r="AX2186" s="13" t="s">
        <v>75</v>
      </c>
      <c r="AY2186" s="178" t="s">
        <v>181</v>
      </c>
    </row>
    <row r="2187" spans="2:51" s="14" customFormat="1">
      <c r="B2187" s="185"/>
      <c r="D2187" s="177" t="s">
        <v>189</v>
      </c>
      <c r="E2187" s="186" t="s">
        <v>1</v>
      </c>
      <c r="F2187" s="187" t="s">
        <v>1629</v>
      </c>
      <c r="H2187" s="186" t="s">
        <v>1</v>
      </c>
      <c r="I2187" s="188"/>
      <c r="L2187" s="185"/>
      <c r="M2187" s="189"/>
      <c r="N2187" s="190"/>
      <c r="O2187" s="190"/>
      <c r="P2187" s="190"/>
      <c r="Q2187" s="190"/>
      <c r="R2187" s="190"/>
      <c r="S2187" s="190"/>
      <c r="T2187" s="191"/>
      <c r="AT2187" s="186" t="s">
        <v>189</v>
      </c>
      <c r="AU2187" s="186" t="s">
        <v>85</v>
      </c>
      <c r="AV2187" s="14" t="s">
        <v>80</v>
      </c>
      <c r="AW2187" s="14" t="s">
        <v>31</v>
      </c>
      <c r="AX2187" s="14" t="s">
        <v>75</v>
      </c>
      <c r="AY2187" s="186" t="s">
        <v>181</v>
      </c>
    </row>
    <row r="2188" spans="2:51" s="13" customFormat="1">
      <c r="B2188" s="176"/>
      <c r="D2188" s="177" t="s">
        <v>189</v>
      </c>
      <c r="E2188" s="178" t="s">
        <v>1</v>
      </c>
      <c r="F2188" s="179" t="s">
        <v>225</v>
      </c>
      <c r="H2188" s="180">
        <v>8</v>
      </c>
      <c r="I2188" s="181"/>
      <c r="L2188" s="176"/>
      <c r="M2188" s="182"/>
      <c r="N2188" s="183"/>
      <c r="O2188" s="183"/>
      <c r="P2188" s="183"/>
      <c r="Q2188" s="183"/>
      <c r="R2188" s="183"/>
      <c r="S2188" s="183"/>
      <c r="T2188" s="184"/>
      <c r="AT2188" s="178" t="s">
        <v>189</v>
      </c>
      <c r="AU2188" s="178" t="s">
        <v>85</v>
      </c>
      <c r="AV2188" s="13" t="s">
        <v>85</v>
      </c>
      <c r="AW2188" s="13" t="s">
        <v>31</v>
      </c>
      <c r="AX2188" s="13" t="s">
        <v>75</v>
      </c>
      <c r="AY2188" s="178" t="s">
        <v>181</v>
      </c>
    </row>
    <row r="2189" spans="2:51" s="14" customFormat="1">
      <c r="B2189" s="185"/>
      <c r="D2189" s="177" t="s">
        <v>189</v>
      </c>
      <c r="E2189" s="186" t="s">
        <v>1</v>
      </c>
      <c r="F2189" s="187" t="s">
        <v>1631</v>
      </c>
      <c r="H2189" s="186" t="s">
        <v>1</v>
      </c>
      <c r="I2189" s="188"/>
      <c r="L2189" s="185"/>
      <c r="M2189" s="189"/>
      <c r="N2189" s="190"/>
      <c r="O2189" s="190"/>
      <c r="P2189" s="190"/>
      <c r="Q2189" s="190"/>
      <c r="R2189" s="190"/>
      <c r="S2189" s="190"/>
      <c r="T2189" s="191"/>
      <c r="AT2189" s="186" t="s">
        <v>189</v>
      </c>
      <c r="AU2189" s="186" t="s">
        <v>85</v>
      </c>
      <c r="AV2189" s="14" t="s">
        <v>80</v>
      </c>
      <c r="AW2189" s="14" t="s">
        <v>31</v>
      </c>
      <c r="AX2189" s="14" t="s">
        <v>75</v>
      </c>
      <c r="AY2189" s="186" t="s">
        <v>181</v>
      </c>
    </row>
    <row r="2190" spans="2:51" s="13" customFormat="1">
      <c r="B2190" s="176"/>
      <c r="D2190" s="177" t="s">
        <v>189</v>
      </c>
      <c r="E2190" s="178" t="s">
        <v>1</v>
      </c>
      <c r="F2190" s="179" t="s">
        <v>118</v>
      </c>
      <c r="H2190" s="180">
        <v>3</v>
      </c>
      <c r="I2190" s="181"/>
      <c r="L2190" s="176"/>
      <c r="M2190" s="182"/>
      <c r="N2190" s="183"/>
      <c r="O2190" s="183"/>
      <c r="P2190" s="183"/>
      <c r="Q2190" s="183"/>
      <c r="R2190" s="183"/>
      <c r="S2190" s="183"/>
      <c r="T2190" s="184"/>
      <c r="AT2190" s="178" t="s">
        <v>189</v>
      </c>
      <c r="AU2190" s="178" t="s">
        <v>85</v>
      </c>
      <c r="AV2190" s="13" t="s">
        <v>85</v>
      </c>
      <c r="AW2190" s="13" t="s">
        <v>31</v>
      </c>
      <c r="AX2190" s="13" t="s">
        <v>75</v>
      </c>
      <c r="AY2190" s="178" t="s">
        <v>181</v>
      </c>
    </row>
    <row r="2191" spans="2:51" s="14" customFormat="1">
      <c r="B2191" s="185"/>
      <c r="D2191" s="177" t="s">
        <v>189</v>
      </c>
      <c r="E2191" s="186" t="s">
        <v>1</v>
      </c>
      <c r="F2191" s="187" t="s">
        <v>1633</v>
      </c>
      <c r="H2191" s="186" t="s">
        <v>1</v>
      </c>
      <c r="I2191" s="188"/>
      <c r="L2191" s="185"/>
      <c r="M2191" s="189"/>
      <c r="N2191" s="190"/>
      <c r="O2191" s="190"/>
      <c r="P2191" s="190"/>
      <c r="Q2191" s="190"/>
      <c r="R2191" s="190"/>
      <c r="S2191" s="190"/>
      <c r="T2191" s="191"/>
      <c r="AT2191" s="186" t="s">
        <v>189</v>
      </c>
      <c r="AU2191" s="186" t="s">
        <v>85</v>
      </c>
      <c r="AV2191" s="14" t="s">
        <v>80</v>
      </c>
      <c r="AW2191" s="14" t="s">
        <v>31</v>
      </c>
      <c r="AX2191" s="14" t="s">
        <v>75</v>
      </c>
      <c r="AY2191" s="186" t="s">
        <v>181</v>
      </c>
    </row>
    <row r="2192" spans="2:51" s="13" customFormat="1">
      <c r="B2192" s="176"/>
      <c r="D2192" s="177" t="s">
        <v>189</v>
      </c>
      <c r="E2192" s="178" t="s">
        <v>1</v>
      </c>
      <c r="F2192" s="179" t="s">
        <v>85</v>
      </c>
      <c r="H2192" s="180">
        <v>2</v>
      </c>
      <c r="I2192" s="181"/>
      <c r="L2192" s="176"/>
      <c r="M2192" s="182"/>
      <c r="N2192" s="183"/>
      <c r="O2192" s="183"/>
      <c r="P2192" s="183"/>
      <c r="Q2192" s="183"/>
      <c r="R2192" s="183"/>
      <c r="S2192" s="183"/>
      <c r="T2192" s="184"/>
      <c r="AT2192" s="178" t="s">
        <v>189</v>
      </c>
      <c r="AU2192" s="178" t="s">
        <v>85</v>
      </c>
      <c r="AV2192" s="13" t="s">
        <v>85</v>
      </c>
      <c r="AW2192" s="13" t="s">
        <v>31</v>
      </c>
      <c r="AX2192" s="13" t="s">
        <v>75</v>
      </c>
      <c r="AY2192" s="178" t="s">
        <v>181</v>
      </c>
    </row>
    <row r="2193" spans="2:51" s="14" customFormat="1">
      <c r="B2193" s="185"/>
      <c r="D2193" s="177" t="s">
        <v>189</v>
      </c>
      <c r="E2193" s="186" t="s">
        <v>1</v>
      </c>
      <c r="F2193" s="187" t="s">
        <v>1113</v>
      </c>
      <c r="H2193" s="186" t="s">
        <v>1</v>
      </c>
      <c r="I2193" s="188"/>
      <c r="L2193" s="185"/>
      <c r="M2193" s="189"/>
      <c r="N2193" s="190"/>
      <c r="O2193" s="190"/>
      <c r="P2193" s="190"/>
      <c r="Q2193" s="190"/>
      <c r="R2193" s="190"/>
      <c r="S2193" s="190"/>
      <c r="T2193" s="191"/>
      <c r="AT2193" s="186" t="s">
        <v>189</v>
      </c>
      <c r="AU2193" s="186" t="s">
        <v>85</v>
      </c>
      <c r="AV2193" s="14" t="s">
        <v>80</v>
      </c>
      <c r="AW2193" s="14" t="s">
        <v>31</v>
      </c>
      <c r="AX2193" s="14" t="s">
        <v>75</v>
      </c>
      <c r="AY2193" s="186" t="s">
        <v>181</v>
      </c>
    </row>
    <row r="2194" spans="2:51" s="13" customFormat="1">
      <c r="B2194" s="176"/>
      <c r="D2194" s="177" t="s">
        <v>189</v>
      </c>
      <c r="E2194" s="178" t="s">
        <v>1</v>
      </c>
      <c r="F2194" s="179" t="s">
        <v>211</v>
      </c>
      <c r="H2194" s="180">
        <v>6</v>
      </c>
      <c r="I2194" s="181"/>
      <c r="L2194" s="176"/>
      <c r="M2194" s="182"/>
      <c r="N2194" s="183"/>
      <c r="O2194" s="183"/>
      <c r="P2194" s="183"/>
      <c r="Q2194" s="183"/>
      <c r="R2194" s="183"/>
      <c r="S2194" s="183"/>
      <c r="T2194" s="184"/>
      <c r="AT2194" s="178" t="s">
        <v>189</v>
      </c>
      <c r="AU2194" s="178" t="s">
        <v>85</v>
      </c>
      <c r="AV2194" s="13" t="s">
        <v>85</v>
      </c>
      <c r="AW2194" s="13" t="s">
        <v>31</v>
      </c>
      <c r="AX2194" s="13" t="s">
        <v>75</v>
      </c>
      <c r="AY2194" s="178" t="s">
        <v>181</v>
      </c>
    </row>
    <row r="2195" spans="2:51" s="14" customFormat="1">
      <c r="B2195" s="185"/>
      <c r="D2195" s="177" t="s">
        <v>189</v>
      </c>
      <c r="E2195" s="186" t="s">
        <v>1</v>
      </c>
      <c r="F2195" s="187" t="s">
        <v>1451</v>
      </c>
      <c r="H2195" s="186" t="s">
        <v>1</v>
      </c>
      <c r="I2195" s="188"/>
      <c r="L2195" s="185"/>
      <c r="M2195" s="189"/>
      <c r="N2195" s="190"/>
      <c r="O2195" s="190"/>
      <c r="P2195" s="190"/>
      <c r="Q2195" s="190"/>
      <c r="R2195" s="190"/>
      <c r="S2195" s="190"/>
      <c r="T2195" s="191"/>
      <c r="AT2195" s="186" t="s">
        <v>189</v>
      </c>
      <c r="AU2195" s="186" t="s">
        <v>85</v>
      </c>
      <c r="AV2195" s="14" t="s">
        <v>80</v>
      </c>
      <c r="AW2195" s="14" t="s">
        <v>31</v>
      </c>
      <c r="AX2195" s="14" t="s">
        <v>75</v>
      </c>
      <c r="AY2195" s="186" t="s">
        <v>181</v>
      </c>
    </row>
    <row r="2196" spans="2:51" s="13" customFormat="1">
      <c r="B2196" s="176"/>
      <c r="D2196" s="177" t="s">
        <v>189</v>
      </c>
      <c r="E2196" s="178" t="s">
        <v>1</v>
      </c>
      <c r="F2196" s="179" t="s">
        <v>85</v>
      </c>
      <c r="H2196" s="180">
        <v>2</v>
      </c>
      <c r="I2196" s="181"/>
      <c r="L2196" s="176"/>
      <c r="M2196" s="182"/>
      <c r="N2196" s="183"/>
      <c r="O2196" s="183"/>
      <c r="P2196" s="183"/>
      <c r="Q2196" s="183"/>
      <c r="R2196" s="183"/>
      <c r="S2196" s="183"/>
      <c r="T2196" s="184"/>
      <c r="AT2196" s="178" t="s">
        <v>189</v>
      </c>
      <c r="AU2196" s="178" t="s">
        <v>85</v>
      </c>
      <c r="AV2196" s="13" t="s">
        <v>85</v>
      </c>
      <c r="AW2196" s="13" t="s">
        <v>31</v>
      </c>
      <c r="AX2196" s="13" t="s">
        <v>75</v>
      </c>
      <c r="AY2196" s="178" t="s">
        <v>181</v>
      </c>
    </row>
    <row r="2197" spans="2:51" s="14" customFormat="1">
      <c r="B2197" s="185"/>
      <c r="D2197" s="177" t="s">
        <v>189</v>
      </c>
      <c r="E2197" s="186" t="s">
        <v>1</v>
      </c>
      <c r="F2197" s="187" t="s">
        <v>1637</v>
      </c>
      <c r="H2197" s="186" t="s">
        <v>1</v>
      </c>
      <c r="I2197" s="188"/>
      <c r="L2197" s="185"/>
      <c r="M2197" s="189"/>
      <c r="N2197" s="190"/>
      <c r="O2197" s="190"/>
      <c r="P2197" s="190"/>
      <c r="Q2197" s="190"/>
      <c r="R2197" s="190"/>
      <c r="S2197" s="190"/>
      <c r="T2197" s="191"/>
      <c r="AT2197" s="186" t="s">
        <v>189</v>
      </c>
      <c r="AU2197" s="186" t="s">
        <v>85</v>
      </c>
      <c r="AV2197" s="14" t="s">
        <v>80</v>
      </c>
      <c r="AW2197" s="14" t="s">
        <v>31</v>
      </c>
      <c r="AX2197" s="14" t="s">
        <v>75</v>
      </c>
      <c r="AY2197" s="186" t="s">
        <v>181</v>
      </c>
    </row>
    <row r="2198" spans="2:51" s="13" customFormat="1">
      <c r="B2198" s="176"/>
      <c r="D2198" s="177" t="s">
        <v>189</v>
      </c>
      <c r="E2198" s="178" t="s">
        <v>1</v>
      </c>
      <c r="F2198" s="179" t="s">
        <v>187</v>
      </c>
      <c r="H2198" s="180">
        <v>4</v>
      </c>
      <c r="I2198" s="181"/>
      <c r="L2198" s="176"/>
      <c r="M2198" s="182"/>
      <c r="N2198" s="183"/>
      <c r="O2198" s="183"/>
      <c r="P2198" s="183"/>
      <c r="Q2198" s="183"/>
      <c r="R2198" s="183"/>
      <c r="S2198" s="183"/>
      <c r="T2198" s="184"/>
      <c r="AT2198" s="178" t="s">
        <v>189</v>
      </c>
      <c r="AU2198" s="178" t="s">
        <v>85</v>
      </c>
      <c r="AV2198" s="13" t="s">
        <v>85</v>
      </c>
      <c r="AW2198" s="13" t="s">
        <v>31</v>
      </c>
      <c r="AX2198" s="13" t="s">
        <v>75</v>
      </c>
      <c r="AY2198" s="178" t="s">
        <v>181</v>
      </c>
    </row>
    <row r="2199" spans="2:51" s="14" customFormat="1">
      <c r="B2199" s="185"/>
      <c r="D2199" s="177" t="s">
        <v>189</v>
      </c>
      <c r="E2199" s="186" t="s">
        <v>1</v>
      </c>
      <c r="F2199" s="187" t="s">
        <v>1639</v>
      </c>
      <c r="H2199" s="186" t="s">
        <v>1</v>
      </c>
      <c r="I2199" s="188"/>
      <c r="L2199" s="185"/>
      <c r="M2199" s="189"/>
      <c r="N2199" s="190"/>
      <c r="O2199" s="190"/>
      <c r="P2199" s="190"/>
      <c r="Q2199" s="190"/>
      <c r="R2199" s="190"/>
      <c r="S2199" s="190"/>
      <c r="T2199" s="191"/>
      <c r="AT2199" s="186" t="s">
        <v>189</v>
      </c>
      <c r="AU2199" s="186" t="s">
        <v>85</v>
      </c>
      <c r="AV2199" s="14" t="s">
        <v>80</v>
      </c>
      <c r="AW2199" s="14" t="s">
        <v>31</v>
      </c>
      <c r="AX2199" s="14" t="s">
        <v>75</v>
      </c>
      <c r="AY2199" s="186" t="s">
        <v>181</v>
      </c>
    </row>
    <row r="2200" spans="2:51" s="13" customFormat="1">
      <c r="B2200" s="176"/>
      <c r="D2200" s="177" t="s">
        <v>189</v>
      </c>
      <c r="E2200" s="178" t="s">
        <v>1</v>
      </c>
      <c r="F2200" s="179" t="s">
        <v>80</v>
      </c>
      <c r="H2200" s="180">
        <v>1</v>
      </c>
      <c r="I2200" s="181"/>
      <c r="L2200" s="176"/>
      <c r="M2200" s="182"/>
      <c r="N2200" s="183"/>
      <c r="O2200" s="183"/>
      <c r="P2200" s="183"/>
      <c r="Q2200" s="183"/>
      <c r="R2200" s="183"/>
      <c r="S2200" s="183"/>
      <c r="T2200" s="184"/>
      <c r="AT2200" s="178" t="s">
        <v>189</v>
      </c>
      <c r="AU2200" s="178" t="s">
        <v>85</v>
      </c>
      <c r="AV2200" s="13" t="s">
        <v>85</v>
      </c>
      <c r="AW2200" s="13" t="s">
        <v>31</v>
      </c>
      <c r="AX2200" s="13" t="s">
        <v>75</v>
      </c>
      <c r="AY2200" s="178" t="s">
        <v>181</v>
      </c>
    </row>
    <row r="2201" spans="2:51" s="14" customFormat="1">
      <c r="B2201" s="185"/>
      <c r="D2201" s="177" t="s">
        <v>189</v>
      </c>
      <c r="E2201" s="186" t="s">
        <v>1</v>
      </c>
      <c r="F2201" s="187" t="s">
        <v>1643</v>
      </c>
      <c r="H2201" s="186" t="s">
        <v>1</v>
      </c>
      <c r="I2201" s="188"/>
      <c r="L2201" s="185"/>
      <c r="M2201" s="189"/>
      <c r="N2201" s="190"/>
      <c r="O2201" s="190"/>
      <c r="P2201" s="190"/>
      <c r="Q2201" s="190"/>
      <c r="R2201" s="190"/>
      <c r="S2201" s="190"/>
      <c r="T2201" s="191"/>
      <c r="AT2201" s="186" t="s">
        <v>189</v>
      </c>
      <c r="AU2201" s="186" t="s">
        <v>85</v>
      </c>
      <c r="AV2201" s="14" t="s">
        <v>80</v>
      </c>
      <c r="AW2201" s="14" t="s">
        <v>31</v>
      </c>
      <c r="AX2201" s="14" t="s">
        <v>75</v>
      </c>
      <c r="AY2201" s="186" t="s">
        <v>181</v>
      </c>
    </row>
    <row r="2202" spans="2:51" s="13" customFormat="1">
      <c r="B2202" s="176"/>
      <c r="D2202" s="177" t="s">
        <v>189</v>
      </c>
      <c r="E2202" s="178" t="s">
        <v>1</v>
      </c>
      <c r="F2202" s="179" t="s">
        <v>118</v>
      </c>
      <c r="H2202" s="180">
        <v>3</v>
      </c>
      <c r="I2202" s="181"/>
      <c r="L2202" s="176"/>
      <c r="M2202" s="182"/>
      <c r="N2202" s="183"/>
      <c r="O2202" s="183"/>
      <c r="P2202" s="183"/>
      <c r="Q2202" s="183"/>
      <c r="R2202" s="183"/>
      <c r="S2202" s="183"/>
      <c r="T2202" s="184"/>
      <c r="AT2202" s="178" t="s">
        <v>189</v>
      </c>
      <c r="AU2202" s="178" t="s">
        <v>85</v>
      </c>
      <c r="AV2202" s="13" t="s">
        <v>85</v>
      </c>
      <c r="AW2202" s="13" t="s">
        <v>31</v>
      </c>
      <c r="AX2202" s="13" t="s">
        <v>75</v>
      </c>
      <c r="AY2202" s="178" t="s">
        <v>181</v>
      </c>
    </row>
    <row r="2203" spans="2:51" s="14" customFormat="1">
      <c r="B2203" s="185"/>
      <c r="D2203" s="177" t="s">
        <v>189</v>
      </c>
      <c r="E2203" s="186" t="s">
        <v>1</v>
      </c>
      <c r="F2203" s="187" t="s">
        <v>1649</v>
      </c>
      <c r="H2203" s="186" t="s">
        <v>1</v>
      </c>
      <c r="I2203" s="188"/>
      <c r="L2203" s="185"/>
      <c r="M2203" s="189"/>
      <c r="N2203" s="190"/>
      <c r="O2203" s="190"/>
      <c r="P2203" s="190"/>
      <c r="Q2203" s="190"/>
      <c r="R2203" s="190"/>
      <c r="S2203" s="190"/>
      <c r="T2203" s="191"/>
      <c r="AT2203" s="186" t="s">
        <v>189</v>
      </c>
      <c r="AU2203" s="186" t="s">
        <v>85</v>
      </c>
      <c r="AV2203" s="14" t="s">
        <v>80</v>
      </c>
      <c r="AW2203" s="14" t="s">
        <v>31</v>
      </c>
      <c r="AX2203" s="14" t="s">
        <v>75</v>
      </c>
      <c r="AY2203" s="186" t="s">
        <v>181</v>
      </c>
    </row>
    <row r="2204" spans="2:51" s="13" customFormat="1">
      <c r="B2204" s="176"/>
      <c r="D2204" s="177" t="s">
        <v>189</v>
      </c>
      <c r="E2204" s="178" t="s">
        <v>1</v>
      </c>
      <c r="F2204" s="179" t="s">
        <v>80</v>
      </c>
      <c r="H2204" s="180">
        <v>1</v>
      </c>
      <c r="I2204" s="181"/>
      <c r="L2204" s="176"/>
      <c r="M2204" s="182"/>
      <c r="N2204" s="183"/>
      <c r="O2204" s="183"/>
      <c r="P2204" s="183"/>
      <c r="Q2204" s="183"/>
      <c r="R2204" s="183"/>
      <c r="S2204" s="183"/>
      <c r="T2204" s="184"/>
      <c r="AT2204" s="178" t="s">
        <v>189</v>
      </c>
      <c r="AU2204" s="178" t="s">
        <v>85</v>
      </c>
      <c r="AV2204" s="13" t="s">
        <v>85</v>
      </c>
      <c r="AW2204" s="13" t="s">
        <v>31</v>
      </c>
      <c r="AX2204" s="13" t="s">
        <v>75</v>
      </c>
      <c r="AY2204" s="178" t="s">
        <v>181</v>
      </c>
    </row>
    <row r="2205" spans="2:51" s="14" customFormat="1">
      <c r="B2205" s="185"/>
      <c r="D2205" s="177" t="s">
        <v>189</v>
      </c>
      <c r="E2205" s="186" t="s">
        <v>1</v>
      </c>
      <c r="F2205" s="187" t="s">
        <v>1653</v>
      </c>
      <c r="H2205" s="186" t="s">
        <v>1</v>
      </c>
      <c r="I2205" s="188"/>
      <c r="L2205" s="185"/>
      <c r="M2205" s="189"/>
      <c r="N2205" s="190"/>
      <c r="O2205" s="190"/>
      <c r="P2205" s="190"/>
      <c r="Q2205" s="190"/>
      <c r="R2205" s="190"/>
      <c r="S2205" s="190"/>
      <c r="T2205" s="191"/>
      <c r="AT2205" s="186" t="s">
        <v>189</v>
      </c>
      <c r="AU2205" s="186" t="s">
        <v>85</v>
      </c>
      <c r="AV2205" s="14" t="s">
        <v>80</v>
      </c>
      <c r="AW2205" s="14" t="s">
        <v>31</v>
      </c>
      <c r="AX2205" s="14" t="s">
        <v>75</v>
      </c>
      <c r="AY2205" s="186" t="s">
        <v>181</v>
      </c>
    </row>
    <row r="2206" spans="2:51" s="13" customFormat="1">
      <c r="B2206" s="176"/>
      <c r="D2206" s="177" t="s">
        <v>189</v>
      </c>
      <c r="E2206" s="178" t="s">
        <v>1</v>
      </c>
      <c r="F2206" s="179" t="s">
        <v>218</v>
      </c>
      <c r="H2206" s="180">
        <v>7</v>
      </c>
      <c r="I2206" s="181"/>
      <c r="L2206" s="176"/>
      <c r="M2206" s="182"/>
      <c r="N2206" s="183"/>
      <c r="O2206" s="183"/>
      <c r="P2206" s="183"/>
      <c r="Q2206" s="183"/>
      <c r="R2206" s="183"/>
      <c r="S2206" s="183"/>
      <c r="T2206" s="184"/>
      <c r="AT2206" s="178" t="s">
        <v>189</v>
      </c>
      <c r="AU2206" s="178" t="s">
        <v>85</v>
      </c>
      <c r="AV2206" s="13" t="s">
        <v>85</v>
      </c>
      <c r="AW2206" s="13" t="s">
        <v>31</v>
      </c>
      <c r="AX2206" s="13" t="s">
        <v>75</v>
      </c>
      <c r="AY2206" s="178" t="s">
        <v>181</v>
      </c>
    </row>
    <row r="2207" spans="2:51" s="14" customFormat="1">
      <c r="B2207" s="185"/>
      <c r="D2207" s="177" t="s">
        <v>189</v>
      </c>
      <c r="E2207" s="186" t="s">
        <v>1</v>
      </c>
      <c r="F2207" s="187" t="s">
        <v>1668</v>
      </c>
      <c r="H2207" s="186" t="s">
        <v>1</v>
      </c>
      <c r="I2207" s="188"/>
      <c r="L2207" s="185"/>
      <c r="M2207" s="189"/>
      <c r="N2207" s="190"/>
      <c r="O2207" s="190"/>
      <c r="P2207" s="190"/>
      <c r="Q2207" s="190"/>
      <c r="R2207" s="190"/>
      <c r="S2207" s="190"/>
      <c r="T2207" s="191"/>
      <c r="AT2207" s="186" t="s">
        <v>189</v>
      </c>
      <c r="AU2207" s="186" t="s">
        <v>85</v>
      </c>
      <c r="AV2207" s="14" t="s">
        <v>80</v>
      </c>
      <c r="AW2207" s="14" t="s">
        <v>31</v>
      </c>
      <c r="AX2207" s="14" t="s">
        <v>75</v>
      </c>
      <c r="AY2207" s="186" t="s">
        <v>181</v>
      </c>
    </row>
    <row r="2208" spans="2:51" s="14" customFormat="1">
      <c r="B2208" s="185"/>
      <c r="D2208" s="177" t="s">
        <v>189</v>
      </c>
      <c r="E2208" s="186" t="s">
        <v>1</v>
      </c>
      <c r="F2208" s="187" t="s">
        <v>3167</v>
      </c>
      <c r="H2208" s="186" t="s">
        <v>1</v>
      </c>
      <c r="I2208" s="188"/>
      <c r="L2208" s="185"/>
      <c r="M2208" s="189"/>
      <c r="N2208" s="190"/>
      <c r="O2208" s="190"/>
      <c r="P2208" s="190"/>
      <c r="Q2208" s="190"/>
      <c r="R2208" s="190"/>
      <c r="S2208" s="190"/>
      <c r="T2208" s="191"/>
      <c r="AT2208" s="186" t="s">
        <v>189</v>
      </c>
      <c r="AU2208" s="186" t="s">
        <v>85</v>
      </c>
      <c r="AV2208" s="14" t="s">
        <v>80</v>
      </c>
      <c r="AW2208" s="14" t="s">
        <v>31</v>
      </c>
      <c r="AX2208" s="14" t="s">
        <v>75</v>
      </c>
      <c r="AY2208" s="186" t="s">
        <v>181</v>
      </c>
    </row>
    <row r="2209" spans="2:51" s="13" customFormat="1">
      <c r="B2209" s="176"/>
      <c r="D2209" s="177" t="s">
        <v>189</v>
      </c>
      <c r="E2209" s="178" t="s">
        <v>1</v>
      </c>
      <c r="F2209" s="179" t="s">
        <v>118</v>
      </c>
      <c r="H2209" s="180">
        <v>3</v>
      </c>
      <c r="I2209" s="181"/>
      <c r="L2209" s="176"/>
      <c r="M2209" s="182"/>
      <c r="N2209" s="183"/>
      <c r="O2209" s="183"/>
      <c r="P2209" s="183"/>
      <c r="Q2209" s="183"/>
      <c r="R2209" s="183"/>
      <c r="S2209" s="183"/>
      <c r="T2209" s="184"/>
      <c r="AT2209" s="178" t="s">
        <v>189</v>
      </c>
      <c r="AU2209" s="178" t="s">
        <v>85</v>
      </c>
      <c r="AV2209" s="13" t="s">
        <v>85</v>
      </c>
      <c r="AW2209" s="13" t="s">
        <v>31</v>
      </c>
      <c r="AX2209" s="13" t="s">
        <v>75</v>
      </c>
      <c r="AY2209" s="178" t="s">
        <v>181</v>
      </c>
    </row>
    <row r="2210" spans="2:51" s="14" customFormat="1">
      <c r="B2210" s="185"/>
      <c r="D2210" s="177" t="s">
        <v>189</v>
      </c>
      <c r="E2210" s="186" t="s">
        <v>1</v>
      </c>
      <c r="F2210" s="187" t="s">
        <v>3168</v>
      </c>
      <c r="H2210" s="186" t="s">
        <v>1</v>
      </c>
      <c r="I2210" s="188"/>
      <c r="L2210" s="185"/>
      <c r="M2210" s="189"/>
      <c r="N2210" s="190"/>
      <c r="O2210" s="190"/>
      <c r="P2210" s="190"/>
      <c r="Q2210" s="190"/>
      <c r="R2210" s="190"/>
      <c r="S2210" s="190"/>
      <c r="T2210" s="191"/>
      <c r="AT2210" s="186" t="s">
        <v>189</v>
      </c>
      <c r="AU2210" s="186" t="s">
        <v>85</v>
      </c>
      <c r="AV2210" s="14" t="s">
        <v>80</v>
      </c>
      <c r="AW2210" s="14" t="s">
        <v>31</v>
      </c>
      <c r="AX2210" s="14" t="s">
        <v>75</v>
      </c>
      <c r="AY2210" s="186" t="s">
        <v>181</v>
      </c>
    </row>
    <row r="2211" spans="2:51" s="13" customFormat="1">
      <c r="B2211" s="176"/>
      <c r="D2211" s="177" t="s">
        <v>189</v>
      </c>
      <c r="E2211" s="178" t="s">
        <v>1</v>
      </c>
      <c r="F2211" s="179" t="s">
        <v>205</v>
      </c>
      <c r="H2211" s="180">
        <v>5</v>
      </c>
      <c r="I2211" s="181"/>
      <c r="L2211" s="176"/>
      <c r="M2211" s="182"/>
      <c r="N2211" s="183"/>
      <c r="O2211" s="183"/>
      <c r="P2211" s="183"/>
      <c r="Q2211" s="183"/>
      <c r="R2211" s="183"/>
      <c r="S2211" s="183"/>
      <c r="T2211" s="184"/>
      <c r="AT2211" s="178" t="s">
        <v>189</v>
      </c>
      <c r="AU2211" s="178" t="s">
        <v>85</v>
      </c>
      <c r="AV2211" s="13" t="s">
        <v>85</v>
      </c>
      <c r="AW2211" s="13" t="s">
        <v>31</v>
      </c>
      <c r="AX2211" s="13" t="s">
        <v>75</v>
      </c>
      <c r="AY2211" s="178" t="s">
        <v>181</v>
      </c>
    </row>
    <row r="2212" spans="2:51" s="14" customFormat="1">
      <c r="B2212" s="185"/>
      <c r="D2212" s="177" t="s">
        <v>189</v>
      </c>
      <c r="E2212" s="186" t="s">
        <v>1</v>
      </c>
      <c r="F2212" s="187" t="s">
        <v>3169</v>
      </c>
      <c r="H2212" s="186" t="s">
        <v>1</v>
      </c>
      <c r="I2212" s="188"/>
      <c r="L2212" s="185"/>
      <c r="M2212" s="189"/>
      <c r="N2212" s="190"/>
      <c r="O2212" s="190"/>
      <c r="P2212" s="190"/>
      <c r="Q2212" s="190"/>
      <c r="R2212" s="190"/>
      <c r="S2212" s="190"/>
      <c r="T2212" s="191"/>
      <c r="AT2212" s="186" t="s">
        <v>189</v>
      </c>
      <c r="AU2212" s="186" t="s">
        <v>85</v>
      </c>
      <c r="AV2212" s="14" t="s">
        <v>80</v>
      </c>
      <c r="AW2212" s="14" t="s">
        <v>31</v>
      </c>
      <c r="AX2212" s="14" t="s">
        <v>75</v>
      </c>
      <c r="AY2212" s="186" t="s">
        <v>181</v>
      </c>
    </row>
    <row r="2213" spans="2:51" s="13" customFormat="1">
      <c r="B2213" s="176"/>
      <c r="D2213" s="177" t="s">
        <v>189</v>
      </c>
      <c r="E2213" s="178" t="s">
        <v>1</v>
      </c>
      <c r="F2213" s="179" t="s">
        <v>187</v>
      </c>
      <c r="H2213" s="180">
        <v>4</v>
      </c>
      <c r="I2213" s="181"/>
      <c r="L2213" s="176"/>
      <c r="M2213" s="182"/>
      <c r="N2213" s="183"/>
      <c r="O2213" s="183"/>
      <c r="P2213" s="183"/>
      <c r="Q2213" s="183"/>
      <c r="R2213" s="183"/>
      <c r="S2213" s="183"/>
      <c r="T2213" s="184"/>
      <c r="AT2213" s="178" t="s">
        <v>189</v>
      </c>
      <c r="AU2213" s="178" t="s">
        <v>85</v>
      </c>
      <c r="AV2213" s="13" t="s">
        <v>85</v>
      </c>
      <c r="AW2213" s="13" t="s">
        <v>31</v>
      </c>
      <c r="AX2213" s="13" t="s">
        <v>75</v>
      </c>
      <c r="AY2213" s="178" t="s">
        <v>181</v>
      </c>
    </row>
    <row r="2214" spans="2:51" s="14" customFormat="1">
      <c r="B2214" s="185"/>
      <c r="D2214" s="177" t="s">
        <v>189</v>
      </c>
      <c r="E2214" s="186" t="s">
        <v>1</v>
      </c>
      <c r="F2214" s="187" t="s">
        <v>3170</v>
      </c>
      <c r="H2214" s="186" t="s">
        <v>1</v>
      </c>
      <c r="I2214" s="188"/>
      <c r="L2214" s="185"/>
      <c r="M2214" s="189"/>
      <c r="N2214" s="190"/>
      <c r="O2214" s="190"/>
      <c r="P2214" s="190"/>
      <c r="Q2214" s="190"/>
      <c r="R2214" s="190"/>
      <c r="S2214" s="190"/>
      <c r="T2214" s="191"/>
      <c r="AT2214" s="186" t="s">
        <v>189</v>
      </c>
      <c r="AU2214" s="186" t="s">
        <v>85</v>
      </c>
      <c r="AV2214" s="14" t="s">
        <v>80</v>
      </c>
      <c r="AW2214" s="14" t="s">
        <v>31</v>
      </c>
      <c r="AX2214" s="14" t="s">
        <v>75</v>
      </c>
      <c r="AY2214" s="186" t="s">
        <v>181</v>
      </c>
    </row>
    <row r="2215" spans="2:51" s="13" customFormat="1">
      <c r="B2215" s="176"/>
      <c r="D2215" s="177" t="s">
        <v>189</v>
      </c>
      <c r="E2215" s="178" t="s">
        <v>1</v>
      </c>
      <c r="F2215" s="179" t="s">
        <v>205</v>
      </c>
      <c r="H2215" s="180">
        <v>5</v>
      </c>
      <c r="I2215" s="181"/>
      <c r="L2215" s="176"/>
      <c r="M2215" s="182"/>
      <c r="N2215" s="183"/>
      <c r="O2215" s="183"/>
      <c r="P2215" s="183"/>
      <c r="Q2215" s="183"/>
      <c r="R2215" s="183"/>
      <c r="S2215" s="183"/>
      <c r="T2215" s="184"/>
      <c r="AT2215" s="178" t="s">
        <v>189</v>
      </c>
      <c r="AU2215" s="178" t="s">
        <v>85</v>
      </c>
      <c r="AV2215" s="13" t="s">
        <v>85</v>
      </c>
      <c r="AW2215" s="13" t="s">
        <v>31</v>
      </c>
      <c r="AX2215" s="13" t="s">
        <v>75</v>
      </c>
      <c r="AY2215" s="178" t="s">
        <v>181</v>
      </c>
    </row>
    <row r="2216" spans="2:51" s="14" customFormat="1">
      <c r="B2216" s="185"/>
      <c r="D2216" s="177" t="s">
        <v>189</v>
      </c>
      <c r="E2216" s="186" t="s">
        <v>1</v>
      </c>
      <c r="F2216" s="187" t="s">
        <v>3171</v>
      </c>
      <c r="H2216" s="186" t="s">
        <v>1</v>
      </c>
      <c r="I2216" s="188"/>
      <c r="L2216" s="185"/>
      <c r="M2216" s="189"/>
      <c r="N2216" s="190"/>
      <c r="O2216" s="190"/>
      <c r="P2216" s="190"/>
      <c r="Q2216" s="190"/>
      <c r="R2216" s="190"/>
      <c r="S2216" s="190"/>
      <c r="T2216" s="191"/>
      <c r="AT2216" s="186" t="s">
        <v>189</v>
      </c>
      <c r="AU2216" s="186" t="s">
        <v>85</v>
      </c>
      <c r="AV2216" s="14" t="s">
        <v>80</v>
      </c>
      <c r="AW2216" s="14" t="s">
        <v>31</v>
      </c>
      <c r="AX2216" s="14" t="s">
        <v>75</v>
      </c>
      <c r="AY2216" s="186" t="s">
        <v>181</v>
      </c>
    </row>
    <row r="2217" spans="2:51" s="13" customFormat="1">
      <c r="B2217" s="176"/>
      <c r="D2217" s="177" t="s">
        <v>189</v>
      </c>
      <c r="E2217" s="178" t="s">
        <v>1</v>
      </c>
      <c r="F2217" s="179" t="s">
        <v>80</v>
      </c>
      <c r="H2217" s="180">
        <v>1</v>
      </c>
      <c r="I2217" s="181"/>
      <c r="L2217" s="176"/>
      <c r="M2217" s="182"/>
      <c r="N2217" s="183"/>
      <c r="O2217" s="183"/>
      <c r="P2217" s="183"/>
      <c r="Q2217" s="183"/>
      <c r="R2217" s="183"/>
      <c r="S2217" s="183"/>
      <c r="T2217" s="184"/>
      <c r="AT2217" s="178" t="s">
        <v>189</v>
      </c>
      <c r="AU2217" s="178" t="s">
        <v>85</v>
      </c>
      <c r="AV2217" s="13" t="s">
        <v>85</v>
      </c>
      <c r="AW2217" s="13" t="s">
        <v>31</v>
      </c>
      <c r="AX2217" s="13" t="s">
        <v>75</v>
      </c>
      <c r="AY2217" s="178" t="s">
        <v>181</v>
      </c>
    </row>
    <row r="2218" spans="2:51" s="14" customFormat="1">
      <c r="B2218" s="185"/>
      <c r="D2218" s="177" t="s">
        <v>189</v>
      </c>
      <c r="E2218" s="186" t="s">
        <v>1</v>
      </c>
      <c r="F2218" s="187" t="s">
        <v>3172</v>
      </c>
      <c r="H2218" s="186" t="s">
        <v>1</v>
      </c>
      <c r="I2218" s="188"/>
      <c r="L2218" s="185"/>
      <c r="M2218" s="189"/>
      <c r="N2218" s="190"/>
      <c r="O2218" s="190"/>
      <c r="P2218" s="190"/>
      <c r="Q2218" s="190"/>
      <c r="R2218" s="190"/>
      <c r="S2218" s="190"/>
      <c r="T2218" s="191"/>
      <c r="AT2218" s="186" t="s">
        <v>189</v>
      </c>
      <c r="AU2218" s="186" t="s">
        <v>85</v>
      </c>
      <c r="AV2218" s="14" t="s">
        <v>80</v>
      </c>
      <c r="AW2218" s="14" t="s">
        <v>31</v>
      </c>
      <c r="AX2218" s="14" t="s">
        <v>75</v>
      </c>
      <c r="AY2218" s="186" t="s">
        <v>181</v>
      </c>
    </row>
    <row r="2219" spans="2:51" s="13" customFormat="1">
      <c r="B2219" s="176"/>
      <c r="D2219" s="177" t="s">
        <v>189</v>
      </c>
      <c r="E2219" s="178" t="s">
        <v>1</v>
      </c>
      <c r="F2219" s="179" t="s">
        <v>187</v>
      </c>
      <c r="H2219" s="180">
        <v>4</v>
      </c>
      <c r="I2219" s="181"/>
      <c r="L2219" s="176"/>
      <c r="M2219" s="182"/>
      <c r="N2219" s="183"/>
      <c r="O2219" s="183"/>
      <c r="P2219" s="183"/>
      <c r="Q2219" s="183"/>
      <c r="R2219" s="183"/>
      <c r="S2219" s="183"/>
      <c r="T2219" s="184"/>
      <c r="AT2219" s="178" t="s">
        <v>189</v>
      </c>
      <c r="AU2219" s="178" t="s">
        <v>85</v>
      </c>
      <c r="AV2219" s="13" t="s">
        <v>85</v>
      </c>
      <c r="AW2219" s="13" t="s">
        <v>31</v>
      </c>
      <c r="AX2219" s="13" t="s">
        <v>75</v>
      </c>
      <c r="AY2219" s="178" t="s">
        <v>181</v>
      </c>
    </row>
    <row r="2220" spans="2:51" s="14" customFormat="1">
      <c r="B2220" s="185"/>
      <c r="D2220" s="177" t="s">
        <v>189</v>
      </c>
      <c r="E2220" s="186" t="s">
        <v>1</v>
      </c>
      <c r="F2220" s="187" t="s">
        <v>3173</v>
      </c>
      <c r="H2220" s="186" t="s">
        <v>1</v>
      </c>
      <c r="I2220" s="188"/>
      <c r="L2220" s="185"/>
      <c r="M2220" s="189"/>
      <c r="N2220" s="190"/>
      <c r="O2220" s="190"/>
      <c r="P2220" s="190"/>
      <c r="Q2220" s="190"/>
      <c r="R2220" s="190"/>
      <c r="S2220" s="190"/>
      <c r="T2220" s="191"/>
      <c r="AT2220" s="186" t="s">
        <v>189</v>
      </c>
      <c r="AU2220" s="186" t="s">
        <v>85</v>
      </c>
      <c r="AV2220" s="14" t="s">
        <v>80</v>
      </c>
      <c r="AW2220" s="14" t="s">
        <v>31</v>
      </c>
      <c r="AX2220" s="14" t="s">
        <v>75</v>
      </c>
      <c r="AY2220" s="186" t="s">
        <v>181</v>
      </c>
    </row>
    <row r="2221" spans="2:51" s="13" customFormat="1">
      <c r="B2221" s="176"/>
      <c r="D2221" s="177" t="s">
        <v>189</v>
      </c>
      <c r="E2221" s="178" t="s">
        <v>1</v>
      </c>
      <c r="F2221" s="179" t="s">
        <v>187</v>
      </c>
      <c r="H2221" s="180">
        <v>4</v>
      </c>
      <c r="I2221" s="181"/>
      <c r="L2221" s="176"/>
      <c r="M2221" s="182"/>
      <c r="N2221" s="183"/>
      <c r="O2221" s="183"/>
      <c r="P2221" s="183"/>
      <c r="Q2221" s="183"/>
      <c r="R2221" s="183"/>
      <c r="S2221" s="183"/>
      <c r="T2221" s="184"/>
      <c r="AT2221" s="178" t="s">
        <v>189</v>
      </c>
      <c r="AU2221" s="178" t="s">
        <v>85</v>
      </c>
      <c r="AV2221" s="13" t="s">
        <v>85</v>
      </c>
      <c r="AW2221" s="13" t="s">
        <v>31</v>
      </c>
      <c r="AX2221" s="13" t="s">
        <v>75</v>
      </c>
      <c r="AY2221" s="178" t="s">
        <v>181</v>
      </c>
    </row>
    <row r="2222" spans="2:51" s="14" customFormat="1">
      <c r="B2222" s="185"/>
      <c r="D2222" s="177" t="s">
        <v>189</v>
      </c>
      <c r="E2222" s="186" t="s">
        <v>1</v>
      </c>
      <c r="F2222" s="187" t="s">
        <v>3133</v>
      </c>
      <c r="H2222" s="186" t="s">
        <v>1</v>
      </c>
      <c r="I2222" s="188"/>
      <c r="L2222" s="185"/>
      <c r="M2222" s="189"/>
      <c r="N2222" s="190"/>
      <c r="O2222" s="190"/>
      <c r="P2222" s="190"/>
      <c r="Q2222" s="190"/>
      <c r="R2222" s="190"/>
      <c r="S2222" s="190"/>
      <c r="T2222" s="191"/>
      <c r="AT2222" s="186" t="s">
        <v>189</v>
      </c>
      <c r="AU2222" s="186" t="s">
        <v>85</v>
      </c>
      <c r="AV2222" s="14" t="s">
        <v>80</v>
      </c>
      <c r="AW2222" s="14" t="s">
        <v>31</v>
      </c>
      <c r="AX2222" s="14" t="s">
        <v>75</v>
      </c>
      <c r="AY2222" s="186" t="s">
        <v>181</v>
      </c>
    </row>
    <row r="2223" spans="2:51" s="13" customFormat="1">
      <c r="B2223" s="176"/>
      <c r="D2223" s="177" t="s">
        <v>189</v>
      </c>
      <c r="E2223" s="178" t="s">
        <v>1</v>
      </c>
      <c r="F2223" s="179" t="s">
        <v>187</v>
      </c>
      <c r="H2223" s="180">
        <v>4</v>
      </c>
      <c r="I2223" s="181"/>
      <c r="L2223" s="176"/>
      <c r="M2223" s="182"/>
      <c r="N2223" s="183"/>
      <c r="O2223" s="183"/>
      <c r="P2223" s="183"/>
      <c r="Q2223" s="183"/>
      <c r="R2223" s="183"/>
      <c r="S2223" s="183"/>
      <c r="T2223" s="184"/>
      <c r="AT2223" s="178" t="s">
        <v>189</v>
      </c>
      <c r="AU2223" s="178" t="s">
        <v>85</v>
      </c>
      <c r="AV2223" s="13" t="s">
        <v>85</v>
      </c>
      <c r="AW2223" s="13" t="s">
        <v>31</v>
      </c>
      <c r="AX2223" s="13" t="s">
        <v>75</v>
      </c>
      <c r="AY2223" s="178" t="s">
        <v>181</v>
      </c>
    </row>
    <row r="2224" spans="2:51" s="14" customFormat="1">
      <c r="B2224" s="185"/>
      <c r="D2224" s="177" t="s">
        <v>189</v>
      </c>
      <c r="E2224" s="186" t="s">
        <v>1</v>
      </c>
      <c r="F2224" s="187" t="s">
        <v>3174</v>
      </c>
      <c r="H2224" s="186" t="s">
        <v>1</v>
      </c>
      <c r="I2224" s="188"/>
      <c r="L2224" s="185"/>
      <c r="M2224" s="189"/>
      <c r="N2224" s="190"/>
      <c r="O2224" s="190"/>
      <c r="P2224" s="190"/>
      <c r="Q2224" s="190"/>
      <c r="R2224" s="190"/>
      <c r="S2224" s="190"/>
      <c r="T2224" s="191"/>
      <c r="AT2224" s="186" t="s">
        <v>189</v>
      </c>
      <c r="AU2224" s="186" t="s">
        <v>85</v>
      </c>
      <c r="AV2224" s="14" t="s">
        <v>80</v>
      </c>
      <c r="AW2224" s="14" t="s">
        <v>31</v>
      </c>
      <c r="AX2224" s="14" t="s">
        <v>75</v>
      </c>
      <c r="AY2224" s="186" t="s">
        <v>181</v>
      </c>
    </row>
    <row r="2225" spans="1:65" s="13" customFormat="1">
      <c r="B2225" s="176"/>
      <c r="D2225" s="177" t="s">
        <v>189</v>
      </c>
      <c r="E2225" s="178" t="s">
        <v>1</v>
      </c>
      <c r="F2225" s="179" t="s">
        <v>205</v>
      </c>
      <c r="H2225" s="180">
        <v>5</v>
      </c>
      <c r="I2225" s="181"/>
      <c r="L2225" s="176"/>
      <c r="M2225" s="182"/>
      <c r="N2225" s="183"/>
      <c r="O2225" s="183"/>
      <c r="P2225" s="183"/>
      <c r="Q2225" s="183"/>
      <c r="R2225" s="183"/>
      <c r="S2225" s="183"/>
      <c r="T2225" s="184"/>
      <c r="AT2225" s="178" t="s">
        <v>189</v>
      </c>
      <c r="AU2225" s="178" t="s">
        <v>85</v>
      </c>
      <c r="AV2225" s="13" t="s">
        <v>85</v>
      </c>
      <c r="AW2225" s="13" t="s">
        <v>31</v>
      </c>
      <c r="AX2225" s="13" t="s">
        <v>75</v>
      </c>
      <c r="AY2225" s="178" t="s">
        <v>181</v>
      </c>
    </row>
    <row r="2226" spans="1:65" s="15" customFormat="1">
      <c r="B2226" s="192"/>
      <c r="D2226" s="177" t="s">
        <v>189</v>
      </c>
      <c r="E2226" s="193" t="s">
        <v>1</v>
      </c>
      <c r="F2226" s="194" t="s">
        <v>204</v>
      </c>
      <c r="H2226" s="195">
        <v>119</v>
      </c>
      <c r="I2226" s="196"/>
      <c r="L2226" s="192"/>
      <c r="M2226" s="197"/>
      <c r="N2226" s="198"/>
      <c r="O2226" s="198"/>
      <c r="P2226" s="198"/>
      <c r="Q2226" s="198"/>
      <c r="R2226" s="198"/>
      <c r="S2226" s="198"/>
      <c r="T2226" s="199"/>
      <c r="AT2226" s="193" t="s">
        <v>189</v>
      </c>
      <c r="AU2226" s="193" t="s">
        <v>85</v>
      </c>
      <c r="AV2226" s="15" t="s">
        <v>187</v>
      </c>
      <c r="AW2226" s="15" t="s">
        <v>31</v>
      </c>
      <c r="AX2226" s="15" t="s">
        <v>80</v>
      </c>
      <c r="AY2226" s="193" t="s">
        <v>181</v>
      </c>
    </row>
    <row r="2227" spans="1:65" s="2" customFormat="1" ht="21.75" customHeight="1">
      <c r="A2227" s="32"/>
      <c r="B2227" s="161"/>
      <c r="C2227" s="162" t="s">
        <v>3175</v>
      </c>
      <c r="D2227" s="162" t="s">
        <v>183</v>
      </c>
      <c r="E2227" s="163" t="s">
        <v>3176</v>
      </c>
      <c r="F2227" s="164" t="s">
        <v>3177</v>
      </c>
      <c r="G2227" s="165" t="s">
        <v>200</v>
      </c>
      <c r="H2227" s="166">
        <v>215.04400000000001</v>
      </c>
      <c r="I2227" s="167"/>
      <c r="J2227" s="168">
        <f>ROUND(I2227*H2227,2)</f>
        <v>0</v>
      </c>
      <c r="K2227" s="169"/>
      <c r="L2227" s="33"/>
      <c r="M2227" s="170" t="s">
        <v>1</v>
      </c>
      <c r="N2227" s="171" t="s">
        <v>40</v>
      </c>
      <c r="O2227" s="58"/>
      <c r="P2227" s="172">
        <f>O2227*H2227</f>
        <v>0</v>
      </c>
      <c r="Q2227" s="172">
        <v>0</v>
      </c>
      <c r="R2227" s="172">
        <f>Q2227*H2227</f>
        <v>0</v>
      </c>
      <c r="S2227" s="172">
        <v>0</v>
      </c>
      <c r="T2227" s="173">
        <f>S2227*H2227</f>
        <v>0</v>
      </c>
      <c r="U2227" s="32"/>
      <c r="V2227" s="32"/>
      <c r="W2227" s="32"/>
      <c r="X2227" s="32"/>
      <c r="Y2227" s="32"/>
      <c r="Z2227" s="32"/>
      <c r="AA2227" s="32"/>
      <c r="AB2227" s="32"/>
      <c r="AC2227" s="32"/>
      <c r="AD2227" s="32"/>
      <c r="AE2227" s="32"/>
      <c r="AR2227" s="174" t="s">
        <v>300</v>
      </c>
      <c r="AT2227" s="174" t="s">
        <v>183</v>
      </c>
      <c r="AU2227" s="174" t="s">
        <v>85</v>
      </c>
      <c r="AY2227" s="17" t="s">
        <v>181</v>
      </c>
      <c r="BE2227" s="175">
        <f>IF(N2227="základní",J2227,0)</f>
        <v>0</v>
      </c>
      <c r="BF2227" s="175">
        <f>IF(N2227="snížená",J2227,0)</f>
        <v>0</v>
      </c>
      <c r="BG2227" s="175">
        <f>IF(N2227="zákl. přenesená",J2227,0)</f>
        <v>0</v>
      </c>
      <c r="BH2227" s="175">
        <f>IF(N2227="sníž. přenesená",J2227,0)</f>
        <v>0</v>
      </c>
      <c r="BI2227" s="175">
        <f>IF(N2227="nulová",J2227,0)</f>
        <v>0</v>
      </c>
      <c r="BJ2227" s="17" t="s">
        <v>80</v>
      </c>
      <c r="BK2227" s="175">
        <f>ROUND(I2227*H2227,2)</f>
        <v>0</v>
      </c>
      <c r="BL2227" s="17" t="s">
        <v>300</v>
      </c>
      <c r="BM2227" s="174" t="s">
        <v>3178</v>
      </c>
    </row>
    <row r="2228" spans="1:65" s="13" customFormat="1">
      <c r="B2228" s="176"/>
      <c r="D2228" s="177" t="s">
        <v>189</v>
      </c>
      <c r="E2228" s="178" t="s">
        <v>1</v>
      </c>
      <c r="F2228" s="179" t="s">
        <v>816</v>
      </c>
      <c r="H2228" s="180">
        <v>215.04400000000001</v>
      </c>
      <c r="I2228" s="181"/>
      <c r="L2228" s="176"/>
      <c r="M2228" s="182"/>
      <c r="N2228" s="183"/>
      <c r="O2228" s="183"/>
      <c r="P2228" s="183"/>
      <c r="Q2228" s="183"/>
      <c r="R2228" s="183"/>
      <c r="S2228" s="183"/>
      <c r="T2228" s="184"/>
      <c r="AT2228" s="178" t="s">
        <v>189</v>
      </c>
      <c r="AU2228" s="178" t="s">
        <v>85</v>
      </c>
      <c r="AV2228" s="13" t="s">
        <v>85</v>
      </c>
      <c r="AW2228" s="13" t="s">
        <v>31</v>
      </c>
      <c r="AX2228" s="13" t="s">
        <v>80</v>
      </c>
      <c r="AY2228" s="178" t="s">
        <v>181</v>
      </c>
    </row>
    <row r="2229" spans="1:65" s="2" customFormat="1" ht="16.5" customHeight="1">
      <c r="A2229" s="32"/>
      <c r="B2229" s="161"/>
      <c r="C2229" s="200" t="s">
        <v>3179</v>
      </c>
      <c r="D2229" s="200" t="s">
        <v>513</v>
      </c>
      <c r="E2229" s="201" t="s">
        <v>3180</v>
      </c>
      <c r="F2229" s="202" t="s">
        <v>3181</v>
      </c>
      <c r="G2229" s="203" t="s">
        <v>200</v>
      </c>
      <c r="H2229" s="204">
        <v>163.20400000000001</v>
      </c>
      <c r="I2229" s="205"/>
      <c r="J2229" s="206">
        <f>ROUND(I2229*H2229,2)</f>
        <v>0</v>
      </c>
      <c r="K2229" s="207"/>
      <c r="L2229" s="208"/>
      <c r="M2229" s="209" t="s">
        <v>1</v>
      </c>
      <c r="N2229" s="210" t="s">
        <v>40</v>
      </c>
      <c r="O2229" s="58"/>
      <c r="P2229" s="172">
        <f>O2229*H2229</f>
        <v>0</v>
      </c>
      <c r="Q2229" s="172">
        <v>2.1000000000000001E-2</v>
      </c>
      <c r="R2229" s="172">
        <f>Q2229*H2229</f>
        <v>3.4272840000000002</v>
      </c>
      <c r="S2229" s="172">
        <v>0</v>
      </c>
      <c r="T2229" s="173">
        <f>S2229*H2229</f>
        <v>0</v>
      </c>
      <c r="U2229" s="32"/>
      <c r="V2229" s="32"/>
      <c r="W2229" s="32"/>
      <c r="X2229" s="32"/>
      <c r="Y2229" s="32"/>
      <c r="Z2229" s="32"/>
      <c r="AA2229" s="32"/>
      <c r="AB2229" s="32"/>
      <c r="AC2229" s="32"/>
      <c r="AD2229" s="32"/>
      <c r="AE2229" s="32"/>
      <c r="AR2229" s="174" t="s">
        <v>445</v>
      </c>
      <c r="AT2229" s="174" t="s">
        <v>513</v>
      </c>
      <c r="AU2229" s="174" t="s">
        <v>85</v>
      </c>
      <c r="AY2229" s="17" t="s">
        <v>181</v>
      </c>
      <c r="BE2229" s="175">
        <f>IF(N2229="základní",J2229,0)</f>
        <v>0</v>
      </c>
      <c r="BF2229" s="175">
        <f>IF(N2229="snížená",J2229,0)</f>
        <v>0</v>
      </c>
      <c r="BG2229" s="175">
        <f>IF(N2229="zákl. přenesená",J2229,0)</f>
        <v>0</v>
      </c>
      <c r="BH2229" s="175">
        <f>IF(N2229="sníž. přenesená",J2229,0)</f>
        <v>0</v>
      </c>
      <c r="BI2229" s="175">
        <f>IF(N2229="nulová",J2229,0)</f>
        <v>0</v>
      </c>
      <c r="BJ2229" s="17" t="s">
        <v>80</v>
      </c>
      <c r="BK2229" s="175">
        <f>ROUND(I2229*H2229,2)</f>
        <v>0</v>
      </c>
      <c r="BL2229" s="17" t="s">
        <v>300</v>
      </c>
      <c r="BM2229" s="174" t="s">
        <v>3182</v>
      </c>
    </row>
    <row r="2230" spans="1:65" s="14" customFormat="1">
      <c r="B2230" s="185"/>
      <c r="D2230" s="177" t="s">
        <v>189</v>
      </c>
      <c r="E2230" s="186" t="s">
        <v>1</v>
      </c>
      <c r="F2230" s="187" t="s">
        <v>1581</v>
      </c>
      <c r="H2230" s="186" t="s">
        <v>1</v>
      </c>
      <c r="I2230" s="188"/>
      <c r="L2230" s="185"/>
      <c r="M2230" s="189"/>
      <c r="N2230" s="190"/>
      <c r="O2230" s="190"/>
      <c r="P2230" s="190"/>
      <c r="Q2230" s="190"/>
      <c r="R2230" s="190"/>
      <c r="S2230" s="190"/>
      <c r="T2230" s="191"/>
      <c r="AT2230" s="186" t="s">
        <v>189</v>
      </c>
      <c r="AU2230" s="186" t="s">
        <v>85</v>
      </c>
      <c r="AV2230" s="14" t="s">
        <v>80</v>
      </c>
      <c r="AW2230" s="14" t="s">
        <v>31</v>
      </c>
      <c r="AX2230" s="14" t="s">
        <v>75</v>
      </c>
      <c r="AY2230" s="186" t="s">
        <v>181</v>
      </c>
    </row>
    <row r="2231" spans="1:65" s="14" customFormat="1">
      <c r="B2231" s="185"/>
      <c r="D2231" s="177" t="s">
        <v>189</v>
      </c>
      <c r="E2231" s="186" t="s">
        <v>1</v>
      </c>
      <c r="F2231" s="187" t="s">
        <v>3183</v>
      </c>
      <c r="H2231" s="186" t="s">
        <v>1</v>
      </c>
      <c r="I2231" s="188"/>
      <c r="L2231" s="185"/>
      <c r="M2231" s="189"/>
      <c r="N2231" s="190"/>
      <c r="O2231" s="190"/>
      <c r="P2231" s="190"/>
      <c r="Q2231" s="190"/>
      <c r="R2231" s="190"/>
      <c r="S2231" s="190"/>
      <c r="T2231" s="191"/>
      <c r="AT2231" s="186" t="s">
        <v>189</v>
      </c>
      <c r="AU2231" s="186" t="s">
        <v>85</v>
      </c>
      <c r="AV2231" s="14" t="s">
        <v>80</v>
      </c>
      <c r="AW2231" s="14" t="s">
        <v>31</v>
      </c>
      <c r="AX2231" s="14" t="s">
        <v>75</v>
      </c>
      <c r="AY2231" s="186" t="s">
        <v>181</v>
      </c>
    </row>
    <row r="2232" spans="1:65" s="13" customFormat="1">
      <c r="B2232" s="176"/>
      <c r="D2232" s="177" t="s">
        <v>189</v>
      </c>
      <c r="E2232" s="178" t="s">
        <v>1</v>
      </c>
      <c r="F2232" s="179" t="s">
        <v>3184</v>
      </c>
      <c r="H2232" s="180">
        <v>2.2229999999999999</v>
      </c>
      <c r="I2232" s="181"/>
      <c r="L2232" s="176"/>
      <c r="M2232" s="182"/>
      <c r="N2232" s="183"/>
      <c r="O2232" s="183"/>
      <c r="P2232" s="183"/>
      <c r="Q2232" s="183"/>
      <c r="R2232" s="183"/>
      <c r="S2232" s="183"/>
      <c r="T2232" s="184"/>
      <c r="AT2232" s="178" t="s">
        <v>189</v>
      </c>
      <c r="AU2232" s="178" t="s">
        <v>85</v>
      </c>
      <c r="AV2232" s="13" t="s">
        <v>85</v>
      </c>
      <c r="AW2232" s="13" t="s">
        <v>31</v>
      </c>
      <c r="AX2232" s="13" t="s">
        <v>75</v>
      </c>
      <c r="AY2232" s="178" t="s">
        <v>181</v>
      </c>
    </row>
    <row r="2233" spans="1:65" s="14" customFormat="1">
      <c r="B2233" s="185"/>
      <c r="D2233" s="177" t="s">
        <v>189</v>
      </c>
      <c r="E2233" s="186" t="s">
        <v>1</v>
      </c>
      <c r="F2233" s="187" t="s">
        <v>1457</v>
      </c>
      <c r="H2233" s="186" t="s">
        <v>1</v>
      </c>
      <c r="I2233" s="188"/>
      <c r="L2233" s="185"/>
      <c r="M2233" s="189"/>
      <c r="N2233" s="190"/>
      <c r="O2233" s="190"/>
      <c r="P2233" s="190"/>
      <c r="Q2233" s="190"/>
      <c r="R2233" s="190"/>
      <c r="S2233" s="190"/>
      <c r="T2233" s="191"/>
      <c r="AT2233" s="186" t="s">
        <v>189</v>
      </c>
      <c r="AU2233" s="186" t="s">
        <v>85</v>
      </c>
      <c r="AV2233" s="14" t="s">
        <v>80</v>
      </c>
      <c r="AW2233" s="14" t="s">
        <v>31</v>
      </c>
      <c r="AX2233" s="14" t="s">
        <v>75</v>
      </c>
      <c r="AY2233" s="186" t="s">
        <v>181</v>
      </c>
    </row>
    <row r="2234" spans="1:65" s="14" customFormat="1">
      <c r="B2234" s="185"/>
      <c r="D2234" s="177" t="s">
        <v>189</v>
      </c>
      <c r="E2234" s="186" t="s">
        <v>1</v>
      </c>
      <c r="F2234" s="187" t="s">
        <v>1584</v>
      </c>
      <c r="H2234" s="186" t="s">
        <v>1</v>
      </c>
      <c r="I2234" s="188"/>
      <c r="L2234" s="185"/>
      <c r="M2234" s="189"/>
      <c r="N2234" s="190"/>
      <c r="O2234" s="190"/>
      <c r="P2234" s="190"/>
      <c r="Q2234" s="190"/>
      <c r="R2234" s="190"/>
      <c r="S2234" s="190"/>
      <c r="T2234" s="191"/>
      <c r="AT2234" s="186" t="s">
        <v>189</v>
      </c>
      <c r="AU2234" s="186" t="s">
        <v>85</v>
      </c>
      <c r="AV2234" s="14" t="s">
        <v>80</v>
      </c>
      <c r="AW2234" s="14" t="s">
        <v>31</v>
      </c>
      <c r="AX2234" s="14" t="s">
        <v>75</v>
      </c>
      <c r="AY2234" s="186" t="s">
        <v>181</v>
      </c>
    </row>
    <row r="2235" spans="1:65" s="14" customFormat="1">
      <c r="B2235" s="185"/>
      <c r="D2235" s="177" t="s">
        <v>189</v>
      </c>
      <c r="E2235" s="186" t="s">
        <v>1</v>
      </c>
      <c r="F2235" s="187" t="s">
        <v>3185</v>
      </c>
      <c r="H2235" s="186" t="s">
        <v>1</v>
      </c>
      <c r="I2235" s="188"/>
      <c r="L2235" s="185"/>
      <c r="M2235" s="189"/>
      <c r="N2235" s="190"/>
      <c r="O2235" s="190"/>
      <c r="P2235" s="190"/>
      <c r="Q2235" s="190"/>
      <c r="R2235" s="190"/>
      <c r="S2235" s="190"/>
      <c r="T2235" s="191"/>
      <c r="AT2235" s="186" t="s">
        <v>189</v>
      </c>
      <c r="AU2235" s="186" t="s">
        <v>85</v>
      </c>
      <c r="AV2235" s="14" t="s">
        <v>80</v>
      </c>
      <c r="AW2235" s="14" t="s">
        <v>31</v>
      </c>
      <c r="AX2235" s="14" t="s">
        <v>75</v>
      </c>
      <c r="AY2235" s="186" t="s">
        <v>181</v>
      </c>
    </row>
    <row r="2236" spans="1:65" s="13" customFormat="1">
      <c r="B2236" s="176"/>
      <c r="D2236" s="177" t="s">
        <v>189</v>
      </c>
      <c r="E2236" s="178" t="s">
        <v>1</v>
      </c>
      <c r="F2236" s="179" t="s">
        <v>3186</v>
      </c>
      <c r="H2236" s="180">
        <v>3.5459999999999998</v>
      </c>
      <c r="I2236" s="181"/>
      <c r="L2236" s="176"/>
      <c r="M2236" s="182"/>
      <c r="N2236" s="183"/>
      <c r="O2236" s="183"/>
      <c r="P2236" s="183"/>
      <c r="Q2236" s="183"/>
      <c r="R2236" s="183"/>
      <c r="S2236" s="183"/>
      <c r="T2236" s="184"/>
      <c r="AT2236" s="178" t="s">
        <v>189</v>
      </c>
      <c r="AU2236" s="178" t="s">
        <v>85</v>
      </c>
      <c r="AV2236" s="13" t="s">
        <v>85</v>
      </c>
      <c r="AW2236" s="13" t="s">
        <v>31</v>
      </c>
      <c r="AX2236" s="13" t="s">
        <v>75</v>
      </c>
      <c r="AY2236" s="178" t="s">
        <v>181</v>
      </c>
    </row>
    <row r="2237" spans="1:65" s="14" customFormat="1">
      <c r="B2237" s="185"/>
      <c r="D2237" s="177" t="s">
        <v>189</v>
      </c>
      <c r="E2237" s="186" t="s">
        <v>1</v>
      </c>
      <c r="F2237" s="187" t="s">
        <v>3187</v>
      </c>
      <c r="H2237" s="186" t="s">
        <v>1</v>
      </c>
      <c r="I2237" s="188"/>
      <c r="L2237" s="185"/>
      <c r="M2237" s="189"/>
      <c r="N2237" s="190"/>
      <c r="O2237" s="190"/>
      <c r="P2237" s="190"/>
      <c r="Q2237" s="190"/>
      <c r="R2237" s="190"/>
      <c r="S2237" s="190"/>
      <c r="T2237" s="191"/>
      <c r="AT2237" s="186" t="s">
        <v>189</v>
      </c>
      <c r="AU2237" s="186" t="s">
        <v>85</v>
      </c>
      <c r="AV2237" s="14" t="s">
        <v>80</v>
      </c>
      <c r="AW2237" s="14" t="s">
        <v>31</v>
      </c>
      <c r="AX2237" s="14" t="s">
        <v>75</v>
      </c>
      <c r="AY2237" s="186" t="s">
        <v>181</v>
      </c>
    </row>
    <row r="2238" spans="1:65" s="13" customFormat="1">
      <c r="B2238" s="176"/>
      <c r="D2238" s="177" t="s">
        <v>189</v>
      </c>
      <c r="E2238" s="178" t="s">
        <v>1</v>
      </c>
      <c r="F2238" s="179" t="s">
        <v>3188</v>
      </c>
      <c r="H2238" s="180">
        <v>1.2</v>
      </c>
      <c r="I2238" s="181"/>
      <c r="L2238" s="176"/>
      <c r="M2238" s="182"/>
      <c r="N2238" s="183"/>
      <c r="O2238" s="183"/>
      <c r="P2238" s="183"/>
      <c r="Q2238" s="183"/>
      <c r="R2238" s="183"/>
      <c r="S2238" s="183"/>
      <c r="T2238" s="184"/>
      <c r="AT2238" s="178" t="s">
        <v>189</v>
      </c>
      <c r="AU2238" s="178" t="s">
        <v>85</v>
      </c>
      <c r="AV2238" s="13" t="s">
        <v>85</v>
      </c>
      <c r="AW2238" s="13" t="s">
        <v>31</v>
      </c>
      <c r="AX2238" s="13" t="s">
        <v>75</v>
      </c>
      <c r="AY2238" s="178" t="s">
        <v>181</v>
      </c>
    </row>
    <row r="2239" spans="1:65" s="14" customFormat="1">
      <c r="B2239" s="185"/>
      <c r="D2239" s="177" t="s">
        <v>189</v>
      </c>
      <c r="E2239" s="186" t="s">
        <v>1</v>
      </c>
      <c r="F2239" s="187" t="s">
        <v>1586</v>
      </c>
      <c r="H2239" s="186" t="s">
        <v>1</v>
      </c>
      <c r="I2239" s="188"/>
      <c r="L2239" s="185"/>
      <c r="M2239" s="189"/>
      <c r="N2239" s="190"/>
      <c r="O2239" s="190"/>
      <c r="P2239" s="190"/>
      <c r="Q2239" s="190"/>
      <c r="R2239" s="190"/>
      <c r="S2239" s="190"/>
      <c r="T2239" s="191"/>
      <c r="AT2239" s="186" t="s">
        <v>189</v>
      </c>
      <c r="AU2239" s="186" t="s">
        <v>85</v>
      </c>
      <c r="AV2239" s="14" t="s">
        <v>80</v>
      </c>
      <c r="AW2239" s="14" t="s">
        <v>31</v>
      </c>
      <c r="AX2239" s="14" t="s">
        <v>75</v>
      </c>
      <c r="AY2239" s="186" t="s">
        <v>181</v>
      </c>
    </row>
    <row r="2240" spans="1:65" s="14" customFormat="1">
      <c r="B2240" s="185"/>
      <c r="D2240" s="177" t="s">
        <v>189</v>
      </c>
      <c r="E2240" s="186" t="s">
        <v>1</v>
      </c>
      <c r="F2240" s="187" t="s">
        <v>3189</v>
      </c>
      <c r="H2240" s="186" t="s">
        <v>1</v>
      </c>
      <c r="I2240" s="188"/>
      <c r="L2240" s="185"/>
      <c r="M2240" s="189"/>
      <c r="N2240" s="190"/>
      <c r="O2240" s="190"/>
      <c r="P2240" s="190"/>
      <c r="Q2240" s="190"/>
      <c r="R2240" s="190"/>
      <c r="S2240" s="190"/>
      <c r="T2240" s="191"/>
      <c r="AT2240" s="186" t="s">
        <v>189</v>
      </c>
      <c r="AU2240" s="186" t="s">
        <v>85</v>
      </c>
      <c r="AV2240" s="14" t="s">
        <v>80</v>
      </c>
      <c r="AW2240" s="14" t="s">
        <v>31</v>
      </c>
      <c r="AX2240" s="14" t="s">
        <v>75</v>
      </c>
      <c r="AY2240" s="186" t="s">
        <v>181</v>
      </c>
    </row>
    <row r="2241" spans="2:51" s="13" customFormat="1">
      <c r="B2241" s="176"/>
      <c r="D2241" s="177" t="s">
        <v>189</v>
      </c>
      <c r="E2241" s="178" t="s">
        <v>1</v>
      </c>
      <c r="F2241" s="179" t="s">
        <v>2386</v>
      </c>
      <c r="H2241" s="180">
        <v>1.7330000000000001</v>
      </c>
      <c r="I2241" s="181"/>
      <c r="L2241" s="176"/>
      <c r="M2241" s="182"/>
      <c r="N2241" s="183"/>
      <c r="O2241" s="183"/>
      <c r="P2241" s="183"/>
      <c r="Q2241" s="183"/>
      <c r="R2241" s="183"/>
      <c r="S2241" s="183"/>
      <c r="T2241" s="184"/>
      <c r="AT2241" s="178" t="s">
        <v>189</v>
      </c>
      <c r="AU2241" s="178" t="s">
        <v>85</v>
      </c>
      <c r="AV2241" s="13" t="s">
        <v>85</v>
      </c>
      <c r="AW2241" s="13" t="s">
        <v>31</v>
      </c>
      <c r="AX2241" s="13" t="s">
        <v>75</v>
      </c>
      <c r="AY2241" s="178" t="s">
        <v>181</v>
      </c>
    </row>
    <row r="2242" spans="2:51" s="14" customFormat="1">
      <c r="B2242" s="185"/>
      <c r="D2242" s="177" t="s">
        <v>189</v>
      </c>
      <c r="E2242" s="186" t="s">
        <v>1</v>
      </c>
      <c r="F2242" s="187" t="s">
        <v>1590</v>
      </c>
      <c r="H2242" s="186" t="s">
        <v>1</v>
      </c>
      <c r="I2242" s="188"/>
      <c r="L2242" s="185"/>
      <c r="M2242" s="189"/>
      <c r="N2242" s="190"/>
      <c r="O2242" s="190"/>
      <c r="P2242" s="190"/>
      <c r="Q2242" s="190"/>
      <c r="R2242" s="190"/>
      <c r="S2242" s="190"/>
      <c r="T2242" s="191"/>
      <c r="AT2242" s="186" t="s">
        <v>189</v>
      </c>
      <c r="AU2242" s="186" t="s">
        <v>85</v>
      </c>
      <c r="AV2242" s="14" t="s">
        <v>80</v>
      </c>
      <c r="AW2242" s="14" t="s">
        <v>31</v>
      </c>
      <c r="AX2242" s="14" t="s">
        <v>75</v>
      </c>
      <c r="AY2242" s="186" t="s">
        <v>181</v>
      </c>
    </row>
    <row r="2243" spans="2:51" s="14" customFormat="1">
      <c r="B2243" s="185"/>
      <c r="D2243" s="177" t="s">
        <v>189</v>
      </c>
      <c r="E2243" s="186" t="s">
        <v>1</v>
      </c>
      <c r="F2243" s="187" t="s">
        <v>3187</v>
      </c>
      <c r="H2243" s="186" t="s">
        <v>1</v>
      </c>
      <c r="I2243" s="188"/>
      <c r="L2243" s="185"/>
      <c r="M2243" s="189"/>
      <c r="N2243" s="190"/>
      <c r="O2243" s="190"/>
      <c r="P2243" s="190"/>
      <c r="Q2243" s="190"/>
      <c r="R2243" s="190"/>
      <c r="S2243" s="190"/>
      <c r="T2243" s="191"/>
      <c r="AT2243" s="186" t="s">
        <v>189</v>
      </c>
      <c r="AU2243" s="186" t="s">
        <v>85</v>
      </c>
      <c r="AV2243" s="14" t="s">
        <v>80</v>
      </c>
      <c r="AW2243" s="14" t="s">
        <v>31</v>
      </c>
      <c r="AX2243" s="14" t="s">
        <v>75</v>
      </c>
      <c r="AY2243" s="186" t="s">
        <v>181</v>
      </c>
    </row>
    <row r="2244" spans="2:51" s="13" customFormat="1">
      <c r="B2244" s="176"/>
      <c r="D2244" s="177" t="s">
        <v>189</v>
      </c>
      <c r="E2244" s="178" t="s">
        <v>1</v>
      </c>
      <c r="F2244" s="179" t="s">
        <v>3190</v>
      </c>
      <c r="H2244" s="180">
        <v>6.36</v>
      </c>
      <c r="I2244" s="181"/>
      <c r="L2244" s="176"/>
      <c r="M2244" s="182"/>
      <c r="N2244" s="183"/>
      <c r="O2244" s="183"/>
      <c r="P2244" s="183"/>
      <c r="Q2244" s="183"/>
      <c r="R2244" s="183"/>
      <c r="S2244" s="183"/>
      <c r="T2244" s="184"/>
      <c r="AT2244" s="178" t="s">
        <v>189</v>
      </c>
      <c r="AU2244" s="178" t="s">
        <v>85</v>
      </c>
      <c r="AV2244" s="13" t="s">
        <v>85</v>
      </c>
      <c r="AW2244" s="13" t="s">
        <v>31</v>
      </c>
      <c r="AX2244" s="13" t="s">
        <v>75</v>
      </c>
      <c r="AY2244" s="178" t="s">
        <v>181</v>
      </c>
    </row>
    <row r="2245" spans="2:51" s="14" customFormat="1">
      <c r="B2245" s="185"/>
      <c r="D2245" s="177" t="s">
        <v>189</v>
      </c>
      <c r="E2245" s="186" t="s">
        <v>1</v>
      </c>
      <c r="F2245" s="187" t="s">
        <v>3191</v>
      </c>
      <c r="H2245" s="186" t="s">
        <v>1</v>
      </c>
      <c r="I2245" s="188"/>
      <c r="L2245" s="185"/>
      <c r="M2245" s="189"/>
      <c r="N2245" s="190"/>
      <c r="O2245" s="190"/>
      <c r="P2245" s="190"/>
      <c r="Q2245" s="190"/>
      <c r="R2245" s="190"/>
      <c r="S2245" s="190"/>
      <c r="T2245" s="191"/>
      <c r="AT2245" s="186" t="s">
        <v>189</v>
      </c>
      <c r="AU2245" s="186" t="s">
        <v>85</v>
      </c>
      <c r="AV2245" s="14" t="s">
        <v>80</v>
      </c>
      <c r="AW2245" s="14" t="s">
        <v>31</v>
      </c>
      <c r="AX2245" s="14" t="s">
        <v>75</v>
      </c>
      <c r="AY2245" s="186" t="s">
        <v>181</v>
      </c>
    </row>
    <row r="2246" spans="2:51" s="13" customFormat="1">
      <c r="B2246" s="176"/>
      <c r="D2246" s="177" t="s">
        <v>189</v>
      </c>
      <c r="E2246" s="178" t="s">
        <v>1</v>
      </c>
      <c r="F2246" s="179" t="s">
        <v>3192</v>
      </c>
      <c r="H2246" s="180">
        <v>2.88</v>
      </c>
      <c r="I2246" s="181"/>
      <c r="L2246" s="176"/>
      <c r="M2246" s="182"/>
      <c r="N2246" s="183"/>
      <c r="O2246" s="183"/>
      <c r="P2246" s="183"/>
      <c r="Q2246" s="183"/>
      <c r="R2246" s="183"/>
      <c r="S2246" s="183"/>
      <c r="T2246" s="184"/>
      <c r="AT2246" s="178" t="s">
        <v>189</v>
      </c>
      <c r="AU2246" s="178" t="s">
        <v>85</v>
      </c>
      <c r="AV2246" s="13" t="s">
        <v>85</v>
      </c>
      <c r="AW2246" s="13" t="s">
        <v>31</v>
      </c>
      <c r="AX2246" s="13" t="s">
        <v>75</v>
      </c>
      <c r="AY2246" s="178" t="s">
        <v>181</v>
      </c>
    </row>
    <row r="2247" spans="2:51" s="14" customFormat="1">
      <c r="B2247" s="185"/>
      <c r="D2247" s="177" t="s">
        <v>189</v>
      </c>
      <c r="E2247" s="186" t="s">
        <v>1</v>
      </c>
      <c r="F2247" s="187" t="s">
        <v>1592</v>
      </c>
      <c r="H2247" s="186" t="s">
        <v>1</v>
      </c>
      <c r="I2247" s="188"/>
      <c r="L2247" s="185"/>
      <c r="M2247" s="189"/>
      <c r="N2247" s="190"/>
      <c r="O2247" s="190"/>
      <c r="P2247" s="190"/>
      <c r="Q2247" s="190"/>
      <c r="R2247" s="190"/>
      <c r="S2247" s="190"/>
      <c r="T2247" s="191"/>
      <c r="AT2247" s="186" t="s">
        <v>189</v>
      </c>
      <c r="AU2247" s="186" t="s">
        <v>85</v>
      </c>
      <c r="AV2247" s="14" t="s">
        <v>80</v>
      </c>
      <c r="AW2247" s="14" t="s">
        <v>31</v>
      </c>
      <c r="AX2247" s="14" t="s">
        <v>75</v>
      </c>
      <c r="AY2247" s="186" t="s">
        <v>181</v>
      </c>
    </row>
    <row r="2248" spans="2:51" s="14" customFormat="1">
      <c r="B2248" s="185"/>
      <c r="D2248" s="177" t="s">
        <v>189</v>
      </c>
      <c r="E2248" s="186" t="s">
        <v>1</v>
      </c>
      <c r="F2248" s="187" t="s">
        <v>3191</v>
      </c>
      <c r="H2248" s="186" t="s">
        <v>1</v>
      </c>
      <c r="I2248" s="188"/>
      <c r="L2248" s="185"/>
      <c r="M2248" s="189"/>
      <c r="N2248" s="190"/>
      <c r="O2248" s="190"/>
      <c r="P2248" s="190"/>
      <c r="Q2248" s="190"/>
      <c r="R2248" s="190"/>
      <c r="S2248" s="190"/>
      <c r="T2248" s="191"/>
      <c r="AT2248" s="186" t="s">
        <v>189</v>
      </c>
      <c r="AU2248" s="186" t="s">
        <v>85</v>
      </c>
      <c r="AV2248" s="14" t="s">
        <v>80</v>
      </c>
      <c r="AW2248" s="14" t="s">
        <v>31</v>
      </c>
      <c r="AX2248" s="14" t="s">
        <v>75</v>
      </c>
      <c r="AY2248" s="186" t="s">
        <v>181</v>
      </c>
    </row>
    <row r="2249" spans="2:51" s="13" customFormat="1">
      <c r="B2249" s="176"/>
      <c r="D2249" s="177" t="s">
        <v>189</v>
      </c>
      <c r="E2249" s="178" t="s">
        <v>1</v>
      </c>
      <c r="F2249" s="179" t="s">
        <v>3193</v>
      </c>
      <c r="H2249" s="180">
        <v>3.4980000000000002</v>
      </c>
      <c r="I2249" s="181"/>
      <c r="L2249" s="176"/>
      <c r="M2249" s="182"/>
      <c r="N2249" s="183"/>
      <c r="O2249" s="183"/>
      <c r="P2249" s="183"/>
      <c r="Q2249" s="183"/>
      <c r="R2249" s="183"/>
      <c r="S2249" s="183"/>
      <c r="T2249" s="184"/>
      <c r="AT2249" s="178" t="s">
        <v>189</v>
      </c>
      <c r="AU2249" s="178" t="s">
        <v>85</v>
      </c>
      <c r="AV2249" s="13" t="s">
        <v>85</v>
      </c>
      <c r="AW2249" s="13" t="s">
        <v>31</v>
      </c>
      <c r="AX2249" s="13" t="s">
        <v>75</v>
      </c>
      <c r="AY2249" s="178" t="s">
        <v>181</v>
      </c>
    </row>
    <row r="2250" spans="2:51" s="14" customFormat="1">
      <c r="B2250" s="185"/>
      <c r="D2250" s="177" t="s">
        <v>189</v>
      </c>
      <c r="E2250" s="186" t="s">
        <v>1</v>
      </c>
      <c r="F2250" s="187" t="s">
        <v>3187</v>
      </c>
      <c r="H2250" s="186" t="s">
        <v>1</v>
      </c>
      <c r="I2250" s="188"/>
      <c r="L2250" s="185"/>
      <c r="M2250" s="189"/>
      <c r="N2250" s="190"/>
      <c r="O2250" s="190"/>
      <c r="P2250" s="190"/>
      <c r="Q2250" s="190"/>
      <c r="R2250" s="190"/>
      <c r="S2250" s="190"/>
      <c r="T2250" s="191"/>
      <c r="AT2250" s="186" t="s">
        <v>189</v>
      </c>
      <c r="AU2250" s="186" t="s">
        <v>85</v>
      </c>
      <c r="AV2250" s="14" t="s">
        <v>80</v>
      </c>
      <c r="AW2250" s="14" t="s">
        <v>31</v>
      </c>
      <c r="AX2250" s="14" t="s">
        <v>75</v>
      </c>
      <c r="AY2250" s="186" t="s">
        <v>181</v>
      </c>
    </row>
    <row r="2251" spans="2:51" s="13" customFormat="1">
      <c r="B2251" s="176"/>
      <c r="D2251" s="177" t="s">
        <v>189</v>
      </c>
      <c r="E2251" s="178" t="s">
        <v>1</v>
      </c>
      <c r="F2251" s="179" t="s">
        <v>3194</v>
      </c>
      <c r="H2251" s="180">
        <v>2.64</v>
      </c>
      <c r="I2251" s="181"/>
      <c r="L2251" s="176"/>
      <c r="M2251" s="182"/>
      <c r="N2251" s="183"/>
      <c r="O2251" s="183"/>
      <c r="P2251" s="183"/>
      <c r="Q2251" s="183"/>
      <c r="R2251" s="183"/>
      <c r="S2251" s="183"/>
      <c r="T2251" s="184"/>
      <c r="AT2251" s="178" t="s">
        <v>189</v>
      </c>
      <c r="AU2251" s="178" t="s">
        <v>85</v>
      </c>
      <c r="AV2251" s="13" t="s">
        <v>85</v>
      </c>
      <c r="AW2251" s="13" t="s">
        <v>31</v>
      </c>
      <c r="AX2251" s="13" t="s">
        <v>75</v>
      </c>
      <c r="AY2251" s="178" t="s">
        <v>181</v>
      </c>
    </row>
    <row r="2252" spans="2:51" s="14" customFormat="1">
      <c r="B2252" s="185"/>
      <c r="D2252" s="177" t="s">
        <v>189</v>
      </c>
      <c r="E2252" s="186" t="s">
        <v>1</v>
      </c>
      <c r="F2252" s="187" t="s">
        <v>1595</v>
      </c>
      <c r="H2252" s="186" t="s">
        <v>1</v>
      </c>
      <c r="I2252" s="188"/>
      <c r="L2252" s="185"/>
      <c r="M2252" s="189"/>
      <c r="N2252" s="190"/>
      <c r="O2252" s="190"/>
      <c r="P2252" s="190"/>
      <c r="Q2252" s="190"/>
      <c r="R2252" s="190"/>
      <c r="S2252" s="190"/>
      <c r="T2252" s="191"/>
      <c r="AT2252" s="186" t="s">
        <v>189</v>
      </c>
      <c r="AU2252" s="186" t="s">
        <v>85</v>
      </c>
      <c r="AV2252" s="14" t="s">
        <v>80</v>
      </c>
      <c r="AW2252" s="14" t="s">
        <v>31</v>
      </c>
      <c r="AX2252" s="14" t="s">
        <v>75</v>
      </c>
      <c r="AY2252" s="186" t="s">
        <v>181</v>
      </c>
    </row>
    <row r="2253" spans="2:51" s="14" customFormat="1">
      <c r="B2253" s="185"/>
      <c r="D2253" s="177" t="s">
        <v>189</v>
      </c>
      <c r="E2253" s="186" t="s">
        <v>1</v>
      </c>
      <c r="F2253" s="187" t="s">
        <v>3195</v>
      </c>
      <c r="H2253" s="186" t="s">
        <v>1</v>
      </c>
      <c r="I2253" s="188"/>
      <c r="L2253" s="185"/>
      <c r="M2253" s="189"/>
      <c r="N2253" s="190"/>
      <c r="O2253" s="190"/>
      <c r="P2253" s="190"/>
      <c r="Q2253" s="190"/>
      <c r="R2253" s="190"/>
      <c r="S2253" s="190"/>
      <c r="T2253" s="191"/>
      <c r="AT2253" s="186" t="s">
        <v>189</v>
      </c>
      <c r="AU2253" s="186" t="s">
        <v>85</v>
      </c>
      <c r="AV2253" s="14" t="s">
        <v>80</v>
      </c>
      <c r="AW2253" s="14" t="s">
        <v>31</v>
      </c>
      <c r="AX2253" s="14" t="s">
        <v>75</v>
      </c>
      <c r="AY2253" s="186" t="s">
        <v>181</v>
      </c>
    </row>
    <row r="2254" spans="2:51" s="13" customFormat="1">
      <c r="B2254" s="176"/>
      <c r="D2254" s="177" t="s">
        <v>189</v>
      </c>
      <c r="E2254" s="178" t="s">
        <v>1</v>
      </c>
      <c r="F2254" s="179" t="s">
        <v>3196</v>
      </c>
      <c r="H2254" s="180">
        <v>42.052999999999997</v>
      </c>
      <c r="I2254" s="181"/>
      <c r="L2254" s="176"/>
      <c r="M2254" s="182"/>
      <c r="N2254" s="183"/>
      <c r="O2254" s="183"/>
      <c r="P2254" s="183"/>
      <c r="Q2254" s="183"/>
      <c r="R2254" s="183"/>
      <c r="S2254" s="183"/>
      <c r="T2254" s="184"/>
      <c r="AT2254" s="178" t="s">
        <v>189</v>
      </c>
      <c r="AU2254" s="178" t="s">
        <v>85</v>
      </c>
      <c r="AV2254" s="13" t="s">
        <v>85</v>
      </c>
      <c r="AW2254" s="13" t="s">
        <v>31</v>
      </c>
      <c r="AX2254" s="13" t="s">
        <v>75</v>
      </c>
      <c r="AY2254" s="178" t="s">
        <v>181</v>
      </c>
    </row>
    <row r="2255" spans="2:51" s="14" customFormat="1">
      <c r="B2255" s="185"/>
      <c r="D2255" s="177" t="s">
        <v>189</v>
      </c>
      <c r="E2255" s="186" t="s">
        <v>1</v>
      </c>
      <c r="F2255" s="187" t="s">
        <v>1599</v>
      </c>
      <c r="H2255" s="186" t="s">
        <v>1</v>
      </c>
      <c r="I2255" s="188"/>
      <c r="L2255" s="185"/>
      <c r="M2255" s="189"/>
      <c r="N2255" s="190"/>
      <c r="O2255" s="190"/>
      <c r="P2255" s="190"/>
      <c r="Q2255" s="190"/>
      <c r="R2255" s="190"/>
      <c r="S2255" s="190"/>
      <c r="T2255" s="191"/>
      <c r="AT2255" s="186" t="s">
        <v>189</v>
      </c>
      <c r="AU2255" s="186" t="s">
        <v>85</v>
      </c>
      <c r="AV2255" s="14" t="s">
        <v>80</v>
      </c>
      <c r="AW2255" s="14" t="s">
        <v>31</v>
      </c>
      <c r="AX2255" s="14" t="s">
        <v>75</v>
      </c>
      <c r="AY2255" s="186" t="s">
        <v>181</v>
      </c>
    </row>
    <row r="2256" spans="2:51" s="14" customFormat="1">
      <c r="B2256" s="185"/>
      <c r="D2256" s="177" t="s">
        <v>189</v>
      </c>
      <c r="E2256" s="186" t="s">
        <v>1</v>
      </c>
      <c r="F2256" s="187" t="s">
        <v>3189</v>
      </c>
      <c r="H2256" s="186" t="s">
        <v>1</v>
      </c>
      <c r="I2256" s="188"/>
      <c r="L2256" s="185"/>
      <c r="M2256" s="189"/>
      <c r="N2256" s="190"/>
      <c r="O2256" s="190"/>
      <c r="P2256" s="190"/>
      <c r="Q2256" s="190"/>
      <c r="R2256" s="190"/>
      <c r="S2256" s="190"/>
      <c r="T2256" s="191"/>
      <c r="AT2256" s="186" t="s">
        <v>189</v>
      </c>
      <c r="AU2256" s="186" t="s">
        <v>85</v>
      </c>
      <c r="AV2256" s="14" t="s">
        <v>80</v>
      </c>
      <c r="AW2256" s="14" t="s">
        <v>31</v>
      </c>
      <c r="AX2256" s="14" t="s">
        <v>75</v>
      </c>
      <c r="AY2256" s="186" t="s">
        <v>181</v>
      </c>
    </row>
    <row r="2257" spans="2:51" s="13" customFormat="1">
      <c r="B2257" s="176"/>
      <c r="D2257" s="177" t="s">
        <v>189</v>
      </c>
      <c r="E2257" s="178" t="s">
        <v>1</v>
      </c>
      <c r="F2257" s="179" t="s">
        <v>3197</v>
      </c>
      <c r="H2257" s="180">
        <v>3.75</v>
      </c>
      <c r="I2257" s="181"/>
      <c r="L2257" s="176"/>
      <c r="M2257" s="182"/>
      <c r="N2257" s="183"/>
      <c r="O2257" s="183"/>
      <c r="P2257" s="183"/>
      <c r="Q2257" s="183"/>
      <c r="R2257" s="183"/>
      <c r="S2257" s="183"/>
      <c r="T2257" s="184"/>
      <c r="AT2257" s="178" t="s">
        <v>189</v>
      </c>
      <c r="AU2257" s="178" t="s">
        <v>85</v>
      </c>
      <c r="AV2257" s="13" t="s">
        <v>85</v>
      </c>
      <c r="AW2257" s="13" t="s">
        <v>31</v>
      </c>
      <c r="AX2257" s="13" t="s">
        <v>75</v>
      </c>
      <c r="AY2257" s="178" t="s">
        <v>181</v>
      </c>
    </row>
    <row r="2258" spans="2:51" s="14" customFormat="1">
      <c r="B2258" s="185"/>
      <c r="D2258" s="177" t="s">
        <v>189</v>
      </c>
      <c r="E2258" s="186" t="s">
        <v>1</v>
      </c>
      <c r="F2258" s="187" t="s">
        <v>1601</v>
      </c>
      <c r="H2258" s="186" t="s">
        <v>1</v>
      </c>
      <c r="I2258" s="188"/>
      <c r="L2258" s="185"/>
      <c r="M2258" s="189"/>
      <c r="N2258" s="190"/>
      <c r="O2258" s="190"/>
      <c r="P2258" s="190"/>
      <c r="Q2258" s="190"/>
      <c r="R2258" s="190"/>
      <c r="S2258" s="190"/>
      <c r="T2258" s="191"/>
      <c r="AT2258" s="186" t="s">
        <v>189</v>
      </c>
      <c r="AU2258" s="186" t="s">
        <v>85</v>
      </c>
      <c r="AV2258" s="14" t="s">
        <v>80</v>
      </c>
      <c r="AW2258" s="14" t="s">
        <v>31</v>
      </c>
      <c r="AX2258" s="14" t="s">
        <v>75</v>
      </c>
      <c r="AY2258" s="186" t="s">
        <v>181</v>
      </c>
    </row>
    <row r="2259" spans="2:51" s="14" customFormat="1">
      <c r="B2259" s="185"/>
      <c r="D2259" s="177" t="s">
        <v>189</v>
      </c>
      <c r="E2259" s="186" t="s">
        <v>1</v>
      </c>
      <c r="F2259" s="187" t="s">
        <v>3191</v>
      </c>
      <c r="H2259" s="186" t="s">
        <v>1</v>
      </c>
      <c r="I2259" s="188"/>
      <c r="L2259" s="185"/>
      <c r="M2259" s="189"/>
      <c r="N2259" s="190"/>
      <c r="O2259" s="190"/>
      <c r="P2259" s="190"/>
      <c r="Q2259" s="190"/>
      <c r="R2259" s="190"/>
      <c r="S2259" s="190"/>
      <c r="T2259" s="191"/>
      <c r="AT2259" s="186" t="s">
        <v>189</v>
      </c>
      <c r="AU2259" s="186" t="s">
        <v>85</v>
      </c>
      <c r="AV2259" s="14" t="s">
        <v>80</v>
      </c>
      <c r="AW2259" s="14" t="s">
        <v>31</v>
      </c>
      <c r="AX2259" s="14" t="s">
        <v>75</v>
      </c>
      <c r="AY2259" s="186" t="s">
        <v>181</v>
      </c>
    </row>
    <row r="2260" spans="2:51" s="13" customFormat="1">
      <c r="B2260" s="176"/>
      <c r="D2260" s="177" t="s">
        <v>189</v>
      </c>
      <c r="E2260" s="178" t="s">
        <v>1</v>
      </c>
      <c r="F2260" s="179" t="s">
        <v>2387</v>
      </c>
      <c r="H2260" s="180">
        <v>2.25</v>
      </c>
      <c r="I2260" s="181"/>
      <c r="L2260" s="176"/>
      <c r="M2260" s="182"/>
      <c r="N2260" s="183"/>
      <c r="O2260" s="183"/>
      <c r="P2260" s="183"/>
      <c r="Q2260" s="183"/>
      <c r="R2260" s="183"/>
      <c r="S2260" s="183"/>
      <c r="T2260" s="184"/>
      <c r="AT2260" s="178" t="s">
        <v>189</v>
      </c>
      <c r="AU2260" s="178" t="s">
        <v>85</v>
      </c>
      <c r="AV2260" s="13" t="s">
        <v>85</v>
      </c>
      <c r="AW2260" s="13" t="s">
        <v>31</v>
      </c>
      <c r="AX2260" s="13" t="s">
        <v>75</v>
      </c>
      <c r="AY2260" s="178" t="s">
        <v>181</v>
      </c>
    </row>
    <row r="2261" spans="2:51" s="14" customFormat="1">
      <c r="B2261" s="185"/>
      <c r="D2261" s="177" t="s">
        <v>189</v>
      </c>
      <c r="E2261" s="186" t="s">
        <v>1</v>
      </c>
      <c r="F2261" s="187" t="s">
        <v>1603</v>
      </c>
      <c r="H2261" s="186" t="s">
        <v>1</v>
      </c>
      <c r="I2261" s="188"/>
      <c r="L2261" s="185"/>
      <c r="M2261" s="189"/>
      <c r="N2261" s="190"/>
      <c r="O2261" s="190"/>
      <c r="P2261" s="190"/>
      <c r="Q2261" s="190"/>
      <c r="R2261" s="190"/>
      <c r="S2261" s="190"/>
      <c r="T2261" s="191"/>
      <c r="AT2261" s="186" t="s">
        <v>189</v>
      </c>
      <c r="AU2261" s="186" t="s">
        <v>85</v>
      </c>
      <c r="AV2261" s="14" t="s">
        <v>80</v>
      </c>
      <c r="AW2261" s="14" t="s">
        <v>31</v>
      </c>
      <c r="AX2261" s="14" t="s">
        <v>75</v>
      </c>
      <c r="AY2261" s="186" t="s">
        <v>181</v>
      </c>
    </row>
    <row r="2262" spans="2:51" s="14" customFormat="1">
      <c r="B2262" s="185"/>
      <c r="D2262" s="177" t="s">
        <v>189</v>
      </c>
      <c r="E2262" s="186" t="s">
        <v>1</v>
      </c>
      <c r="F2262" s="187" t="s">
        <v>3187</v>
      </c>
      <c r="H2262" s="186" t="s">
        <v>1</v>
      </c>
      <c r="I2262" s="188"/>
      <c r="L2262" s="185"/>
      <c r="M2262" s="189"/>
      <c r="N2262" s="190"/>
      <c r="O2262" s="190"/>
      <c r="P2262" s="190"/>
      <c r="Q2262" s="190"/>
      <c r="R2262" s="190"/>
      <c r="S2262" s="190"/>
      <c r="T2262" s="191"/>
      <c r="AT2262" s="186" t="s">
        <v>189</v>
      </c>
      <c r="AU2262" s="186" t="s">
        <v>85</v>
      </c>
      <c r="AV2262" s="14" t="s">
        <v>80</v>
      </c>
      <c r="AW2262" s="14" t="s">
        <v>31</v>
      </c>
      <c r="AX2262" s="14" t="s">
        <v>75</v>
      </c>
      <c r="AY2262" s="186" t="s">
        <v>181</v>
      </c>
    </row>
    <row r="2263" spans="2:51" s="13" customFormat="1">
      <c r="B2263" s="176"/>
      <c r="D2263" s="177" t="s">
        <v>189</v>
      </c>
      <c r="E2263" s="178" t="s">
        <v>1</v>
      </c>
      <c r="F2263" s="179" t="s">
        <v>3198</v>
      </c>
      <c r="H2263" s="180">
        <v>3.738</v>
      </c>
      <c r="I2263" s="181"/>
      <c r="L2263" s="176"/>
      <c r="M2263" s="182"/>
      <c r="N2263" s="183"/>
      <c r="O2263" s="183"/>
      <c r="P2263" s="183"/>
      <c r="Q2263" s="183"/>
      <c r="R2263" s="183"/>
      <c r="S2263" s="183"/>
      <c r="T2263" s="184"/>
      <c r="AT2263" s="178" t="s">
        <v>189</v>
      </c>
      <c r="AU2263" s="178" t="s">
        <v>85</v>
      </c>
      <c r="AV2263" s="13" t="s">
        <v>85</v>
      </c>
      <c r="AW2263" s="13" t="s">
        <v>31</v>
      </c>
      <c r="AX2263" s="13" t="s">
        <v>75</v>
      </c>
      <c r="AY2263" s="178" t="s">
        <v>181</v>
      </c>
    </row>
    <row r="2264" spans="2:51" s="14" customFormat="1">
      <c r="B2264" s="185"/>
      <c r="D2264" s="177" t="s">
        <v>189</v>
      </c>
      <c r="E2264" s="186" t="s">
        <v>1</v>
      </c>
      <c r="F2264" s="187" t="s">
        <v>1607</v>
      </c>
      <c r="H2264" s="186" t="s">
        <v>1</v>
      </c>
      <c r="I2264" s="188"/>
      <c r="L2264" s="185"/>
      <c r="M2264" s="189"/>
      <c r="N2264" s="190"/>
      <c r="O2264" s="190"/>
      <c r="P2264" s="190"/>
      <c r="Q2264" s="190"/>
      <c r="R2264" s="190"/>
      <c r="S2264" s="190"/>
      <c r="T2264" s="191"/>
      <c r="AT2264" s="186" t="s">
        <v>189</v>
      </c>
      <c r="AU2264" s="186" t="s">
        <v>85</v>
      </c>
      <c r="AV2264" s="14" t="s">
        <v>80</v>
      </c>
      <c r="AW2264" s="14" t="s">
        <v>31</v>
      </c>
      <c r="AX2264" s="14" t="s">
        <v>75</v>
      </c>
      <c r="AY2264" s="186" t="s">
        <v>181</v>
      </c>
    </row>
    <row r="2265" spans="2:51" s="13" customFormat="1">
      <c r="B2265" s="176"/>
      <c r="D2265" s="177" t="s">
        <v>189</v>
      </c>
      <c r="E2265" s="178" t="s">
        <v>1</v>
      </c>
      <c r="F2265" s="179" t="s">
        <v>3199</v>
      </c>
      <c r="H2265" s="180">
        <v>9.8780000000000001</v>
      </c>
      <c r="I2265" s="181"/>
      <c r="L2265" s="176"/>
      <c r="M2265" s="182"/>
      <c r="N2265" s="183"/>
      <c r="O2265" s="183"/>
      <c r="P2265" s="183"/>
      <c r="Q2265" s="183"/>
      <c r="R2265" s="183"/>
      <c r="S2265" s="183"/>
      <c r="T2265" s="184"/>
      <c r="AT2265" s="178" t="s">
        <v>189</v>
      </c>
      <c r="AU2265" s="178" t="s">
        <v>85</v>
      </c>
      <c r="AV2265" s="13" t="s">
        <v>85</v>
      </c>
      <c r="AW2265" s="13" t="s">
        <v>31</v>
      </c>
      <c r="AX2265" s="13" t="s">
        <v>75</v>
      </c>
      <c r="AY2265" s="178" t="s">
        <v>181</v>
      </c>
    </row>
    <row r="2266" spans="2:51" s="14" customFormat="1">
      <c r="B2266" s="185"/>
      <c r="D2266" s="177" t="s">
        <v>189</v>
      </c>
      <c r="E2266" s="186" t="s">
        <v>1</v>
      </c>
      <c r="F2266" s="187" t="s">
        <v>1078</v>
      </c>
      <c r="H2266" s="186" t="s">
        <v>1</v>
      </c>
      <c r="I2266" s="188"/>
      <c r="L2266" s="185"/>
      <c r="M2266" s="189"/>
      <c r="N2266" s="190"/>
      <c r="O2266" s="190"/>
      <c r="P2266" s="190"/>
      <c r="Q2266" s="190"/>
      <c r="R2266" s="190"/>
      <c r="S2266" s="190"/>
      <c r="T2266" s="191"/>
      <c r="AT2266" s="186" t="s">
        <v>189</v>
      </c>
      <c r="AU2266" s="186" t="s">
        <v>85</v>
      </c>
      <c r="AV2266" s="14" t="s">
        <v>80</v>
      </c>
      <c r="AW2266" s="14" t="s">
        <v>31</v>
      </c>
      <c r="AX2266" s="14" t="s">
        <v>75</v>
      </c>
      <c r="AY2266" s="186" t="s">
        <v>181</v>
      </c>
    </row>
    <row r="2267" spans="2:51" s="14" customFormat="1">
      <c r="B2267" s="185"/>
      <c r="D2267" s="177" t="s">
        <v>189</v>
      </c>
      <c r="E2267" s="186" t="s">
        <v>1</v>
      </c>
      <c r="F2267" s="187" t="s">
        <v>3187</v>
      </c>
      <c r="H2267" s="186" t="s">
        <v>1</v>
      </c>
      <c r="I2267" s="188"/>
      <c r="L2267" s="185"/>
      <c r="M2267" s="189"/>
      <c r="N2267" s="190"/>
      <c r="O2267" s="190"/>
      <c r="P2267" s="190"/>
      <c r="Q2267" s="190"/>
      <c r="R2267" s="190"/>
      <c r="S2267" s="190"/>
      <c r="T2267" s="191"/>
      <c r="AT2267" s="186" t="s">
        <v>189</v>
      </c>
      <c r="AU2267" s="186" t="s">
        <v>85</v>
      </c>
      <c r="AV2267" s="14" t="s">
        <v>80</v>
      </c>
      <c r="AW2267" s="14" t="s">
        <v>31</v>
      </c>
      <c r="AX2267" s="14" t="s">
        <v>75</v>
      </c>
      <c r="AY2267" s="186" t="s">
        <v>181</v>
      </c>
    </row>
    <row r="2268" spans="2:51" s="13" customFormat="1">
      <c r="B2268" s="176"/>
      <c r="D2268" s="177" t="s">
        <v>189</v>
      </c>
      <c r="E2268" s="178" t="s">
        <v>1</v>
      </c>
      <c r="F2268" s="179" t="s">
        <v>3200</v>
      </c>
      <c r="H2268" s="180">
        <v>1.44</v>
      </c>
      <c r="I2268" s="181"/>
      <c r="L2268" s="176"/>
      <c r="M2268" s="182"/>
      <c r="N2268" s="183"/>
      <c r="O2268" s="183"/>
      <c r="P2268" s="183"/>
      <c r="Q2268" s="183"/>
      <c r="R2268" s="183"/>
      <c r="S2268" s="183"/>
      <c r="T2268" s="184"/>
      <c r="AT2268" s="178" t="s">
        <v>189</v>
      </c>
      <c r="AU2268" s="178" t="s">
        <v>85</v>
      </c>
      <c r="AV2268" s="13" t="s">
        <v>85</v>
      </c>
      <c r="AW2268" s="13" t="s">
        <v>31</v>
      </c>
      <c r="AX2268" s="13" t="s">
        <v>75</v>
      </c>
      <c r="AY2268" s="178" t="s">
        <v>181</v>
      </c>
    </row>
    <row r="2269" spans="2:51" s="14" customFormat="1">
      <c r="B2269" s="185"/>
      <c r="D2269" s="177" t="s">
        <v>189</v>
      </c>
      <c r="E2269" s="186" t="s">
        <v>1</v>
      </c>
      <c r="F2269" s="187" t="s">
        <v>3191</v>
      </c>
      <c r="H2269" s="186" t="s">
        <v>1</v>
      </c>
      <c r="I2269" s="188"/>
      <c r="L2269" s="185"/>
      <c r="M2269" s="189"/>
      <c r="N2269" s="190"/>
      <c r="O2269" s="190"/>
      <c r="P2269" s="190"/>
      <c r="Q2269" s="190"/>
      <c r="R2269" s="190"/>
      <c r="S2269" s="190"/>
      <c r="T2269" s="191"/>
      <c r="AT2269" s="186" t="s">
        <v>189</v>
      </c>
      <c r="AU2269" s="186" t="s">
        <v>85</v>
      </c>
      <c r="AV2269" s="14" t="s">
        <v>80</v>
      </c>
      <c r="AW2269" s="14" t="s">
        <v>31</v>
      </c>
      <c r="AX2269" s="14" t="s">
        <v>75</v>
      </c>
      <c r="AY2269" s="186" t="s">
        <v>181</v>
      </c>
    </row>
    <row r="2270" spans="2:51" s="13" customFormat="1">
      <c r="B2270" s="176"/>
      <c r="D2270" s="177" t="s">
        <v>189</v>
      </c>
      <c r="E2270" s="178" t="s">
        <v>1</v>
      </c>
      <c r="F2270" s="179" t="s">
        <v>3201</v>
      </c>
      <c r="H2270" s="180">
        <v>1.08</v>
      </c>
      <c r="I2270" s="181"/>
      <c r="L2270" s="176"/>
      <c r="M2270" s="182"/>
      <c r="N2270" s="183"/>
      <c r="O2270" s="183"/>
      <c r="P2270" s="183"/>
      <c r="Q2270" s="183"/>
      <c r="R2270" s="183"/>
      <c r="S2270" s="183"/>
      <c r="T2270" s="184"/>
      <c r="AT2270" s="178" t="s">
        <v>189</v>
      </c>
      <c r="AU2270" s="178" t="s">
        <v>85</v>
      </c>
      <c r="AV2270" s="13" t="s">
        <v>85</v>
      </c>
      <c r="AW2270" s="13" t="s">
        <v>31</v>
      </c>
      <c r="AX2270" s="13" t="s">
        <v>75</v>
      </c>
      <c r="AY2270" s="178" t="s">
        <v>181</v>
      </c>
    </row>
    <row r="2271" spans="2:51" s="14" customFormat="1">
      <c r="B2271" s="185"/>
      <c r="D2271" s="177" t="s">
        <v>189</v>
      </c>
      <c r="E2271" s="186" t="s">
        <v>1</v>
      </c>
      <c r="F2271" s="187" t="s">
        <v>1615</v>
      </c>
      <c r="H2271" s="186" t="s">
        <v>1</v>
      </c>
      <c r="I2271" s="188"/>
      <c r="L2271" s="185"/>
      <c r="M2271" s="189"/>
      <c r="N2271" s="190"/>
      <c r="O2271" s="190"/>
      <c r="P2271" s="190"/>
      <c r="Q2271" s="190"/>
      <c r="R2271" s="190"/>
      <c r="S2271" s="190"/>
      <c r="T2271" s="191"/>
      <c r="AT2271" s="186" t="s">
        <v>189</v>
      </c>
      <c r="AU2271" s="186" t="s">
        <v>85</v>
      </c>
      <c r="AV2271" s="14" t="s">
        <v>80</v>
      </c>
      <c r="AW2271" s="14" t="s">
        <v>31</v>
      </c>
      <c r="AX2271" s="14" t="s">
        <v>75</v>
      </c>
      <c r="AY2271" s="186" t="s">
        <v>181</v>
      </c>
    </row>
    <row r="2272" spans="2:51" s="14" customFormat="1">
      <c r="B2272" s="185"/>
      <c r="D2272" s="177" t="s">
        <v>189</v>
      </c>
      <c r="E2272" s="186" t="s">
        <v>1</v>
      </c>
      <c r="F2272" s="187" t="s">
        <v>3187</v>
      </c>
      <c r="H2272" s="186" t="s">
        <v>1</v>
      </c>
      <c r="I2272" s="188"/>
      <c r="L2272" s="185"/>
      <c r="M2272" s="189"/>
      <c r="N2272" s="190"/>
      <c r="O2272" s="190"/>
      <c r="P2272" s="190"/>
      <c r="Q2272" s="190"/>
      <c r="R2272" s="190"/>
      <c r="S2272" s="190"/>
      <c r="T2272" s="191"/>
      <c r="AT2272" s="186" t="s">
        <v>189</v>
      </c>
      <c r="AU2272" s="186" t="s">
        <v>85</v>
      </c>
      <c r="AV2272" s="14" t="s">
        <v>80</v>
      </c>
      <c r="AW2272" s="14" t="s">
        <v>31</v>
      </c>
      <c r="AX2272" s="14" t="s">
        <v>75</v>
      </c>
      <c r="AY2272" s="186" t="s">
        <v>181</v>
      </c>
    </row>
    <row r="2273" spans="2:51" s="13" customFormat="1">
      <c r="B2273" s="176"/>
      <c r="D2273" s="177" t="s">
        <v>189</v>
      </c>
      <c r="E2273" s="178" t="s">
        <v>1</v>
      </c>
      <c r="F2273" s="179" t="s">
        <v>3200</v>
      </c>
      <c r="H2273" s="180">
        <v>1.44</v>
      </c>
      <c r="I2273" s="181"/>
      <c r="L2273" s="176"/>
      <c r="M2273" s="182"/>
      <c r="N2273" s="183"/>
      <c r="O2273" s="183"/>
      <c r="P2273" s="183"/>
      <c r="Q2273" s="183"/>
      <c r="R2273" s="183"/>
      <c r="S2273" s="183"/>
      <c r="T2273" s="184"/>
      <c r="AT2273" s="178" t="s">
        <v>189</v>
      </c>
      <c r="AU2273" s="178" t="s">
        <v>85</v>
      </c>
      <c r="AV2273" s="13" t="s">
        <v>85</v>
      </c>
      <c r="AW2273" s="13" t="s">
        <v>31</v>
      </c>
      <c r="AX2273" s="13" t="s">
        <v>75</v>
      </c>
      <c r="AY2273" s="178" t="s">
        <v>181</v>
      </c>
    </row>
    <row r="2274" spans="2:51" s="14" customFormat="1">
      <c r="B2274" s="185"/>
      <c r="D2274" s="177" t="s">
        <v>189</v>
      </c>
      <c r="E2274" s="186" t="s">
        <v>1</v>
      </c>
      <c r="F2274" s="187" t="s">
        <v>3191</v>
      </c>
      <c r="H2274" s="186" t="s">
        <v>1</v>
      </c>
      <c r="I2274" s="188"/>
      <c r="L2274" s="185"/>
      <c r="M2274" s="189"/>
      <c r="N2274" s="190"/>
      <c r="O2274" s="190"/>
      <c r="P2274" s="190"/>
      <c r="Q2274" s="190"/>
      <c r="R2274" s="190"/>
      <c r="S2274" s="190"/>
      <c r="T2274" s="191"/>
      <c r="AT2274" s="186" t="s">
        <v>189</v>
      </c>
      <c r="AU2274" s="186" t="s">
        <v>85</v>
      </c>
      <c r="AV2274" s="14" t="s">
        <v>80</v>
      </c>
      <c r="AW2274" s="14" t="s">
        <v>31</v>
      </c>
      <c r="AX2274" s="14" t="s">
        <v>75</v>
      </c>
      <c r="AY2274" s="186" t="s">
        <v>181</v>
      </c>
    </row>
    <row r="2275" spans="2:51" s="13" customFormat="1">
      <c r="B2275" s="176"/>
      <c r="D2275" s="177" t="s">
        <v>189</v>
      </c>
      <c r="E2275" s="178" t="s">
        <v>1</v>
      </c>
      <c r="F2275" s="179" t="s">
        <v>3201</v>
      </c>
      <c r="H2275" s="180">
        <v>1.08</v>
      </c>
      <c r="I2275" s="181"/>
      <c r="L2275" s="176"/>
      <c r="M2275" s="182"/>
      <c r="N2275" s="183"/>
      <c r="O2275" s="183"/>
      <c r="P2275" s="183"/>
      <c r="Q2275" s="183"/>
      <c r="R2275" s="183"/>
      <c r="S2275" s="183"/>
      <c r="T2275" s="184"/>
      <c r="AT2275" s="178" t="s">
        <v>189</v>
      </c>
      <c r="AU2275" s="178" t="s">
        <v>85</v>
      </c>
      <c r="AV2275" s="13" t="s">
        <v>85</v>
      </c>
      <c r="AW2275" s="13" t="s">
        <v>31</v>
      </c>
      <c r="AX2275" s="13" t="s">
        <v>75</v>
      </c>
      <c r="AY2275" s="178" t="s">
        <v>181</v>
      </c>
    </row>
    <row r="2276" spans="2:51" s="14" customFormat="1">
      <c r="B2276" s="185"/>
      <c r="D2276" s="177" t="s">
        <v>189</v>
      </c>
      <c r="E2276" s="186" t="s">
        <v>1</v>
      </c>
      <c r="F2276" s="187" t="s">
        <v>1619</v>
      </c>
      <c r="H2276" s="186" t="s">
        <v>1</v>
      </c>
      <c r="I2276" s="188"/>
      <c r="L2276" s="185"/>
      <c r="M2276" s="189"/>
      <c r="N2276" s="190"/>
      <c r="O2276" s="190"/>
      <c r="P2276" s="190"/>
      <c r="Q2276" s="190"/>
      <c r="R2276" s="190"/>
      <c r="S2276" s="190"/>
      <c r="T2276" s="191"/>
      <c r="AT2276" s="186" t="s">
        <v>189</v>
      </c>
      <c r="AU2276" s="186" t="s">
        <v>85</v>
      </c>
      <c r="AV2276" s="14" t="s">
        <v>80</v>
      </c>
      <c r="AW2276" s="14" t="s">
        <v>31</v>
      </c>
      <c r="AX2276" s="14" t="s">
        <v>75</v>
      </c>
      <c r="AY2276" s="186" t="s">
        <v>181</v>
      </c>
    </row>
    <row r="2277" spans="2:51" s="14" customFormat="1">
      <c r="B2277" s="185"/>
      <c r="D2277" s="177" t="s">
        <v>189</v>
      </c>
      <c r="E2277" s="186" t="s">
        <v>1</v>
      </c>
      <c r="F2277" s="187" t="s">
        <v>1621</v>
      </c>
      <c r="H2277" s="186" t="s">
        <v>1</v>
      </c>
      <c r="I2277" s="188"/>
      <c r="L2277" s="185"/>
      <c r="M2277" s="189"/>
      <c r="N2277" s="190"/>
      <c r="O2277" s="190"/>
      <c r="P2277" s="190"/>
      <c r="Q2277" s="190"/>
      <c r="R2277" s="190"/>
      <c r="S2277" s="190"/>
      <c r="T2277" s="191"/>
      <c r="AT2277" s="186" t="s">
        <v>189</v>
      </c>
      <c r="AU2277" s="186" t="s">
        <v>85</v>
      </c>
      <c r="AV2277" s="14" t="s">
        <v>80</v>
      </c>
      <c r="AW2277" s="14" t="s">
        <v>31</v>
      </c>
      <c r="AX2277" s="14" t="s">
        <v>75</v>
      </c>
      <c r="AY2277" s="186" t="s">
        <v>181</v>
      </c>
    </row>
    <row r="2278" spans="2:51" s="14" customFormat="1">
      <c r="B2278" s="185"/>
      <c r="D2278" s="177" t="s">
        <v>189</v>
      </c>
      <c r="E2278" s="186" t="s">
        <v>1</v>
      </c>
      <c r="F2278" s="187" t="s">
        <v>3191</v>
      </c>
      <c r="H2278" s="186" t="s">
        <v>1</v>
      </c>
      <c r="I2278" s="188"/>
      <c r="L2278" s="185"/>
      <c r="M2278" s="189"/>
      <c r="N2278" s="190"/>
      <c r="O2278" s="190"/>
      <c r="P2278" s="190"/>
      <c r="Q2278" s="190"/>
      <c r="R2278" s="190"/>
      <c r="S2278" s="190"/>
      <c r="T2278" s="191"/>
      <c r="AT2278" s="186" t="s">
        <v>189</v>
      </c>
      <c r="AU2278" s="186" t="s">
        <v>85</v>
      </c>
      <c r="AV2278" s="14" t="s">
        <v>80</v>
      </c>
      <c r="AW2278" s="14" t="s">
        <v>31</v>
      </c>
      <c r="AX2278" s="14" t="s">
        <v>75</v>
      </c>
      <c r="AY2278" s="186" t="s">
        <v>181</v>
      </c>
    </row>
    <row r="2279" spans="2:51" s="13" customFormat="1">
      <c r="B2279" s="176"/>
      <c r="D2279" s="177" t="s">
        <v>189</v>
      </c>
      <c r="E2279" s="178" t="s">
        <v>1</v>
      </c>
      <c r="F2279" s="179" t="s">
        <v>3202</v>
      </c>
      <c r="H2279" s="180">
        <v>12.912000000000001</v>
      </c>
      <c r="I2279" s="181"/>
      <c r="L2279" s="176"/>
      <c r="M2279" s="182"/>
      <c r="N2279" s="183"/>
      <c r="O2279" s="183"/>
      <c r="P2279" s="183"/>
      <c r="Q2279" s="183"/>
      <c r="R2279" s="183"/>
      <c r="S2279" s="183"/>
      <c r="T2279" s="184"/>
      <c r="AT2279" s="178" t="s">
        <v>189</v>
      </c>
      <c r="AU2279" s="178" t="s">
        <v>85</v>
      </c>
      <c r="AV2279" s="13" t="s">
        <v>85</v>
      </c>
      <c r="AW2279" s="13" t="s">
        <v>31</v>
      </c>
      <c r="AX2279" s="13" t="s">
        <v>75</v>
      </c>
      <c r="AY2279" s="178" t="s">
        <v>181</v>
      </c>
    </row>
    <row r="2280" spans="2:51" s="14" customFormat="1">
      <c r="B2280" s="185"/>
      <c r="D2280" s="177" t="s">
        <v>189</v>
      </c>
      <c r="E2280" s="186" t="s">
        <v>1</v>
      </c>
      <c r="F2280" s="187" t="s">
        <v>1623</v>
      </c>
      <c r="H2280" s="186" t="s">
        <v>1</v>
      </c>
      <c r="I2280" s="188"/>
      <c r="L2280" s="185"/>
      <c r="M2280" s="189"/>
      <c r="N2280" s="190"/>
      <c r="O2280" s="190"/>
      <c r="P2280" s="190"/>
      <c r="Q2280" s="190"/>
      <c r="R2280" s="190"/>
      <c r="S2280" s="190"/>
      <c r="T2280" s="191"/>
      <c r="AT2280" s="186" t="s">
        <v>189</v>
      </c>
      <c r="AU2280" s="186" t="s">
        <v>85</v>
      </c>
      <c r="AV2280" s="14" t="s">
        <v>80</v>
      </c>
      <c r="AW2280" s="14" t="s">
        <v>31</v>
      </c>
      <c r="AX2280" s="14" t="s">
        <v>75</v>
      </c>
      <c r="AY2280" s="186" t="s">
        <v>181</v>
      </c>
    </row>
    <row r="2281" spans="2:51" s="13" customFormat="1">
      <c r="B2281" s="176"/>
      <c r="D2281" s="177" t="s">
        <v>189</v>
      </c>
      <c r="E2281" s="178" t="s">
        <v>1</v>
      </c>
      <c r="F2281" s="179" t="s">
        <v>3203</v>
      </c>
      <c r="H2281" s="180">
        <v>5.4</v>
      </c>
      <c r="I2281" s="181"/>
      <c r="L2281" s="176"/>
      <c r="M2281" s="182"/>
      <c r="N2281" s="183"/>
      <c r="O2281" s="183"/>
      <c r="P2281" s="183"/>
      <c r="Q2281" s="183"/>
      <c r="R2281" s="183"/>
      <c r="S2281" s="183"/>
      <c r="T2281" s="184"/>
      <c r="AT2281" s="178" t="s">
        <v>189</v>
      </c>
      <c r="AU2281" s="178" t="s">
        <v>85</v>
      </c>
      <c r="AV2281" s="13" t="s">
        <v>85</v>
      </c>
      <c r="AW2281" s="13" t="s">
        <v>31</v>
      </c>
      <c r="AX2281" s="13" t="s">
        <v>75</v>
      </c>
      <c r="AY2281" s="178" t="s">
        <v>181</v>
      </c>
    </row>
    <row r="2282" spans="2:51" s="14" customFormat="1">
      <c r="B2282" s="185"/>
      <c r="D2282" s="177" t="s">
        <v>189</v>
      </c>
      <c r="E2282" s="186" t="s">
        <v>1</v>
      </c>
      <c r="F2282" s="187" t="s">
        <v>1629</v>
      </c>
      <c r="H2282" s="186" t="s">
        <v>1</v>
      </c>
      <c r="I2282" s="188"/>
      <c r="L2282" s="185"/>
      <c r="M2282" s="189"/>
      <c r="N2282" s="190"/>
      <c r="O2282" s="190"/>
      <c r="P2282" s="190"/>
      <c r="Q2282" s="190"/>
      <c r="R2282" s="190"/>
      <c r="S2282" s="190"/>
      <c r="T2282" s="191"/>
      <c r="AT2282" s="186" t="s">
        <v>189</v>
      </c>
      <c r="AU2282" s="186" t="s">
        <v>85</v>
      </c>
      <c r="AV2282" s="14" t="s">
        <v>80</v>
      </c>
      <c r="AW2282" s="14" t="s">
        <v>31</v>
      </c>
      <c r="AX2282" s="14" t="s">
        <v>75</v>
      </c>
      <c r="AY2282" s="186" t="s">
        <v>181</v>
      </c>
    </row>
    <row r="2283" spans="2:51" s="14" customFormat="1">
      <c r="B2283" s="185"/>
      <c r="D2283" s="177" t="s">
        <v>189</v>
      </c>
      <c r="E2283" s="186" t="s">
        <v>1</v>
      </c>
      <c r="F2283" s="187" t="s">
        <v>3191</v>
      </c>
      <c r="H2283" s="186" t="s">
        <v>1</v>
      </c>
      <c r="I2283" s="188"/>
      <c r="L2283" s="185"/>
      <c r="M2283" s="189"/>
      <c r="N2283" s="190"/>
      <c r="O2283" s="190"/>
      <c r="P2283" s="190"/>
      <c r="Q2283" s="190"/>
      <c r="R2283" s="190"/>
      <c r="S2283" s="190"/>
      <c r="T2283" s="191"/>
      <c r="AT2283" s="186" t="s">
        <v>189</v>
      </c>
      <c r="AU2283" s="186" t="s">
        <v>85</v>
      </c>
      <c r="AV2283" s="14" t="s">
        <v>80</v>
      </c>
      <c r="AW2283" s="14" t="s">
        <v>31</v>
      </c>
      <c r="AX2283" s="14" t="s">
        <v>75</v>
      </c>
      <c r="AY2283" s="186" t="s">
        <v>181</v>
      </c>
    </row>
    <row r="2284" spans="2:51" s="13" customFormat="1">
      <c r="B2284" s="176"/>
      <c r="D2284" s="177" t="s">
        <v>189</v>
      </c>
      <c r="E2284" s="178" t="s">
        <v>1</v>
      </c>
      <c r="F2284" s="179" t="s">
        <v>3204</v>
      </c>
      <c r="H2284" s="180">
        <v>3.222</v>
      </c>
      <c r="I2284" s="181"/>
      <c r="L2284" s="176"/>
      <c r="M2284" s="182"/>
      <c r="N2284" s="183"/>
      <c r="O2284" s="183"/>
      <c r="P2284" s="183"/>
      <c r="Q2284" s="183"/>
      <c r="R2284" s="183"/>
      <c r="S2284" s="183"/>
      <c r="T2284" s="184"/>
      <c r="AT2284" s="178" t="s">
        <v>189</v>
      </c>
      <c r="AU2284" s="178" t="s">
        <v>85</v>
      </c>
      <c r="AV2284" s="13" t="s">
        <v>85</v>
      </c>
      <c r="AW2284" s="13" t="s">
        <v>31</v>
      </c>
      <c r="AX2284" s="13" t="s">
        <v>75</v>
      </c>
      <c r="AY2284" s="178" t="s">
        <v>181</v>
      </c>
    </row>
    <row r="2285" spans="2:51" s="14" customFormat="1">
      <c r="B2285" s="185"/>
      <c r="D2285" s="177" t="s">
        <v>189</v>
      </c>
      <c r="E2285" s="186" t="s">
        <v>1</v>
      </c>
      <c r="F2285" s="187" t="s">
        <v>3187</v>
      </c>
      <c r="H2285" s="186" t="s">
        <v>1</v>
      </c>
      <c r="I2285" s="188"/>
      <c r="L2285" s="185"/>
      <c r="M2285" s="189"/>
      <c r="N2285" s="190"/>
      <c r="O2285" s="190"/>
      <c r="P2285" s="190"/>
      <c r="Q2285" s="190"/>
      <c r="R2285" s="190"/>
      <c r="S2285" s="190"/>
      <c r="T2285" s="191"/>
      <c r="AT2285" s="186" t="s">
        <v>189</v>
      </c>
      <c r="AU2285" s="186" t="s">
        <v>85</v>
      </c>
      <c r="AV2285" s="14" t="s">
        <v>80</v>
      </c>
      <c r="AW2285" s="14" t="s">
        <v>31</v>
      </c>
      <c r="AX2285" s="14" t="s">
        <v>75</v>
      </c>
      <c r="AY2285" s="186" t="s">
        <v>181</v>
      </c>
    </row>
    <row r="2286" spans="2:51" s="13" customFormat="1">
      <c r="B2286" s="176"/>
      <c r="D2286" s="177" t="s">
        <v>189</v>
      </c>
      <c r="E2286" s="178" t="s">
        <v>1</v>
      </c>
      <c r="F2286" s="179" t="s">
        <v>3205</v>
      </c>
      <c r="H2286" s="180">
        <v>2.8140000000000001</v>
      </c>
      <c r="I2286" s="181"/>
      <c r="L2286" s="176"/>
      <c r="M2286" s="182"/>
      <c r="N2286" s="183"/>
      <c r="O2286" s="183"/>
      <c r="P2286" s="183"/>
      <c r="Q2286" s="183"/>
      <c r="R2286" s="183"/>
      <c r="S2286" s="183"/>
      <c r="T2286" s="184"/>
      <c r="AT2286" s="178" t="s">
        <v>189</v>
      </c>
      <c r="AU2286" s="178" t="s">
        <v>85</v>
      </c>
      <c r="AV2286" s="13" t="s">
        <v>85</v>
      </c>
      <c r="AW2286" s="13" t="s">
        <v>31</v>
      </c>
      <c r="AX2286" s="13" t="s">
        <v>75</v>
      </c>
      <c r="AY2286" s="178" t="s">
        <v>181</v>
      </c>
    </row>
    <row r="2287" spans="2:51" s="14" customFormat="1">
      <c r="B2287" s="185"/>
      <c r="D2287" s="177" t="s">
        <v>189</v>
      </c>
      <c r="E2287" s="186" t="s">
        <v>1</v>
      </c>
      <c r="F2287" s="187" t="s">
        <v>3191</v>
      </c>
      <c r="H2287" s="186" t="s">
        <v>1</v>
      </c>
      <c r="I2287" s="188"/>
      <c r="L2287" s="185"/>
      <c r="M2287" s="189"/>
      <c r="N2287" s="190"/>
      <c r="O2287" s="190"/>
      <c r="P2287" s="190"/>
      <c r="Q2287" s="190"/>
      <c r="R2287" s="190"/>
      <c r="S2287" s="190"/>
      <c r="T2287" s="191"/>
      <c r="AT2287" s="186" t="s">
        <v>189</v>
      </c>
      <c r="AU2287" s="186" t="s">
        <v>85</v>
      </c>
      <c r="AV2287" s="14" t="s">
        <v>80</v>
      </c>
      <c r="AW2287" s="14" t="s">
        <v>31</v>
      </c>
      <c r="AX2287" s="14" t="s">
        <v>75</v>
      </c>
      <c r="AY2287" s="186" t="s">
        <v>181</v>
      </c>
    </row>
    <row r="2288" spans="2:51" s="13" customFormat="1">
      <c r="B2288" s="176"/>
      <c r="D2288" s="177" t="s">
        <v>189</v>
      </c>
      <c r="E2288" s="178" t="s">
        <v>1</v>
      </c>
      <c r="F2288" s="179" t="s">
        <v>3201</v>
      </c>
      <c r="H2288" s="180">
        <v>1.08</v>
      </c>
      <c r="I2288" s="181"/>
      <c r="L2288" s="176"/>
      <c r="M2288" s="182"/>
      <c r="N2288" s="183"/>
      <c r="O2288" s="183"/>
      <c r="P2288" s="183"/>
      <c r="Q2288" s="183"/>
      <c r="R2288" s="183"/>
      <c r="S2288" s="183"/>
      <c r="T2288" s="184"/>
      <c r="AT2288" s="178" t="s">
        <v>189</v>
      </c>
      <c r="AU2288" s="178" t="s">
        <v>85</v>
      </c>
      <c r="AV2288" s="13" t="s">
        <v>85</v>
      </c>
      <c r="AW2288" s="13" t="s">
        <v>31</v>
      </c>
      <c r="AX2288" s="13" t="s">
        <v>75</v>
      </c>
      <c r="AY2288" s="178" t="s">
        <v>181</v>
      </c>
    </row>
    <row r="2289" spans="2:51" s="14" customFormat="1">
      <c r="B2289" s="185"/>
      <c r="D2289" s="177" t="s">
        <v>189</v>
      </c>
      <c r="E2289" s="186" t="s">
        <v>1</v>
      </c>
      <c r="F2289" s="187" t="s">
        <v>1631</v>
      </c>
      <c r="H2289" s="186" t="s">
        <v>1</v>
      </c>
      <c r="I2289" s="188"/>
      <c r="L2289" s="185"/>
      <c r="M2289" s="189"/>
      <c r="N2289" s="190"/>
      <c r="O2289" s="190"/>
      <c r="P2289" s="190"/>
      <c r="Q2289" s="190"/>
      <c r="R2289" s="190"/>
      <c r="S2289" s="190"/>
      <c r="T2289" s="191"/>
      <c r="AT2289" s="186" t="s">
        <v>189</v>
      </c>
      <c r="AU2289" s="186" t="s">
        <v>85</v>
      </c>
      <c r="AV2289" s="14" t="s">
        <v>80</v>
      </c>
      <c r="AW2289" s="14" t="s">
        <v>31</v>
      </c>
      <c r="AX2289" s="14" t="s">
        <v>75</v>
      </c>
      <c r="AY2289" s="186" t="s">
        <v>181</v>
      </c>
    </row>
    <row r="2290" spans="2:51" s="14" customFormat="1">
      <c r="B2290" s="185"/>
      <c r="D2290" s="177" t="s">
        <v>189</v>
      </c>
      <c r="E2290" s="186" t="s">
        <v>1</v>
      </c>
      <c r="F2290" s="187" t="s">
        <v>3185</v>
      </c>
      <c r="H2290" s="186" t="s">
        <v>1</v>
      </c>
      <c r="I2290" s="188"/>
      <c r="L2290" s="185"/>
      <c r="M2290" s="189"/>
      <c r="N2290" s="190"/>
      <c r="O2290" s="190"/>
      <c r="P2290" s="190"/>
      <c r="Q2290" s="190"/>
      <c r="R2290" s="190"/>
      <c r="S2290" s="190"/>
      <c r="T2290" s="191"/>
      <c r="AT2290" s="186" t="s">
        <v>189</v>
      </c>
      <c r="AU2290" s="186" t="s">
        <v>85</v>
      </c>
      <c r="AV2290" s="14" t="s">
        <v>80</v>
      </c>
      <c r="AW2290" s="14" t="s">
        <v>31</v>
      </c>
      <c r="AX2290" s="14" t="s">
        <v>75</v>
      </c>
      <c r="AY2290" s="186" t="s">
        <v>181</v>
      </c>
    </row>
    <row r="2291" spans="2:51" s="13" customFormat="1">
      <c r="B2291" s="176"/>
      <c r="D2291" s="177" t="s">
        <v>189</v>
      </c>
      <c r="E2291" s="178" t="s">
        <v>1</v>
      </c>
      <c r="F2291" s="179" t="s">
        <v>3206</v>
      </c>
      <c r="H2291" s="180">
        <v>2.484</v>
      </c>
      <c r="I2291" s="181"/>
      <c r="L2291" s="176"/>
      <c r="M2291" s="182"/>
      <c r="N2291" s="183"/>
      <c r="O2291" s="183"/>
      <c r="P2291" s="183"/>
      <c r="Q2291" s="183"/>
      <c r="R2291" s="183"/>
      <c r="S2291" s="183"/>
      <c r="T2291" s="184"/>
      <c r="AT2291" s="178" t="s">
        <v>189</v>
      </c>
      <c r="AU2291" s="178" t="s">
        <v>85</v>
      </c>
      <c r="AV2291" s="13" t="s">
        <v>85</v>
      </c>
      <c r="AW2291" s="13" t="s">
        <v>31</v>
      </c>
      <c r="AX2291" s="13" t="s">
        <v>75</v>
      </c>
      <c r="AY2291" s="178" t="s">
        <v>181</v>
      </c>
    </row>
    <row r="2292" spans="2:51" s="14" customFormat="1">
      <c r="B2292" s="185"/>
      <c r="D2292" s="177" t="s">
        <v>189</v>
      </c>
      <c r="E2292" s="186" t="s">
        <v>1</v>
      </c>
      <c r="F2292" s="187" t="s">
        <v>3187</v>
      </c>
      <c r="H2292" s="186" t="s">
        <v>1</v>
      </c>
      <c r="I2292" s="188"/>
      <c r="L2292" s="185"/>
      <c r="M2292" s="189"/>
      <c r="N2292" s="190"/>
      <c r="O2292" s="190"/>
      <c r="P2292" s="190"/>
      <c r="Q2292" s="190"/>
      <c r="R2292" s="190"/>
      <c r="S2292" s="190"/>
      <c r="T2292" s="191"/>
      <c r="AT2292" s="186" t="s">
        <v>189</v>
      </c>
      <c r="AU2292" s="186" t="s">
        <v>85</v>
      </c>
      <c r="AV2292" s="14" t="s">
        <v>80</v>
      </c>
      <c r="AW2292" s="14" t="s">
        <v>31</v>
      </c>
      <c r="AX2292" s="14" t="s">
        <v>75</v>
      </c>
      <c r="AY2292" s="186" t="s">
        <v>181</v>
      </c>
    </row>
    <row r="2293" spans="2:51" s="13" customFormat="1">
      <c r="B2293" s="176"/>
      <c r="D2293" s="177" t="s">
        <v>189</v>
      </c>
      <c r="E2293" s="178" t="s">
        <v>1</v>
      </c>
      <c r="F2293" s="179" t="s">
        <v>3207</v>
      </c>
      <c r="H2293" s="180">
        <v>3.6059999999999999</v>
      </c>
      <c r="I2293" s="181"/>
      <c r="L2293" s="176"/>
      <c r="M2293" s="182"/>
      <c r="N2293" s="183"/>
      <c r="O2293" s="183"/>
      <c r="P2293" s="183"/>
      <c r="Q2293" s="183"/>
      <c r="R2293" s="183"/>
      <c r="S2293" s="183"/>
      <c r="T2293" s="184"/>
      <c r="AT2293" s="178" t="s">
        <v>189</v>
      </c>
      <c r="AU2293" s="178" t="s">
        <v>85</v>
      </c>
      <c r="AV2293" s="13" t="s">
        <v>85</v>
      </c>
      <c r="AW2293" s="13" t="s">
        <v>31</v>
      </c>
      <c r="AX2293" s="13" t="s">
        <v>75</v>
      </c>
      <c r="AY2293" s="178" t="s">
        <v>181</v>
      </c>
    </row>
    <row r="2294" spans="2:51" s="14" customFormat="1">
      <c r="B2294" s="185"/>
      <c r="D2294" s="177" t="s">
        <v>189</v>
      </c>
      <c r="E2294" s="186" t="s">
        <v>1</v>
      </c>
      <c r="F2294" s="187" t="s">
        <v>1633</v>
      </c>
      <c r="H2294" s="186" t="s">
        <v>1</v>
      </c>
      <c r="I2294" s="188"/>
      <c r="L2294" s="185"/>
      <c r="M2294" s="189"/>
      <c r="N2294" s="190"/>
      <c r="O2294" s="190"/>
      <c r="P2294" s="190"/>
      <c r="Q2294" s="190"/>
      <c r="R2294" s="190"/>
      <c r="S2294" s="190"/>
      <c r="T2294" s="191"/>
      <c r="AT2294" s="186" t="s">
        <v>189</v>
      </c>
      <c r="AU2294" s="186" t="s">
        <v>85</v>
      </c>
      <c r="AV2294" s="14" t="s">
        <v>80</v>
      </c>
      <c r="AW2294" s="14" t="s">
        <v>31</v>
      </c>
      <c r="AX2294" s="14" t="s">
        <v>75</v>
      </c>
      <c r="AY2294" s="186" t="s">
        <v>181</v>
      </c>
    </row>
    <row r="2295" spans="2:51" s="14" customFormat="1">
      <c r="B2295" s="185"/>
      <c r="D2295" s="177" t="s">
        <v>189</v>
      </c>
      <c r="E2295" s="186" t="s">
        <v>1</v>
      </c>
      <c r="F2295" s="187" t="s">
        <v>3189</v>
      </c>
      <c r="H2295" s="186" t="s">
        <v>1</v>
      </c>
      <c r="I2295" s="188"/>
      <c r="L2295" s="185"/>
      <c r="M2295" s="189"/>
      <c r="N2295" s="190"/>
      <c r="O2295" s="190"/>
      <c r="P2295" s="190"/>
      <c r="Q2295" s="190"/>
      <c r="R2295" s="190"/>
      <c r="S2295" s="190"/>
      <c r="T2295" s="191"/>
      <c r="AT2295" s="186" t="s">
        <v>189</v>
      </c>
      <c r="AU2295" s="186" t="s">
        <v>85</v>
      </c>
      <c r="AV2295" s="14" t="s">
        <v>80</v>
      </c>
      <c r="AW2295" s="14" t="s">
        <v>31</v>
      </c>
      <c r="AX2295" s="14" t="s">
        <v>75</v>
      </c>
      <c r="AY2295" s="186" t="s">
        <v>181</v>
      </c>
    </row>
    <row r="2296" spans="2:51" s="13" customFormat="1">
      <c r="B2296" s="176"/>
      <c r="D2296" s="177" t="s">
        <v>189</v>
      </c>
      <c r="E2296" s="178" t="s">
        <v>1</v>
      </c>
      <c r="F2296" s="179" t="s">
        <v>3208</v>
      </c>
      <c r="H2296" s="180">
        <v>4.26</v>
      </c>
      <c r="I2296" s="181"/>
      <c r="L2296" s="176"/>
      <c r="M2296" s="182"/>
      <c r="N2296" s="183"/>
      <c r="O2296" s="183"/>
      <c r="P2296" s="183"/>
      <c r="Q2296" s="183"/>
      <c r="R2296" s="183"/>
      <c r="S2296" s="183"/>
      <c r="T2296" s="184"/>
      <c r="AT2296" s="178" t="s">
        <v>189</v>
      </c>
      <c r="AU2296" s="178" t="s">
        <v>85</v>
      </c>
      <c r="AV2296" s="13" t="s">
        <v>85</v>
      </c>
      <c r="AW2296" s="13" t="s">
        <v>31</v>
      </c>
      <c r="AX2296" s="13" t="s">
        <v>75</v>
      </c>
      <c r="AY2296" s="178" t="s">
        <v>181</v>
      </c>
    </row>
    <row r="2297" spans="2:51" s="14" customFormat="1">
      <c r="B2297" s="185"/>
      <c r="D2297" s="177" t="s">
        <v>189</v>
      </c>
      <c r="E2297" s="186" t="s">
        <v>1</v>
      </c>
      <c r="F2297" s="187" t="s">
        <v>1113</v>
      </c>
      <c r="H2297" s="186" t="s">
        <v>1</v>
      </c>
      <c r="I2297" s="188"/>
      <c r="L2297" s="185"/>
      <c r="M2297" s="189"/>
      <c r="N2297" s="190"/>
      <c r="O2297" s="190"/>
      <c r="P2297" s="190"/>
      <c r="Q2297" s="190"/>
      <c r="R2297" s="190"/>
      <c r="S2297" s="190"/>
      <c r="T2297" s="191"/>
      <c r="AT2297" s="186" t="s">
        <v>189</v>
      </c>
      <c r="AU2297" s="186" t="s">
        <v>85</v>
      </c>
      <c r="AV2297" s="14" t="s">
        <v>80</v>
      </c>
      <c r="AW2297" s="14" t="s">
        <v>31</v>
      </c>
      <c r="AX2297" s="14" t="s">
        <v>75</v>
      </c>
      <c r="AY2297" s="186" t="s">
        <v>181</v>
      </c>
    </row>
    <row r="2298" spans="2:51" s="14" customFormat="1">
      <c r="B2298" s="185"/>
      <c r="D2298" s="177" t="s">
        <v>189</v>
      </c>
      <c r="E2298" s="186" t="s">
        <v>1</v>
      </c>
      <c r="F2298" s="187" t="s">
        <v>3187</v>
      </c>
      <c r="H2298" s="186" t="s">
        <v>1</v>
      </c>
      <c r="I2298" s="188"/>
      <c r="L2298" s="185"/>
      <c r="M2298" s="189"/>
      <c r="N2298" s="190"/>
      <c r="O2298" s="190"/>
      <c r="P2298" s="190"/>
      <c r="Q2298" s="190"/>
      <c r="R2298" s="190"/>
      <c r="S2298" s="190"/>
      <c r="T2298" s="191"/>
      <c r="AT2298" s="186" t="s">
        <v>189</v>
      </c>
      <c r="AU2298" s="186" t="s">
        <v>85</v>
      </c>
      <c r="AV2298" s="14" t="s">
        <v>80</v>
      </c>
      <c r="AW2298" s="14" t="s">
        <v>31</v>
      </c>
      <c r="AX2298" s="14" t="s">
        <v>75</v>
      </c>
      <c r="AY2298" s="186" t="s">
        <v>181</v>
      </c>
    </row>
    <row r="2299" spans="2:51" s="13" customFormat="1">
      <c r="B2299" s="176"/>
      <c r="D2299" s="177" t="s">
        <v>189</v>
      </c>
      <c r="E2299" s="178" t="s">
        <v>1</v>
      </c>
      <c r="F2299" s="179" t="s">
        <v>3209</v>
      </c>
      <c r="H2299" s="180">
        <v>6.9</v>
      </c>
      <c r="I2299" s="181"/>
      <c r="L2299" s="176"/>
      <c r="M2299" s="182"/>
      <c r="N2299" s="183"/>
      <c r="O2299" s="183"/>
      <c r="P2299" s="183"/>
      <c r="Q2299" s="183"/>
      <c r="R2299" s="183"/>
      <c r="S2299" s="183"/>
      <c r="T2299" s="184"/>
      <c r="AT2299" s="178" t="s">
        <v>189</v>
      </c>
      <c r="AU2299" s="178" t="s">
        <v>85</v>
      </c>
      <c r="AV2299" s="13" t="s">
        <v>85</v>
      </c>
      <c r="AW2299" s="13" t="s">
        <v>31</v>
      </c>
      <c r="AX2299" s="13" t="s">
        <v>75</v>
      </c>
      <c r="AY2299" s="178" t="s">
        <v>181</v>
      </c>
    </row>
    <row r="2300" spans="2:51" s="14" customFormat="1">
      <c r="B2300" s="185"/>
      <c r="D2300" s="177" t="s">
        <v>189</v>
      </c>
      <c r="E2300" s="186" t="s">
        <v>1</v>
      </c>
      <c r="F2300" s="187" t="s">
        <v>1451</v>
      </c>
      <c r="H2300" s="186" t="s">
        <v>1</v>
      </c>
      <c r="I2300" s="188"/>
      <c r="L2300" s="185"/>
      <c r="M2300" s="189"/>
      <c r="N2300" s="190"/>
      <c r="O2300" s="190"/>
      <c r="P2300" s="190"/>
      <c r="Q2300" s="190"/>
      <c r="R2300" s="190"/>
      <c r="S2300" s="190"/>
      <c r="T2300" s="191"/>
      <c r="AT2300" s="186" t="s">
        <v>189</v>
      </c>
      <c r="AU2300" s="186" t="s">
        <v>85</v>
      </c>
      <c r="AV2300" s="14" t="s">
        <v>80</v>
      </c>
      <c r="AW2300" s="14" t="s">
        <v>31</v>
      </c>
      <c r="AX2300" s="14" t="s">
        <v>75</v>
      </c>
      <c r="AY2300" s="186" t="s">
        <v>181</v>
      </c>
    </row>
    <row r="2301" spans="2:51" s="14" customFormat="1">
      <c r="B2301" s="185"/>
      <c r="D2301" s="177" t="s">
        <v>189</v>
      </c>
      <c r="E2301" s="186" t="s">
        <v>1</v>
      </c>
      <c r="F2301" s="187" t="s">
        <v>3195</v>
      </c>
      <c r="H2301" s="186" t="s">
        <v>1</v>
      </c>
      <c r="I2301" s="188"/>
      <c r="L2301" s="185"/>
      <c r="M2301" s="189"/>
      <c r="N2301" s="190"/>
      <c r="O2301" s="190"/>
      <c r="P2301" s="190"/>
      <c r="Q2301" s="190"/>
      <c r="R2301" s="190"/>
      <c r="S2301" s="190"/>
      <c r="T2301" s="191"/>
      <c r="AT2301" s="186" t="s">
        <v>189</v>
      </c>
      <c r="AU2301" s="186" t="s">
        <v>85</v>
      </c>
      <c r="AV2301" s="14" t="s">
        <v>80</v>
      </c>
      <c r="AW2301" s="14" t="s">
        <v>31</v>
      </c>
      <c r="AX2301" s="14" t="s">
        <v>75</v>
      </c>
      <c r="AY2301" s="186" t="s">
        <v>181</v>
      </c>
    </row>
    <row r="2302" spans="2:51" s="13" customFormat="1">
      <c r="B2302" s="176"/>
      <c r="D2302" s="177" t="s">
        <v>189</v>
      </c>
      <c r="E2302" s="178" t="s">
        <v>1</v>
      </c>
      <c r="F2302" s="179" t="s">
        <v>3210</v>
      </c>
      <c r="H2302" s="180">
        <v>12.419</v>
      </c>
      <c r="I2302" s="181"/>
      <c r="L2302" s="176"/>
      <c r="M2302" s="182"/>
      <c r="N2302" s="183"/>
      <c r="O2302" s="183"/>
      <c r="P2302" s="183"/>
      <c r="Q2302" s="183"/>
      <c r="R2302" s="183"/>
      <c r="S2302" s="183"/>
      <c r="T2302" s="184"/>
      <c r="AT2302" s="178" t="s">
        <v>189</v>
      </c>
      <c r="AU2302" s="178" t="s">
        <v>85</v>
      </c>
      <c r="AV2302" s="13" t="s">
        <v>85</v>
      </c>
      <c r="AW2302" s="13" t="s">
        <v>31</v>
      </c>
      <c r="AX2302" s="13" t="s">
        <v>75</v>
      </c>
      <c r="AY2302" s="178" t="s">
        <v>181</v>
      </c>
    </row>
    <row r="2303" spans="2:51" s="14" customFormat="1">
      <c r="B2303" s="185"/>
      <c r="D2303" s="177" t="s">
        <v>189</v>
      </c>
      <c r="E2303" s="186" t="s">
        <v>1</v>
      </c>
      <c r="F2303" s="187" t="s">
        <v>1637</v>
      </c>
      <c r="H2303" s="186" t="s">
        <v>1</v>
      </c>
      <c r="I2303" s="188"/>
      <c r="L2303" s="185"/>
      <c r="M2303" s="189"/>
      <c r="N2303" s="190"/>
      <c r="O2303" s="190"/>
      <c r="P2303" s="190"/>
      <c r="Q2303" s="190"/>
      <c r="R2303" s="190"/>
      <c r="S2303" s="190"/>
      <c r="T2303" s="191"/>
      <c r="AT2303" s="186" t="s">
        <v>189</v>
      </c>
      <c r="AU2303" s="186" t="s">
        <v>85</v>
      </c>
      <c r="AV2303" s="14" t="s">
        <v>80</v>
      </c>
      <c r="AW2303" s="14" t="s">
        <v>31</v>
      </c>
      <c r="AX2303" s="14" t="s">
        <v>75</v>
      </c>
      <c r="AY2303" s="186" t="s">
        <v>181</v>
      </c>
    </row>
    <row r="2304" spans="2:51" s="14" customFormat="1">
      <c r="B2304" s="185"/>
      <c r="D2304" s="177" t="s">
        <v>189</v>
      </c>
      <c r="E2304" s="186" t="s">
        <v>1</v>
      </c>
      <c r="F2304" s="187" t="s">
        <v>3187</v>
      </c>
      <c r="H2304" s="186" t="s">
        <v>1</v>
      </c>
      <c r="I2304" s="188"/>
      <c r="L2304" s="185"/>
      <c r="M2304" s="189"/>
      <c r="N2304" s="190"/>
      <c r="O2304" s="190"/>
      <c r="P2304" s="190"/>
      <c r="Q2304" s="190"/>
      <c r="R2304" s="190"/>
      <c r="S2304" s="190"/>
      <c r="T2304" s="191"/>
      <c r="AT2304" s="186" t="s">
        <v>189</v>
      </c>
      <c r="AU2304" s="186" t="s">
        <v>85</v>
      </c>
      <c r="AV2304" s="14" t="s">
        <v>80</v>
      </c>
      <c r="AW2304" s="14" t="s">
        <v>31</v>
      </c>
      <c r="AX2304" s="14" t="s">
        <v>75</v>
      </c>
      <c r="AY2304" s="186" t="s">
        <v>181</v>
      </c>
    </row>
    <row r="2305" spans="1:65" s="13" customFormat="1">
      <c r="B2305" s="176"/>
      <c r="D2305" s="177" t="s">
        <v>189</v>
      </c>
      <c r="E2305" s="178" t="s">
        <v>1</v>
      </c>
      <c r="F2305" s="179" t="s">
        <v>3211</v>
      </c>
      <c r="H2305" s="180">
        <v>3.18</v>
      </c>
      <c r="I2305" s="181"/>
      <c r="L2305" s="176"/>
      <c r="M2305" s="182"/>
      <c r="N2305" s="183"/>
      <c r="O2305" s="183"/>
      <c r="P2305" s="183"/>
      <c r="Q2305" s="183"/>
      <c r="R2305" s="183"/>
      <c r="S2305" s="183"/>
      <c r="T2305" s="184"/>
      <c r="AT2305" s="178" t="s">
        <v>189</v>
      </c>
      <c r="AU2305" s="178" t="s">
        <v>85</v>
      </c>
      <c r="AV2305" s="13" t="s">
        <v>85</v>
      </c>
      <c r="AW2305" s="13" t="s">
        <v>31</v>
      </c>
      <c r="AX2305" s="13" t="s">
        <v>75</v>
      </c>
      <c r="AY2305" s="178" t="s">
        <v>181</v>
      </c>
    </row>
    <row r="2306" spans="1:65" s="14" customFormat="1">
      <c r="B2306" s="185"/>
      <c r="D2306" s="177" t="s">
        <v>189</v>
      </c>
      <c r="E2306" s="186" t="s">
        <v>1</v>
      </c>
      <c r="F2306" s="187" t="s">
        <v>3191</v>
      </c>
      <c r="H2306" s="186" t="s">
        <v>1</v>
      </c>
      <c r="I2306" s="188"/>
      <c r="L2306" s="185"/>
      <c r="M2306" s="189"/>
      <c r="N2306" s="190"/>
      <c r="O2306" s="190"/>
      <c r="P2306" s="190"/>
      <c r="Q2306" s="190"/>
      <c r="R2306" s="190"/>
      <c r="S2306" s="190"/>
      <c r="T2306" s="191"/>
      <c r="AT2306" s="186" t="s">
        <v>189</v>
      </c>
      <c r="AU2306" s="186" t="s">
        <v>85</v>
      </c>
      <c r="AV2306" s="14" t="s">
        <v>80</v>
      </c>
      <c r="AW2306" s="14" t="s">
        <v>31</v>
      </c>
      <c r="AX2306" s="14" t="s">
        <v>75</v>
      </c>
      <c r="AY2306" s="186" t="s">
        <v>181</v>
      </c>
    </row>
    <row r="2307" spans="1:65" s="13" customFormat="1">
      <c r="B2307" s="176"/>
      <c r="D2307" s="177" t="s">
        <v>189</v>
      </c>
      <c r="E2307" s="178" t="s">
        <v>1</v>
      </c>
      <c r="F2307" s="179" t="s">
        <v>3212</v>
      </c>
      <c r="H2307" s="180">
        <v>1.08</v>
      </c>
      <c r="I2307" s="181"/>
      <c r="L2307" s="176"/>
      <c r="M2307" s="182"/>
      <c r="N2307" s="183"/>
      <c r="O2307" s="183"/>
      <c r="P2307" s="183"/>
      <c r="Q2307" s="183"/>
      <c r="R2307" s="183"/>
      <c r="S2307" s="183"/>
      <c r="T2307" s="184"/>
      <c r="AT2307" s="178" t="s">
        <v>189</v>
      </c>
      <c r="AU2307" s="178" t="s">
        <v>85</v>
      </c>
      <c r="AV2307" s="13" t="s">
        <v>85</v>
      </c>
      <c r="AW2307" s="13" t="s">
        <v>31</v>
      </c>
      <c r="AX2307" s="13" t="s">
        <v>75</v>
      </c>
      <c r="AY2307" s="178" t="s">
        <v>181</v>
      </c>
    </row>
    <row r="2308" spans="1:65" s="14" customFormat="1">
      <c r="B2308" s="185"/>
      <c r="D2308" s="177" t="s">
        <v>189</v>
      </c>
      <c r="E2308" s="186" t="s">
        <v>1</v>
      </c>
      <c r="F2308" s="187" t="s">
        <v>1649</v>
      </c>
      <c r="H2308" s="186" t="s">
        <v>1</v>
      </c>
      <c r="I2308" s="188"/>
      <c r="L2308" s="185"/>
      <c r="M2308" s="189"/>
      <c r="N2308" s="190"/>
      <c r="O2308" s="190"/>
      <c r="P2308" s="190"/>
      <c r="Q2308" s="190"/>
      <c r="R2308" s="190"/>
      <c r="S2308" s="190"/>
      <c r="T2308" s="191"/>
      <c r="AT2308" s="186" t="s">
        <v>189</v>
      </c>
      <c r="AU2308" s="186" t="s">
        <v>85</v>
      </c>
      <c r="AV2308" s="14" t="s">
        <v>80</v>
      </c>
      <c r="AW2308" s="14" t="s">
        <v>31</v>
      </c>
      <c r="AX2308" s="14" t="s">
        <v>75</v>
      </c>
      <c r="AY2308" s="186" t="s">
        <v>181</v>
      </c>
    </row>
    <row r="2309" spans="1:65" s="14" customFormat="1">
      <c r="B2309" s="185"/>
      <c r="D2309" s="177" t="s">
        <v>189</v>
      </c>
      <c r="E2309" s="186" t="s">
        <v>1</v>
      </c>
      <c r="F2309" s="187" t="s">
        <v>3183</v>
      </c>
      <c r="H2309" s="186" t="s">
        <v>1</v>
      </c>
      <c r="I2309" s="188"/>
      <c r="L2309" s="185"/>
      <c r="M2309" s="189"/>
      <c r="N2309" s="190"/>
      <c r="O2309" s="190"/>
      <c r="P2309" s="190"/>
      <c r="Q2309" s="190"/>
      <c r="R2309" s="190"/>
      <c r="S2309" s="190"/>
      <c r="T2309" s="191"/>
      <c r="AT2309" s="186" t="s">
        <v>189</v>
      </c>
      <c r="AU2309" s="186" t="s">
        <v>85</v>
      </c>
      <c r="AV2309" s="14" t="s">
        <v>80</v>
      </c>
      <c r="AW2309" s="14" t="s">
        <v>31</v>
      </c>
      <c r="AX2309" s="14" t="s">
        <v>75</v>
      </c>
      <c r="AY2309" s="186" t="s">
        <v>181</v>
      </c>
    </row>
    <row r="2310" spans="1:65" s="13" customFormat="1">
      <c r="B2310" s="176"/>
      <c r="D2310" s="177" t="s">
        <v>189</v>
      </c>
      <c r="E2310" s="178" t="s">
        <v>1</v>
      </c>
      <c r="F2310" s="179" t="s">
        <v>3213</v>
      </c>
      <c r="H2310" s="180">
        <v>1.056</v>
      </c>
      <c r="I2310" s="181"/>
      <c r="L2310" s="176"/>
      <c r="M2310" s="182"/>
      <c r="N2310" s="183"/>
      <c r="O2310" s="183"/>
      <c r="P2310" s="183"/>
      <c r="Q2310" s="183"/>
      <c r="R2310" s="183"/>
      <c r="S2310" s="183"/>
      <c r="T2310" s="184"/>
      <c r="AT2310" s="178" t="s">
        <v>189</v>
      </c>
      <c r="AU2310" s="178" t="s">
        <v>85</v>
      </c>
      <c r="AV2310" s="13" t="s">
        <v>85</v>
      </c>
      <c r="AW2310" s="13" t="s">
        <v>31</v>
      </c>
      <c r="AX2310" s="13" t="s">
        <v>75</v>
      </c>
      <c r="AY2310" s="178" t="s">
        <v>181</v>
      </c>
    </row>
    <row r="2311" spans="1:65" s="14" customFormat="1">
      <c r="B2311" s="185"/>
      <c r="D2311" s="177" t="s">
        <v>189</v>
      </c>
      <c r="E2311" s="186" t="s">
        <v>1</v>
      </c>
      <c r="F2311" s="187" t="s">
        <v>1653</v>
      </c>
      <c r="H2311" s="186" t="s">
        <v>1</v>
      </c>
      <c r="I2311" s="188"/>
      <c r="L2311" s="185"/>
      <c r="M2311" s="189"/>
      <c r="N2311" s="190"/>
      <c r="O2311" s="190"/>
      <c r="P2311" s="190"/>
      <c r="Q2311" s="190"/>
      <c r="R2311" s="190"/>
      <c r="S2311" s="190"/>
      <c r="T2311" s="191"/>
      <c r="AT2311" s="186" t="s">
        <v>189</v>
      </c>
      <c r="AU2311" s="186" t="s">
        <v>85</v>
      </c>
      <c r="AV2311" s="14" t="s">
        <v>80</v>
      </c>
      <c r="AW2311" s="14" t="s">
        <v>31</v>
      </c>
      <c r="AX2311" s="14" t="s">
        <v>75</v>
      </c>
      <c r="AY2311" s="186" t="s">
        <v>181</v>
      </c>
    </row>
    <row r="2312" spans="1:65" s="14" customFormat="1">
      <c r="B2312" s="185"/>
      <c r="D2312" s="177" t="s">
        <v>189</v>
      </c>
      <c r="E2312" s="186" t="s">
        <v>1</v>
      </c>
      <c r="F2312" s="187" t="s">
        <v>3185</v>
      </c>
      <c r="H2312" s="186" t="s">
        <v>1</v>
      </c>
      <c r="I2312" s="188"/>
      <c r="L2312" s="185"/>
      <c r="M2312" s="189"/>
      <c r="N2312" s="190"/>
      <c r="O2312" s="190"/>
      <c r="P2312" s="190"/>
      <c r="Q2312" s="190"/>
      <c r="R2312" s="190"/>
      <c r="S2312" s="190"/>
      <c r="T2312" s="191"/>
      <c r="AT2312" s="186" t="s">
        <v>189</v>
      </c>
      <c r="AU2312" s="186" t="s">
        <v>85</v>
      </c>
      <c r="AV2312" s="14" t="s">
        <v>80</v>
      </c>
      <c r="AW2312" s="14" t="s">
        <v>31</v>
      </c>
      <c r="AX2312" s="14" t="s">
        <v>75</v>
      </c>
      <c r="AY2312" s="186" t="s">
        <v>181</v>
      </c>
    </row>
    <row r="2313" spans="1:65" s="13" customFormat="1">
      <c r="B2313" s="176"/>
      <c r="D2313" s="177" t="s">
        <v>189</v>
      </c>
      <c r="E2313" s="178" t="s">
        <v>1</v>
      </c>
      <c r="F2313" s="179" t="s">
        <v>3214</v>
      </c>
      <c r="H2313" s="180">
        <v>2.67</v>
      </c>
      <c r="I2313" s="181"/>
      <c r="L2313" s="176"/>
      <c r="M2313" s="182"/>
      <c r="N2313" s="183"/>
      <c r="O2313" s="183"/>
      <c r="P2313" s="183"/>
      <c r="Q2313" s="183"/>
      <c r="R2313" s="183"/>
      <c r="S2313" s="183"/>
      <c r="T2313" s="184"/>
      <c r="AT2313" s="178" t="s">
        <v>189</v>
      </c>
      <c r="AU2313" s="178" t="s">
        <v>85</v>
      </c>
      <c r="AV2313" s="13" t="s">
        <v>85</v>
      </c>
      <c r="AW2313" s="13" t="s">
        <v>31</v>
      </c>
      <c r="AX2313" s="13" t="s">
        <v>75</v>
      </c>
      <c r="AY2313" s="178" t="s">
        <v>181</v>
      </c>
    </row>
    <row r="2314" spans="1:65" s="14" customFormat="1">
      <c r="B2314" s="185"/>
      <c r="D2314" s="177" t="s">
        <v>189</v>
      </c>
      <c r="E2314" s="186" t="s">
        <v>1</v>
      </c>
      <c r="F2314" s="187" t="s">
        <v>3187</v>
      </c>
      <c r="H2314" s="186" t="s">
        <v>1</v>
      </c>
      <c r="I2314" s="188"/>
      <c r="L2314" s="185"/>
      <c r="M2314" s="189"/>
      <c r="N2314" s="190"/>
      <c r="O2314" s="190"/>
      <c r="P2314" s="190"/>
      <c r="Q2314" s="190"/>
      <c r="R2314" s="190"/>
      <c r="S2314" s="190"/>
      <c r="T2314" s="191"/>
      <c r="AT2314" s="186" t="s">
        <v>189</v>
      </c>
      <c r="AU2314" s="186" t="s">
        <v>85</v>
      </c>
      <c r="AV2314" s="14" t="s">
        <v>80</v>
      </c>
      <c r="AW2314" s="14" t="s">
        <v>31</v>
      </c>
      <c r="AX2314" s="14" t="s">
        <v>75</v>
      </c>
      <c r="AY2314" s="186" t="s">
        <v>181</v>
      </c>
    </row>
    <row r="2315" spans="1:65" s="13" customFormat="1">
      <c r="B2315" s="176"/>
      <c r="D2315" s="177" t="s">
        <v>189</v>
      </c>
      <c r="E2315" s="178" t="s">
        <v>1</v>
      </c>
      <c r="F2315" s="179" t="s">
        <v>3215</v>
      </c>
      <c r="H2315" s="180">
        <v>1.56</v>
      </c>
      <c r="I2315" s="181"/>
      <c r="L2315" s="176"/>
      <c r="M2315" s="182"/>
      <c r="N2315" s="183"/>
      <c r="O2315" s="183"/>
      <c r="P2315" s="183"/>
      <c r="Q2315" s="183"/>
      <c r="R2315" s="183"/>
      <c r="S2315" s="183"/>
      <c r="T2315" s="184"/>
      <c r="AT2315" s="178" t="s">
        <v>189</v>
      </c>
      <c r="AU2315" s="178" t="s">
        <v>85</v>
      </c>
      <c r="AV2315" s="13" t="s">
        <v>85</v>
      </c>
      <c r="AW2315" s="13" t="s">
        <v>31</v>
      </c>
      <c r="AX2315" s="13" t="s">
        <v>75</v>
      </c>
      <c r="AY2315" s="178" t="s">
        <v>181</v>
      </c>
    </row>
    <row r="2316" spans="1:65" s="15" customFormat="1">
      <c r="B2316" s="192"/>
      <c r="D2316" s="177" t="s">
        <v>189</v>
      </c>
      <c r="E2316" s="193" t="s">
        <v>1</v>
      </c>
      <c r="F2316" s="194" t="s">
        <v>204</v>
      </c>
      <c r="H2316" s="195">
        <v>155.43199999999999</v>
      </c>
      <c r="I2316" s="196"/>
      <c r="L2316" s="192"/>
      <c r="M2316" s="197"/>
      <c r="N2316" s="198"/>
      <c r="O2316" s="198"/>
      <c r="P2316" s="198"/>
      <c r="Q2316" s="198"/>
      <c r="R2316" s="198"/>
      <c r="S2316" s="198"/>
      <c r="T2316" s="199"/>
      <c r="AT2316" s="193" t="s">
        <v>189</v>
      </c>
      <c r="AU2316" s="193" t="s">
        <v>85</v>
      </c>
      <c r="AV2316" s="15" t="s">
        <v>187</v>
      </c>
      <c r="AW2316" s="15" t="s">
        <v>31</v>
      </c>
      <c r="AX2316" s="15" t="s">
        <v>80</v>
      </c>
      <c r="AY2316" s="193" t="s">
        <v>181</v>
      </c>
    </row>
    <row r="2317" spans="1:65" s="13" customFormat="1">
      <c r="B2317" s="176"/>
      <c r="D2317" s="177" t="s">
        <v>189</v>
      </c>
      <c r="F2317" s="179" t="s">
        <v>3216</v>
      </c>
      <c r="H2317" s="180">
        <v>163.20400000000001</v>
      </c>
      <c r="I2317" s="181"/>
      <c r="L2317" s="176"/>
      <c r="M2317" s="182"/>
      <c r="N2317" s="183"/>
      <c r="O2317" s="183"/>
      <c r="P2317" s="183"/>
      <c r="Q2317" s="183"/>
      <c r="R2317" s="183"/>
      <c r="S2317" s="183"/>
      <c r="T2317" s="184"/>
      <c r="AT2317" s="178" t="s">
        <v>189</v>
      </c>
      <c r="AU2317" s="178" t="s">
        <v>85</v>
      </c>
      <c r="AV2317" s="13" t="s">
        <v>85</v>
      </c>
      <c r="AW2317" s="13" t="s">
        <v>3</v>
      </c>
      <c r="AX2317" s="13" t="s">
        <v>80</v>
      </c>
      <c r="AY2317" s="178" t="s">
        <v>181</v>
      </c>
    </row>
    <row r="2318" spans="1:65" s="2" customFormat="1" ht="16.5" customHeight="1">
      <c r="A2318" s="32"/>
      <c r="B2318" s="161"/>
      <c r="C2318" s="200" t="s">
        <v>3217</v>
      </c>
      <c r="D2318" s="200" t="s">
        <v>513</v>
      </c>
      <c r="E2318" s="201" t="s">
        <v>3218</v>
      </c>
      <c r="F2318" s="202" t="s">
        <v>3219</v>
      </c>
      <c r="G2318" s="203" t="s">
        <v>200</v>
      </c>
      <c r="H2318" s="204">
        <v>50.235999999999997</v>
      </c>
      <c r="I2318" s="205"/>
      <c r="J2318" s="206">
        <f>ROUND(I2318*H2318,2)</f>
        <v>0</v>
      </c>
      <c r="K2318" s="207"/>
      <c r="L2318" s="208"/>
      <c r="M2318" s="209" t="s">
        <v>1</v>
      </c>
      <c r="N2318" s="210" t="s">
        <v>40</v>
      </c>
      <c r="O2318" s="58"/>
      <c r="P2318" s="172">
        <f>O2318*H2318</f>
        <v>0</v>
      </c>
      <c r="Q2318" s="172">
        <v>2.1000000000000001E-2</v>
      </c>
      <c r="R2318" s="172">
        <f>Q2318*H2318</f>
        <v>1.054956</v>
      </c>
      <c r="S2318" s="172">
        <v>0</v>
      </c>
      <c r="T2318" s="173">
        <f>S2318*H2318</f>
        <v>0</v>
      </c>
      <c r="U2318" s="32"/>
      <c r="V2318" s="32"/>
      <c r="W2318" s="32"/>
      <c r="X2318" s="32"/>
      <c r="Y2318" s="32"/>
      <c r="Z2318" s="32"/>
      <c r="AA2318" s="32"/>
      <c r="AB2318" s="32"/>
      <c r="AC2318" s="32"/>
      <c r="AD2318" s="32"/>
      <c r="AE2318" s="32"/>
      <c r="AR2318" s="174" t="s">
        <v>445</v>
      </c>
      <c r="AT2318" s="174" t="s">
        <v>513</v>
      </c>
      <c r="AU2318" s="174" t="s">
        <v>85</v>
      </c>
      <c r="AY2318" s="17" t="s">
        <v>181</v>
      </c>
      <c r="BE2318" s="175">
        <f>IF(N2318="základní",J2318,0)</f>
        <v>0</v>
      </c>
      <c r="BF2318" s="175">
        <f>IF(N2318="snížená",J2318,0)</f>
        <v>0</v>
      </c>
      <c r="BG2318" s="175">
        <f>IF(N2318="zákl. přenesená",J2318,0)</f>
        <v>0</v>
      </c>
      <c r="BH2318" s="175">
        <f>IF(N2318="sníž. přenesená",J2318,0)</f>
        <v>0</v>
      </c>
      <c r="BI2318" s="175">
        <f>IF(N2318="nulová",J2318,0)</f>
        <v>0</v>
      </c>
      <c r="BJ2318" s="17" t="s">
        <v>80</v>
      </c>
      <c r="BK2318" s="175">
        <f>ROUND(I2318*H2318,2)</f>
        <v>0</v>
      </c>
      <c r="BL2318" s="17" t="s">
        <v>300</v>
      </c>
      <c r="BM2318" s="174" t="s">
        <v>3220</v>
      </c>
    </row>
    <row r="2319" spans="1:65" s="14" customFormat="1">
      <c r="B2319" s="185"/>
      <c r="D2319" s="177" t="s">
        <v>189</v>
      </c>
      <c r="E2319" s="186" t="s">
        <v>1</v>
      </c>
      <c r="F2319" s="187" t="s">
        <v>1668</v>
      </c>
      <c r="H2319" s="186" t="s">
        <v>1</v>
      </c>
      <c r="I2319" s="188"/>
      <c r="L2319" s="185"/>
      <c r="M2319" s="189"/>
      <c r="N2319" s="190"/>
      <c r="O2319" s="190"/>
      <c r="P2319" s="190"/>
      <c r="Q2319" s="190"/>
      <c r="R2319" s="190"/>
      <c r="S2319" s="190"/>
      <c r="T2319" s="191"/>
      <c r="AT2319" s="186" t="s">
        <v>189</v>
      </c>
      <c r="AU2319" s="186" t="s">
        <v>85</v>
      </c>
      <c r="AV2319" s="14" t="s">
        <v>80</v>
      </c>
      <c r="AW2319" s="14" t="s">
        <v>31</v>
      </c>
      <c r="AX2319" s="14" t="s">
        <v>75</v>
      </c>
      <c r="AY2319" s="186" t="s">
        <v>181</v>
      </c>
    </row>
    <row r="2320" spans="1:65" s="14" customFormat="1">
      <c r="B2320" s="185"/>
      <c r="D2320" s="177" t="s">
        <v>189</v>
      </c>
      <c r="E2320" s="186" t="s">
        <v>1</v>
      </c>
      <c r="F2320" s="187" t="s">
        <v>3167</v>
      </c>
      <c r="H2320" s="186" t="s">
        <v>1</v>
      </c>
      <c r="I2320" s="188"/>
      <c r="L2320" s="185"/>
      <c r="M2320" s="189"/>
      <c r="N2320" s="190"/>
      <c r="O2320" s="190"/>
      <c r="P2320" s="190"/>
      <c r="Q2320" s="190"/>
      <c r="R2320" s="190"/>
      <c r="S2320" s="190"/>
      <c r="T2320" s="191"/>
      <c r="AT2320" s="186" t="s">
        <v>189</v>
      </c>
      <c r="AU2320" s="186" t="s">
        <v>85</v>
      </c>
      <c r="AV2320" s="14" t="s">
        <v>80</v>
      </c>
      <c r="AW2320" s="14" t="s">
        <v>31</v>
      </c>
      <c r="AX2320" s="14" t="s">
        <v>75</v>
      </c>
      <c r="AY2320" s="186" t="s">
        <v>181</v>
      </c>
    </row>
    <row r="2321" spans="2:51" s="14" customFormat="1">
      <c r="B2321" s="185"/>
      <c r="D2321" s="177" t="s">
        <v>189</v>
      </c>
      <c r="E2321" s="186" t="s">
        <v>1</v>
      </c>
      <c r="F2321" s="187" t="s">
        <v>3185</v>
      </c>
      <c r="H2321" s="186" t="s">
        <v>1</v>
      </c>
      <c r="I2321" s="188"/>
      <c r="L2321" s="185"/>
      <c r="M2321" s="189"/>
      <c r="N2321" s="190"/>
      <c r="O2321" s="190"/>
      <c r="P2321" s="190"/>
      <c r="Q2321" s="190"/>
      <c r="R2321" s="190"/>
      <c r="S2321" s="190"/>
      <c r="T2321" s="191"/>
      <c r="AT2321" s="186" t="s">
        <v>189</v>
      </c>
      <c r="AU2321" s="186" t="s">
        <v>85</v>
      </c>
      <c r="AV2321" s="14" t="s">
        <v>80</v>
      </c>
      <c r="AW2321" s="14" t="s">
        <v>31</v>
      </c>
      <c r="AX2321" s="14" t="s">
        <v>75</v>
      </c>
      <c r="AY2321" s="186" t="s">
        <v>181</v>
      </c>
    </row>
    <row r="2322" spans="2:51" s="13" customFormat="1">
      <c r="B2322" s="176"/>
      <c r="D2322" s="177" t="s">
        <v>189</v>
      </c>
      <c r="E2322" s="178" t="s">
        <v>1</v>
      </c>
      <c r="F2322" s="179" t="s">
        <v>3221</v>
      </c>
      <c r="H2322" s="180">
        <v>3.444</v>
      </c>
      <c r="I2322" s="181"/>
      <c r="L2322" s="176"/>
      <c r="M2322" s="182"/>
      <c r="N2322" s="183"/>
      <c r="O2322" s="183"/>
      <c r="P2322" s="183"/>
      <c r="Q2322" s="183"/>
      <c r="R2322" s="183"/>
      <c r="S2322" s="183"/>
      <c r="T2322" s="184"/>
      <c r="AT2322" s="178" t="s">
        <v>189</v>
      </c>
      <c r="AU2322" s="178" t="s">
        <v>85</v>
      </c>
      <c r="AV2322" s="13" t="s">
        <v>85</v>
      </c>
      <c r="AW2322" s="13" t="s">
        <v>31</v>
      </c>
      <c r="AX2322" s="13" t="s">
        <v>75</v>
      </c>
      <c r="AY2322" s="178" t="s">
        <v>181</v>
      </c>
    </row>
    <row r="2323" spans="2:51" s="14" customFormat="1">
      <c r="B2323" s="185"/>
      <c r="D2323" s="177" t="s">
        <v>189</v>
      </c>
      <c r="E2323" s="186" t="s">
        <v>1</v>
      </c>
      <c r="F2323" s="187" t="s">
        <v>3168</v>
      </c>
      <c r="H2323" s="186" t="s">
        <v>1</v>
      </c>
      <c r="I2323" s="188"/>
      <c r="L2323" s="185"/>
      <c r="M2323" s="189"/>
      <c r="N2323" s="190"/>
      <c r="O2323" s="190"/>
      <c r="P2323" s="190"/>
      <c r="Q2323" s="190"/>
      <c r="R2323" s="190"/>
      <c r="S2323" s="190"/>
      <c r="T2323" s="191"/>
      <c r="AT2323" s="186" t="s">
        <v>189</v>
      </c>
      <c r="AU2323" s="186" t="s">
        <v>85</v>
      </c>
      <c r="AV2323" s="14" t="s">
        <v>80</v>
      </c>
      <c r="AW2323" s="14" t="s">
        <v>31</v>
      </c>
      <c r="AX2323" s="14" t="s">
        <v>75</v>
      </c>
      <c r="AY2323" s="186" t="s">
        <v>181</v>
      </c>
    </row>
    <row r="2324" spans="2:51" s="14" customFormat="1">
      <c r="B2324" s="185"/>
      <c r="D2324" s="177" t="s">
        <v>189</v>
      </c>
      <c r="E2324" s="186" t="s">
        <v>1</v>
      </c>
      <c r="F2324" s="187" t="s">
        <v>3185</v>
      </c>
      <c r="H2324" s="186" t="s">
        <v>1</v>
      </c>
      <c r="I2324" s="188"/>
      <c r="L2324" s="185"/>
      <c r="M2324" s="189"/>
      <c r="N2324" s="190"/>
      <c r="O2324" s="190"/>
      <c r="P2324" s="190"/>
      <c r="Q2324" s="190"/>
      <c r="R2324" s="190"/>
      <c r="S2324" s="190"/>
      <c r="T2324" s="191"/>
      <c r="AT2324" s="186" t="s">
        <v>189</v>
      </c>
      <c r="AU2324" s="186" t="s">
        <v>85</v>
      </c>
      <c r="AV2324" s="14" t="s">
        <v>80</v>
      </c>
      <c r="AW2324" s="14" t="s">
        <v>31</v>
      </c>
      <c r="AX2324" s="14" t="s">
        <v>75</v>
      </c>
      <c r="AY2324" s="186" t="s">
        <v>181</v>
      </c>
    </row>
    <row r="2325" spans="2:51" s="13" customFormat="1">
      <c r="B2325" s="176"/>
      <c r="D2325" s="177" t="s">
        <v>189</v>
      </c>
      <c r="E2325" s="178" t="s">
        <v>1</v>
      </c>
      <c r="F2325" s="179" t="s">
        <v>3222</v>
      </c>
      <c r="H2325" s="180">
        <v>8.3520000000000003</v>
      </c>
      <c r="I2325" s="181"/>
      <c r="L2325" s="176"/>
      <c r="M2325" s="182"/>
      <c r="N2325" s="183"/>
      <c r="O2325" s="183"/>
      <c r="P2325" s="183"/>
      <c r="Q2325" s="183"/>
      <c r="R2325" s="183"/>
      <c r="S2325" s="183"/>
      <c r="T2325" s="184"/>
      <c r="AT2325" s="178" t="s">
        <v>189</v>
      </c>
      <c r="AU2325" s="178" t="s">
        <v>85</v>
      </c>
      <c r="AV2325" s="13" t="s">
        <v>85</v>
      </c>
      <c r="AW2325" s="13" t="s">
        <v>31</v>
      </c>
      <c r="AX2325" s="13" t="s">
        <v>75</v>
      </c>
      <c r="AY2325" s="178" t="s">
        <v>181</v>
      </c>
    </row>
    <row r="2326" spans="2:51" s="14" customFormat="1">
      <c r="B2326" s="185"/>
      <c r="D2326" s="177" t="s">
        <v>189</v>
      </c>
      <c r="E2326" s="186" t="s">
        <v>1</v>
      </c>
      <c r="F2326" s="187" t="s">
        <v>3169</v>
      </c>
      <c r="H2326" s="186" t="s">
        <v>1</v>
      </c>
      <c r="I2326" s="188"/>
      <c r="L2326" s="185"/>
      <c r="M2326" s="189"/>
      <c r="N2326" s="190"/>
      <c r="O2326" s="190"/>
      <c r="P2326" s="190"/>
      <c r="Q2326" s="190"/>
      <c r="R2326" s="190"/>
      <c r="S2326" s="190"/>
      <c r="T2326" s="191"/>
      <c r="AT2326" s="186" t="s">
        <v>189</v>
      </c>
      <c r="AU2326" s="186" t="s">
        <v>85</v>
      </c>
      <c r="AV2326" s="14" t="s">
        <v>80</v>
      </c>
      <c r="AW2326" s="14" t="s">
        <v>31</v>
      </c>
      <c r="AX2326" s="14" t="s">
        <v>75</v>
      </c>
      <c r="AY2326" s="186" t="s">
        <v>181</v>
      </c>
    </row>
    <row r="2327" spans="2:51" s="14" customFormat="1">
      <c r="B2327" s="185"/>
      <c r="D2327" s="177" t="s">
        <v>189</v>
      </c>
      <c r="E2327" s="186" t="s">
        <v>1</v>
      </c>
      <c r="F2327" s="187" t="s">
        <v>3191</v>
      </c>
      <c r="H2327" s="186" t="s">
        <v>1</v>
      </c>
      <c r="I2327" s="188"/>
      <c r="L2327" s="185"/>
      <c r="M2327" s="189"/>
      <c r="N2327" s="190"/>
      <c r="O2327" s="190"/>
      <c r="P2327" s="190"/>
      <c r="Q2327" s="190"/>
      <c r="R2327" s="190"/>
      <c r="S2327" s="190"/>
      <c r="T2327" s="191"/>
      <c r="AT2327" s="186" t="s">
        <v>189</v>
      </c>
      <c r="AU2327" s="186" t="s">
        <v>85</v>
      </c>
      <c r="AV2327" s="14" t="s">
        <v>80</v>
      </c>
      <c r="AW2327" s="14" t="s">
        <v>31</v>
      </c>
      <c r="AX2327" s="14" t="s">
        <v>75</v>
      </c>
      <c r="AY2327" s="186" t="s">
        <v>181</v>
      </c>
    </row>
    <row r="2328" spans="2:51" s="13" customFormat="1">
      <c r="B2328" s="176"/>
      <c r="D2328" s="177" t="s">
        <v>189</v>
      </c>
      <c r="E2328" s="178" t="s">
        <v>1</v>
      </c>
      <c r="F2328" s="179" t="s">
        <v>3223</v>
      </c>
      <c r="H2328" s="180">
        <v>1.17</v>
      </c>
      <c r="I2328" s="181"/>
      <c r="L2328" s="176"/>
      <c r="M2328" s="182"/>
      <c r="N2328" s="183"/>
      <c r="O2328" s="183"/>
      <c r="P2328" s="183"/>
      <c r="Q2328" s="183"/>
      <c r="R2328" s="183"/>
      <c r="S2328" s="183"/>
      <c r="T2328" s="184"/>
      <c r="AT2328" s="178" t="s">
        <v>189</v>
      </c>
      <c r="AU2328" s="178" t="s">
        <v>85</v>
      </c>
      <c r="AV2328" s="13" t="s">
        <v>85</v>
      </c>
      <c r="AW2328" s="13" t="s">
        <v>31</v>
      </c>
      <c r="AX2328" s="13" t="s">
        <v>75</v>
      </c>
      <c r="AY2328" s="178" t="s">
        <v>181</v>
      </c>
    </row>
    <row r="2329" spans="2:51" s="14" customFormat="1">
      <c r="B2329" s="185"/>
      <c r="D2329" s="177" t="s">
        <v>189</v>
      </c>
      <c r="E2329" s="186" t="s">
        <v>1</v>
      </c>
      <c r="F2329" s="187" t="s">
        <v>3185</v>
      </c>
      <c r="H2329" s="186" t="s">
        <v>1</v>
      </c>
      <c r="I2329" s="188"/>
      <c r="L2329" s="185"/>
      <c r="M2329" s="189"/>
      <c r="N2329" s="190"/>
      <c r="O2329" s="190"/>
      <c r="P2329" s="190"/>
      <c r="Q2329" s="190"/>
      <c r="R2329" s="190"/>
      <c r="S2329" s="190"/>
      <c r="T2329" s="191"/>
      <c r="AT2329" s="186" t="s">
        <v>189</v>
      </c>
      <c r="AU2329" s="186" t="s">
        <v>85</v>
      </c>
      <c r="AV2329" s="14" t="s">
        <v>80</v>
      </c>
      <c r="AW2329" s="14" t="s">
        <v>31</v>
      </c>
      <c r="AX2329" s="14" t="s">
        <v>75</v>
      </c>
      <c r="AY2329" s="186" t="s">
        <v>181</v>
      </c>
    </row>
    <row r="2330" spans="2:51" s="13" customFormat="1">
      <c r="B2330" s="176"/>
      <c r="D2330" s="177" t="s">
        <v>189</v>
      </c>
      <c r="E2330" s="178" t="s">
        <v>1</v>
      </c>
      <c r="F2330" s="179" t="s">
        <v>3224</v>
      </c>
      <c r="H2330" s="180">
        <v>1.71</v>
      </c>
      <c r="I2330" s="181"/>
      <c r="L2330" s="176"/>
      <c r="M2330" s="182"/>
      <c r="N2330" s="183"/>
      <c r="O2330" s="183"/>
      <c r="P2330" s="183"/>
      <c r="Q2330" s="183"/>
      <c r="R2330" s="183"/>
      <c r="S2330" s="183"/>
      <c r="T2330" s="184"/>
      <c r="AT2330" s="178" t="s">
        <v>189</v>
      </c>
      <c r="AU2330" s="178" t="s">
        <v>85</v>
      </c>
      <c r="AV2330" s="13" t="s">
        <v>85</v>
      </c>
      <c r="AW2330" s="13" t="s">
        <v>31</v>
      </c>
      <c r="AX2330" s="13" t="s">
        <v>75</v>
      </c>
      <c r="AY2330" s="178" t="s">
        <v>181</v>
      </c>
    </row>
    <row r="2331" spans="2:51" s="14" customFormat="1">
      <c r="B2331" s="185"/>
      <c r="D2331" s="177" t="s">
        <v>189</v>
      </c>
      <c r="E2331" s="186" t="s">
        <v>1</v>
      </c>
      <c r="F2331" s="187" t="s">
        <v>3187</v>
      </c>
      <c r="H2331" s="186" t="s">
        <v>1</v>
      </c>
      <c r="I2331" s="188"/>
      <c r="L2331" s="185"/>
      <c r="M2331" s="189"/>
      <c r="N2331" s="190"/>
      <c r="O2331" s="190"/>
      <c r="P2331" s="190"/>
      <c r="Q2331" s="190"/>
      <c r="R2331" s="190"/>
      <c r="S2331" s="190"/>
      <c r="T2331" s="191"/>
      <c r="AT2331" s="186" t="s">
        <v>189</v>
      </c>
      <c r="AU2331" s="186" t="s">
        <v>85</v>
      </c>
      <c r="AV2331" s="14" t="s">
        <v>80</v>
      </c>
      <c r="AW2331" s="14" t="s">
        <v>31</v>
      </c>
      <c r="AX2331" s="14" t="s">
        <v>75</v>
      </c>
      <c r="AY2331" s="186" t="s">
        <v>181</v>
      </c>
    </row>
    <row r="2332" spans="2:51" s="13" customFormat="1">
      <c r="B2332" s="176"/>
      <c r="D2332" s="177" t="s">
        <v>189</v>
      </c>
      <c r="E2332" s="178" t="s">
        <v>1</v>
      </c>
      <c r="F2332" s="179" t="s">
        <v>3223</v>
      </c>
      <c r="H2332" s="180">
        <v>1.17</v>
      </c>
      <c r="I2332" s="181"/>
      <c r="L2332" s="176"/>
      <c r="M2332" s="182"/>
      <c r="N2332" s="183"/>
      <c r="O2332" s="183"/>
      <c r="P2332" s="183"/>
      <c r="Q2332" s="183"/>
      <c r="R2332" s="183"/>
      <c r="S2332" s="183"/>
      <c r="T2332" s="184"/>
      <c r="AT2332" s="178" t="s">
        <v>189</v>
      </c>
      <c r="AU2332" s="178" t="s">
        <v>85</v>
      </c>
      <c r="AV2332" s="13" t="s">
        <v>85</v>
      </c>
      <c r="AW2332" s="13" t="s">
        <v>31</v>
      </c>
      <c r="AX2332" s="13" t="s">
        <v>75</v>
      </c>
      <c r="AY2332" s="178" t="s">
        <v>181</v>
      </c>
    </row>
    <row r="2333" spans="2:51" s="14" customFormat="1">
      <c r="B2333" s="185"/>
      <c r="D2333" s="177" t="s">
        <v>189</v>
      </c>
      <c r="E2333" s="186" t="s">
        <v>1</v>
      </c>
      <c r="F2333" s="187" t="s">
        <v>3170</v>
      </c>
      <c r="H2333" s="186" t="s">
        <v>1</v>
      </c>
      <c r="I2333" s="188"/>
      <c r="L2333" s="185"/>
      <c r="M2333" s="189"/>
      <c r="N2333" s="190"/>
      <c r="O2333" s="190"/>
      <c r="P2333" s="190"/>
      <c r="Q2333" s="190"/>
      <c r="R2333" s="190"/>
      <c r="S2333" s="190"/>
      <c r="T2333" s="191"/>
      <c r="AT2333" s="186" t="s">
        <v>189</v>
      </c>
      <c r="AU2333" s="186" t="s">
        <v>85</v>
      </c>
      <c r="AV2333" s="14" t="s">
        <v>80</v>
      </c>
      <c r="AW2333" s="14" t="s">
        <v>31</v>
      </c>
      <c r="AX2333" s="14" t="s">
        <v>75</v>
      </c>
      <c r="AY2333" s="186" t="s">
        <v>181</v>
      </c>
    </row>
    <row r="2334" spans="2:51" s="14" customFormat="1">
      <c r="B2334" s="185"/>
      <c r="D2334" s="177" t="s">
        <v>189</v>
      </c>
      <c r="E2334" s="186" t="s">
        <v>1</v>
      </c>
      <c r="F2334" s="187" t="s">
        <v>3191</v>
      </c>
      <c r="H2334" s="186" t="s">
        <v>1</v>
      </c>
      <c r="I2334" s="188"/>
      <c r="L2334" s="185"/>
      <c r="M2334" s="189"/>
      <c r="N2334" s="190"/>
      <c r="O2334" s="190"/>
      <c r="P2334" s="190"/>
      <c r="Q2334" s="190"/>
      <c r="R2334" s="190"/>
      <c r="S2334" s="190"/>
      <c r="T2334" s="191"/>
      <c r="AT2334" s="186" t="s">
        <v>189</v>
      </c>
      <c r="AU2334" s="186" t="s">
        <v>85</v>
      </c>
      <c r="AV2334" s="14" t="s">
        <v>80</v>
      </c>
      <c r="AW2334" s="14" t="s">
        <v>31</v>
      </c>
      <c r="AX2334" s="14" t="s">
        <v>75</v>
      </c>
      <c r="AY2334" s="186" t="s">
        <v>181</v>
      </c>
    </row>
    <row r="2335" spans="2:51" s="13" customFormat="1">
      <c r="B2335" s="176"/>
      <c r="D2335" s="177" t="s">
        <v>189</v>
      </c>
      <c r="E2335" s="178" t="s">
        <v>1</v>
      </c>
      <c r="F2335" s="179" t="s">
        <v>3225</v>
      </c>
      <c r="H2335" s="180">
        <v>2.79</v>
      </c>
      <c r="I2335" s="181"/>
      <c r="L2335" s="176"/>
      <c r="M2335" s="182"/>
      <c r="N2335" s="183"/>
      <c r="O2335" s="183"/>
      <c r="P2335" s="183"/>
      <c r="Q2335" s="183"/>
      <c r="R2335" s="183"/>
      <c r="S2335" s="183"/>
      <c r="T2335" s="184"/>
      <c r="AT2335" s="178" t="s">
        <v>189</v>
      </c>
      <c r="AU2335" s="178" t="s">
        <v>85</v>
      </c>
      <c r="AV2335" s="13" t="s">
        <v>85</v>
      </c>
      <c r="AW2335" s="13" t="s">
        <v>31</v>
      </c>
      <c r="AX2335" s="13" t="s">
        <v>75</v>
      </c>
      <c r="AY2335" s="178" t="s">
        <v>181</v>
      </c>
    </row>
    <row r="2336" spans="2:51" s="14" customFormat="1">
      <c r="B2336" s="185"/>
      <c r="D2336" s="177" t="s">
        <v>189</v>
      </c>
      <c r="E2336" s="186" t="s">
        <v>1</v>
      </c>
      <c r="F2336" s="187" t="s">
        <v>3187</v>
      </c>
      <c r="H2336" s="186" t="s">
        <v>1</v>
      </c>
      <c r="I2336" s="188"/>
      <c r="L2336" s="185"/>
      <c r="M2336" s="189"/>
      <c r="N2336" s="190"/>
      <c r="O2336" s="190"/>
      <c r="P2336" s="190"/>
      <c r="Q2336" s="190"/>
      <c r="R2336" s="190"/>
      <c r="S2336" s="190"/>
      <c r="T2336" s="191"/>
      <c r="AT2336" s="186" t="s">
        <v>189</v>
      </c>
      <c r="AU2336" s="186" t="s">
        <v>85</v>
      </c>
      <c r="AV2336" s="14" t="s">
        <v>80</v>
      </c>
      <c r="AW2336" s="14" t="s">
        <v>31</v>
      </c>
      <c r="AX2336" s="14" t="s">
        <v>75</v>
      </c>
      <c r="AY2336" s="186" t="s">
        <v>181</v>
      </c>
    </row>
    <row r="2337" spans="2:51" s="13" customFormat="1">
      <c r="B2337" s="176"/>
      <c r="D2337" s="177" t="s">
        <v>189</v>
      </c>
      <c r="E2337" s="178" t="s">
        <v>1</v>
      </c>
      <c r="F2337" s="179" t="s">
        <v>3226</v>
      </c>
      <c r="H2337" s="180">
        <v>1.38</v>
      </c>
      <c r="I2337" s="181"/>
      <c r="L2337" s="176"/>
      <c r="M2337" s="182"/>
      <c r="N2337" s="183"/>
      <c r="O2337" s="183"/>
      <c r="P2337" s="183"/>
      <c r="Q2337" s="183"/>
      <c r="R2337" s="183"/>
      <c r="S2337" s="183"/>
      <c r="T2337" s="184"/>
      <c r="AT2337" s="178" t="s">
        <v>189</v>
      </c>
      <c r="AU2337" s="178" t="s">
        <v>85</v>
      </c>
      <c r="AV2337" s="13" t="s">
        <v>85</v>
      </c>
      <c r="AW2337" s="13" t="s">
        <v>31</v>
      </c>
      <c r="AX2337" s="13" t="s">
        <v>75</v>
      </c>
      <c r="AY2337" s="178" t="s">
        <v>181</v>
      </c>
    </row>
    <row r="2338" spans="2:51" s="14" customFormat="1">
      <c r="B2338" s="185"/>
      <c r="D2338" s="177" t="s">
        <v>189</v>
      </c>
      <c r="E2338" s="186" t="s">
        <v>1</v>
      </c>
      <c r="F2338" s="187" t="s">
        <v>3227</v>
      </c>
      <c r="H2338" s="186" t="s">
        <v>1</v>
      </c>
      <c r="I2338" s="188"/>
      <c r="L2338" s="185"/>
      <c r="M2338" s="189"/>
      <c r="N2338" s="190"/>
      <c r="O2338" s="190"/>
      <c r="P2338" s="190"/>
      <c r="Q2338" s="190"/>
      <c r="R2338" s="190"/>
      <c r="S2338" s="190"/>
      <c r="T2338" s="191"/>
      <c r="AT2338" s="186" t="s">
        <v>189</v>
      </c>
      <c r="AU2338" s="186" t="s">
        <v>85</v>
      </c>
      <c r="AV2338" s="14" t="s">
        <v>80</v>
      </c>
      <c r="AW2338" s="14" t="s">
        <v>31</v>
      </c>
      <c r="AX2338" s="14" t="s">
        <v>75</v>
      </c>
      <c r="AY2338" s="186" t="s">
        <v>181</v>
      </c>
    </row>
    <row r="2339" spans="2:51" s="14" customFormat="1">
      <c r="B2339" s="185"/>
      <c r="D2339" s="177" t="s">
        <v>189</v>
      </c>
      <c r="E2339" s="186" t="s">
        <v>1</v>
      </c>
      <c r="F2339" s="187" t="s">
        <v>3171</v>
      </c>
      <c r="H2339" s="186" t="s">
        <v>1</v>
      </c>
      <c r="I2339" s="188"/>
      <c r="L2339" s="185"/>
      <c r="M2339" s="189"/>
      <c r="N2339" s="190"/>
      <c r="O2339" s="190"/>
      <c r="P2339" s="190"/>
      <c r="Q2339" s="190"/>
      <c r="R2339" s="190"/>
      <c r="S2339" s="190"/>
      <c r="T2339" s="191"/>
      <c r="AT2339" s="186" t="s">
        <v>189</v>
      </c>
      <c r="AU2339" s="186" t="s">
        <v>85</v>
      </c>
      <c r="AV2339" s="14" t="s">
        <v>80</v>
      </c>
      <c r="AW2339" s="14" t="s">
        <v>31</v>
      </c>
      <c r="AX2339" s="14" t="s">
        <v>75</v>
      </c>
      <c r="AY2339" s="186" t="s">
        <v>181</v>
      </c>
    </row>
    <row r="2340" spans="2:51" s="14" customFormat="1">
      <c r="B2340" s="185"/>
      <c r="D2340" s="177" t="s">
        <v>189</v>
      </c>
      <c r="E2340" s="186" t="s">
        <v>1</v>
      </c>
      <c r="F2340" s="187" t="s">
        <v>3185</v>
      </c>
      <c r="H2340" s="186" t="s">
        <v>1</v>
      </c>
      <c r="I2340" s="188"/>
      <c r="L2340" s="185"/>
      <c r="M2340" s="189"/>
      <c r="N2340" s="190"/>
      <c r="O2340" s="190"/>
      <c r="P2340" s="190"/>
      <c r="Q2340" s="190"/>
      <c r="R2340" s="190"/>
      <c r="S2340" s="190"/>
      <c r="T2340" s="191"/>
      <c r="AT2340" s="186" t="s">
        <v>189</v>
      </c>
      <c r="AU2340" s="186" t="s">
        <v>85</v>
      </c>
      <c r="AV2340" s="14" t="s">
        <v>80</v>
      </c>
      <c r="AW2340" s="14" t="s">
        <v>31</v>
      </c>
      <c r="AX2340" s="14" t="s">
        <v>75</v>
      </c>
      <c r="AY2340" s="186" t="s">
        <v>181</v>
      </c>
    </row>
    <row r="2341" spans="2:51" s="13" customFormat="1">
      <c r="B2341" s="176"/>
      <c r="D2341" s="177" t="s">
        <v>189</v>
      </c>
      <c r="E2341" s="178" t="s">
        <v>1</v>
      </c>
      <c r="F2341" s="179" t="s">
        <v>3228</v>
      </c>
      <c r="H2341" s="180">
        <v>4.9800000000000004</v>
      </c>
      <c r="I2341" s="181"/>
      <c r="L2341" s="176"/>
      <c r="M2341" s="182"/>
      <c r="N2341" s="183"/>
      <c r="O2341" s="183"/>
      <c r="P2341" s="183"/>
      <c r="Q2341" s="183"/>
      <c r="R2341" s="183"/>
      <c r="S2341" s="183"/>
      <c r="T2341" s="184"/>
      <c r="AT2341" s="178" t="s">
        <v>189</v>
      </c>
      <c r="AU2341" s="178" t="s">
        <v>85</v>
      </c>
      <c r="AV2341" s="13" t="s">
        <v>85</v>
      </c>
      <c r="AW2341" s="13" t="s">
        <v>31</v>
      </c>
      <c r="AX2341" s="13" t="s">
        <v>75</v>
      </c>
      <c r="AY2341" s="178" t="s">
        <v>181</v>
      </c>
    </row>
    <row r="2342" spans="2:51" s="14" customFormat="1">
      <c r="B2342" s="185"/>
      <c r="D2342" s="177" t="s">
        <v>189</v>
      </c>
      <c r="E2342" s="186" t="s">
        <v>1</v>
      </c>
      <c r="F2342" s="187" t="s">
        <v>3172</v>
      </c>
      <c r="H2342" s="186" t="s">
        <v>1</v>
      </c>
      <c r="I2342" s="188"/>
      <c r="L2342" s="185"/>
      <c r="M2342" s="189"/>
      <c r="N2342" s="190"/>
      <c r="O2342" s="190"/>
      <c r="P2342" s="190"/>
      <c r="Q2342" s="190"/>
      <c r="R2342" s="190"/>
      <c r="S2342" s="190"/>
      <c r="T2342" s="191"/>
      <c r="AT2342" s="186" t="s">
        <v>189</v>
      </c>
      <c r="AU2342" s="186" t="s">
        <v>85</v>
      </c>
      <c r="AV2342" s="14" t="s">
        <v>80</v>
      </c>
      <c r="AW2342" s="14" t="s">
        <v>31</v>
      </c>
      <c r="AX2342" s="14" t="s">
        <v>75</v>
      </c>
      <c r="AY2342" s="186" t="s">
        <v>181</v>
      </c>
    </row>
    <row r="2343" spans="2:51" s="14" customFormat="1">
      <c r="B2343" s="185"/>
      <c r="D2343" s="177" t="s">
        <v>189</v>
      </c>
      <c r="E2343" s="186" t="s">
        <v>1</v>
      </c>
      <c r="F2343" s="187" t="s">
        <v>3191</v>
      </c>
      <c r="H2343" s="186" t="s">
        <v>1</v>
      </c>
      <c r="I2343" s="188"/>
      <c r="L2343" s="185"/>
      <c r="M2343" s="189"/>
      <c r="N2343" s="190"/>
      <c r="O2343" s="190"/>
      <c r="P2343" s="190"/>
      <c r="Q2343" s="190"/>
      <c r="R2343" s="190"/>
      <c r="S2343" s="190"/>
      <c r="T2343" s="191"/>
      <c r="AT2343" s="186" t="s">
        <v>189</v>
      </c>
      <c r="AU2343" s="186" t="s">
        <v>85</v>
      </c>
      <c r="AV2343" s="14" t="s">
        <v>80</v>
      </c>
      <c r="AW2343" s="14" t="s">
        <v>31</v>
      </c>
      <c r="AX2343" s="14" t="s">
        <v>75</v>
      </c>
      <c r="AY2343" s="186" t="s">
        <v>181</v>
      </c>
    </row>
    <row r="2344" spans="2:51" s="13" customFormat="1">
      <c r="B2344" s="176"/>
      <c r="D2344" s="177" t="s">
        <v>189</v>
      </c>
      <c r="E2344" s="178" t="s">
        <v>1</v>
      </c>
      <c r="F2344" s="179" t="s">
        <v>3229</v>
      </c>
      <c r="H2344" s="180">
        <v>3.96</v>
      </c>
      <c r="I2344" s="181"/>
      <c r="L2344" s="176"/>
      <c r="M2344" s="182"/>
      <c r="N2344" s="183"/>
      <c r="O2344" s="183"/>
      <c r="P2344" s="183"/>
      <c r="Q2344" s="183"/>
      <c r="R2344" s="183"/>
      <c r="S2344" s="183"/>
      <c r="T2344" s="184"/>
      <c r="AT2344" s="178" t="s">
        <v>189</v>
      </c>
      <c r="AU2344" s="178" t="s">
        <v>85</v>
      </c>
      <c r="AV2344" s="13" t="s">
        <v>85</v>
      </c>
      <c r="AW2344" s="13" t="s">
        <v>31</v>
      </c>
      <c r="AX2344" s="13" t="s">
        <v>75</v>
      </c>
      <c r="AY2344" s="178" t="s">
        <v>181</v>
      </c>
    </row>
    <row r="2345" spans="2:51" s="14" customFormat="1">
      <c r="B2345" s="185"/>
      <c r="D2345" s="177" t="s">
        <v>189</v>
      </c>
      <c r="E2345" s="186" t="s">
        <v>1</v>
      </c>
      <c r="F2345" s="187" t="s">
        <v>3185</v>
      </c>
      <c r="H2345" s="186" t="s">
        <v>1</v>
      </c>
      <c r="I2345" s="188"/>
      <c r="L2345" s="185"/>
      <c r="M2345" s="189"/>
      <c r="N2345" s="190"/>
      <c r="O2345" s="190"/>
      <c r="P2345" s="190"/>
      <c r="Q2345" s="190"/>
      <c r="R2345" s="190"/>
      <c r="S2345" s="190"/>
      <c r="T2345" s="191"/>
      <c r="AT2345" s="186" t="s">
        <v>189</v>
      </c>
      <c r="AU2345" s="186" t="s">
        <v>85</v>
      </c>
      <c r="AV2345" s="14" t="s">
        <v>80</v>
      </c>
      <c r="AW2345" s="14" t="s">
        <v>31</v>
      </c>
      <c r="AX2345" s="14" t="s">
        <v>75</v>
      </c>
      <c r="AY2345" s="186" t="s">
        <v>181</v>
      </c>
    </row>
    <row r="2346" spans="2:51" s="13" customFormat="1">
      <c r="B2346" s="176"/>
      <c r="D2346" s="177" t="s">
        <v>189</v>
      </c>
      <c r="E2346" s="178" t="s">
        <v>1</v>
      </c>
      <c r="F2346" s="179" t="s">
        <v>3230</v>
      </c>
      <c r="H2346" s="180">
        <v>2.88</v>
      </c>
      <c r="I2346" s="181"/>
      <c r="L2346" s="176"/>
      <c r="M2346" s="182"/>
      <c r="N2346" s="183"/>
      <c r="O2346" s="183"/>
      <c r="P2346" s="183"/>
      <c r="Q2346" s="183"/>
      <c r="R2346" s="183"/>
      <c r="S2346" s="183"/>
      <c r="T2346" s="184"/>
      <c r="AT2346" s="178" t="s">
        <v>189</v>
      </c>
      <c r="AU2346" s="178" t="s">
        <v>85</v>
      </c>
      <c r="AV2346" s="13" t="s">
        <v>85</v>
      </c>
      <c r="AW2346" s="13" t="s">
        <v>31</v>
      </c>
      <c r="AX2346" s="13" t="s">
        <v>75</v>
      </c>
      <c r="AY2346" s="178" t="s">
        <v>181</v>
      </c>
    </row>
    <row r="2347" spans="2:51" s="14" customFormat="1">
      <c r="B2347" s="185"/>
      <c r="D2347" s="177" t="s">
        <v>189</v>
      </c>
      <c r="E2347" s="186" t="s">
        <v>1</v>
      </c>
      <c r="F2347" s="187" t="s">
        <v>3173</v>
      </c>
      <c r="H2347" s="186" t="s">
        <v>1</v>
      </c>
      <c r="I2347" s="188"/>
      <c r="L2347" s="185"/>
      <c r="M2347" s="189"/>
      <c r="N2347" s="190"/>
      <c r="O2347" s="190"/>
      <c r="P2347" s="190"/>
      <c r="Q2347" s="190"/>
      <c r="R2347" s="190"/>
      <c r="S2347" s="190"/>
      <c r="T2347" s="191"/>
      <c r="AT2347" s="186" t="s">
        <v>189</v>
      </c>
      <c r="AU2347" s="186" t="s">
        <v>85</v>
      </c>
      <c r="AV2347" s="14" t="s">
        <v>80</v>
      </c>
      <c r="AW2347" s="14" t="s">
        <v>31</v>
      </c>
      <c r="AX2347" s="14" t="s">
        <v>75</v>
      </c>
      <c r="AY2347" s="186" t="s">
        <v>181</v>
      </c>
    </row>
    <row r="2348" spans="2:51" s="14" customFormat="1">
      <c r="B2348" s="185"/>
      <c r="D2348" s="177" t="s">
        <v>189</v>
      </c>
      <c r="E2348" s="186" t="s">
        <v>1</v>
      </c>
      <c r="F2348" s="187" t="s">
        <v>3191</v>
      </c>
      <c r="H2348" s="186" t="s">
        <v>1</v>
      </c>
      <c r="I2348" s="188"/>
      <c r="L2348" s="185"/>
      <c r="M2348" s="189"/>
      <c r="N2348" s="190"/>
      <c r="O2348" s="190"/>
      <c r="P2348" s="190"/>
      <c r="Q2348" s="190"/>
      <c r="R2348" s="190"/>
      <c r="S2348" s="190"/>
      <c r="T2348" s="191"/>
      <c r="AT2348" s="186" t="s">
        <v>189</v>
      </c>
      <c r="AU2348" s="186" t="s">
        <v>85</v>
      </c>
      <c r="AV2348" s="14" t="s">
        <v>80</v>
      </c>
      <c r="AW2348" s="14" t="s">
        <v>31</v>
      </c>
      <c r="AX2348" s="14" t="s">
        <v>75</v>
      </c>
      <c r="AY2348" s="186" t="s">
        <v>181</v>
      </c>
    </row>
    <row r="2349" spans="2:51" s="13" customFormat="1">
      <c r="B2349" s="176"/>
      <c r="D2349" s="177" t="s">
        <v>189</v>
      </c>
      <c r="E2349" s="178" t="s">
        <v>1</v>
      </c>
      <c r="F2349" s="179" t="s">
        <v>3231</v>
      </c>
      <c r="H2349" s="180">
        <v>2.7</v>
      </c>
      <c r="I2349" s="181"/>
      <c r="L2349" s="176"/>
      <c r="M2349" s="182"/>
      <c r="N2349" s="183"/>
      <c r="O2349" s="183"/>
      <c r="P2349" s="183"/>
      <c r="Q2349" s="183"/>
      <c r="R2349" s="183"/>
      <c r="S2349" s="183"/>
      <c r="T2349" s="184"/>
      <c r="AT2349" s="178" t="s">
        <v>189</v>
      </c>
      <c r="AU2349" s="178" t="s">
        <v>85</v>
      </c>
      <c r="AV2349" s="13" t="s">
        <v>85</v>
      </c>
      <c r="AW2349" s="13" t="s">
        <v>31</v>
      </c>
      <c r="AX2349" s="13" t="s">
        <v>75</v>
      </c>
      <c r="AY2349" s="178" t="s">
        <v>181</v>
      </c>
    </row>
    <row r="2350" spans="2:51" s="14" customFormat="1">
      <c r="B2350" s="185"/>
      <c r="D2350" s="177" t="s">
        <v>189</v>
      </c>
      <c r="E2350" s="186" t="s">
        <v>1</v>
      </c>
      <c r="F2350" s="187" t="s">
        <v>3187</v>
      </c>
      <c r="H2350" s="186" t="s">
        <v>1</v>
      </c>
      <c r="I2350" s="188"/>
      <c r="L2350" s="185"/>
      <c r="M2350" s="189"/>
      <c r="N2350" s="190"/>
      <c r="O2350" s="190"/>
      <c r="P2350" s="190"/>
      <c r="Q2350" s="190"/>
      <c r="R2350" s="190"/>
      <c r="S2350" s="190"/>
      <c r="T2350" s="191"/>
      <c r="AT2350" s="186" t="s">
        <v>189</v>
      </c>
      <c r="AU2350" s="186" t="s">
        <v>85</v>
      </c>
      <c r="AV2350" s="14" t="s">
        <v>80</v>
      </c>
      <c r="AW2350" s="14" t="s">
        <v>31</v>
      </c>
      <c r="AX2350" s="14" t="s">
        <v>75</v>
      </c>
      <c r="AY2350" s="186" t="s">
        <v>181</v>
      </c>
    </row>
    <row r="2351" spans="2:51" s="13" customFormat="1">
      <c r="B2351" s="176"/>
      <c r="D2351" s="177" t="s">
        <v>189</v>
      </c>
      <c r="E2351" s="178" t="s">
        <v>1</v>
      </c>
      <c r="F2351" s="179" t="s">
        <v>3232</v>
      </c>
      <c r="H2351" s="180">
        <v>1.38</v>
      </c>
      <c r="I2351" s="181"/>
      <c r="L2351" s="176"/>
      <c r="M2351" s="182"/>
      <c r="N2351" s="183"/>
      <c r="O2351" s="183"/>
      <c r="P2351" s="183"/>
      <c r="Q2351" s="183"/>
      <c r="R2351" s="183"/>
      <c r="S2351" s="183"/>
      <c r="T2351" s="184"/>
      <c r="AT2351" s="178" t="s">
        <v>189</v>
      </c>
      <c r="AU2351" s="178" t="s">
        <v>85</v>
      </c>
      <c r="AV2351" s="13" t="s">
        <v>85</v>
      </c>
      <c r="AW2351" s="13" t="s">
        <v>31</v>
      </c>
      <c r="AX2351" s="13" t="s">
        <v>75</v>
      </c>
      <c r="AY2351" s="178" t="s">
        <v>181</v>
      </c>
    </row>
    <row r="2352" spans="2:51" s="14" customFormat="1">
      <c r="B2352" s="185"/>
      <c r="D2352" s="177" t="s">
        <v>189</v>
      </c>
      <c r="E2352" s="186" t="s">
        <v>1</v>
      </c>
      <c r="F2352" s="187" t="s">
        <v>3233</v>
      </c>
      <c r="H2352" s="186" t="s">
        <v>1</v>
      </c>
      <c r="I2352" s="188"/>
      <c r="L2352" s="185"/>
      <c r="M2352" s="189"/>
      <c r="N2352" s="190"/>
      <c r="O2352" s="190"/>
      <c r="P2352" s="190"/>
      <c r="Q2352" s="190"/>
      <c r="R2352" s="190"/>
      <c r="S2352" s="190"/>
      <c r="T2352" s="191"/>
      <c r="AT2352" s="186" t="s">
        <v>189</v>
      </c>
      <c r="AU2352" s="186" t="s">
        <v>85</v>
      </c>
      <c r="AV2352" s="14" t="s">
        <v>80</v>
      </c>
      <c r="AW2352" s="14" t="s">
        <v>31</v>
      </c>
      <c r="AX2352" s="14" t="s">
        <v>75</v>
      </c>
      <c r="AY2352" s="186" t="s">
        <v>181</v>
      </c>
    </row>
    <row r="2353" spans="2:51" s="14" customFormat="1">
      <c r="B2353" s="185"/>
      <c r="D2353" s="177" t="s">
        <v>189</v>
      </c>
      <c r="E2353" s="186" t="s">
        <v>1</v>
      </c>
      <c r="F2353" s="187" t="s">
        <v>3191</v>
      </c>
      <c r="H2353" s="186" t="s">
        <v>1</v>
      </c>
      <c r="I2353" s="188"/>
      <c r="L2353" s="185"/>
      <c r="M2353" s="189"/>
      <c r="N2353" s="190"/>
      <c r="O2353" s="190"/>
      <c r="P2353" s="190"/>
      <c r="Q2353" s="190"/>
      <c r="R2353" s="190"/>
      <c r="S2353" s="190"/>
      <c r="T2353" s="191"/>
      <c r="AT2353" s="186" t="s">
        <v>189</v>
      </c>
      <c r="AU2353" s="186" t="s">
        <v>85</v>
      </c>
      <c r="AV2353" s="14" t="s">
        <v>80</v>
      </c>
      <c r="AW2353" s="14" t="s">
        <v>31</v>
      </c>
      <c r="AX2353" s="14" t="s">
        <v>75</v>
      </c>
      <c r="AY2353" s="186" t="s">
        <v>181</v>
      </c>
    </row>
    <row r="2354" spans="2:51" s="13" customFormat="1">
      <c r="B2354" s="176"/>
      <c r="D2354" s="177" t="s">
        <v>189</v>
      </c>
      <c r="E2354" s="178" t="s">
        <v>1</v>
      </c>
      <c r="F2354" s="179" t="s">
        <v>2584</v>
      </c>
      <c r="H2354" s="180">
        <v>2.4</v>
      </c>
      <c r="I2354" s="181"/>
      <c r="L2354" s="176"/>
      <c r="M2354" s="182"/>
      <c r="N2354" s="183"/>
      <c r="O2354" s="183"/>
      <c r="P2354" s="183"/>
      <c r="Q2354" s="183"/>
      <c r="R2354" s="183"/>
      <c r="S2354" s="183"/>
      <c r="T2354" s="184"/>
      <c r="AT2354" s="178" t="s">
        <v>189</v>
      </c>
      <c r="AU2354" s="178" t="s">
        <v>85</v>
      </c>
      <c r="AV2354" s="13" t="s">
        <v>85</v>
      </c>
      <c r="AW2354" s="13" t="s">
        <v>31</v>
      </c>
      <c r="AX2354" s="13" t="s">
        <v>75</v>
      </c>
      <c r="AY2354" s="178" t="s">
        <v>181</v>
      </c>
    </row>
    <row r="2355" spans="2:51" s="14" customFormat="1">
      <c r="B2355" s="185"/>
      <c r="D2355" s="177" t="s">
        <v>189</v>
      </c>
      <c r="E2355" s="186" t="s">
        <v>1</v>
      </c>
      <c r="F2355" s="187" t="s">
        <v>3133</v>
      </c>
      <c r="H2355" s="186" t="s">
        <v>1</v>
      </c>
      <c r="I2355" s="188"/>
      <c r="L2355" s="185"/>
      <c r="M2355" s="189"/>
      <c r="N2355" s="190"/>
      <c r="O2355" s="190"/>
      <c r="P2355" s="190"/>
      <c r="Q2355" s="190"/>
      <c r="R2355" s="190"/>
      <c r="S2355" s="190"/>
      <c r="T2355" s="191"/>
      <c r="AT2355" s="186" t="s">
        <v>189</v>
      </c>
      <c r="AU2355" s="186" t="s">
        <v>85</v>
      </c>
      <c r="AV2355" s="14" t="s">
        <v>80</v>
      </c>
      <c r="AW2355" s="14" t="s">
        <v>31</v>
      </c>
      <c r="AX2355" s="14" t="s">
        <v>75</v>
      </c>
      <c r="AY2355" s="186" t="s">
        <v>181</v>
      </c>
    </row>
    <row r="2356" spans="2:51" s="14" customFormat="1">
      <c r="B2356" s="185"/>
      <c r="D2356" s="177" t="s">
        <v>189</v>
      </c>
      <c r="E2356" s="186" t="s">
        <v>1</v>
      </c>
      <c r="F2356" s="187" t="s">
        <v>3191</v>
      </c>
      <c r="H2356" s="186" t="s">
        <v>1</v>
      </c>
      <c r="I2356" s="188"/>
      <c r="L2356" s="185"/>
      <c r="M2356" s="189"/>
      <c r="N2356" s="190"/>
      <c r="O2356" s="190"/>
      <c r="P2356" s="190"/>
      <c r="Q2356" s="190"/>
      <c r="R2356" s="190"/>
      <c r="S2356" s="190"/>
      <c r="T2356" s="191"/>
      <c r="AT2356" s="186" t="s">
        <v>189</v>
      </c>
      <c r="AU2356" s="186" t="s">
        <v>85</v>
      </c>
      <c r="AV2356" s="14" t="s">
        <v>80</v>
      </c>
      <c r="AW2356" s="14" t="s">
        <v>31</v>
      </c>
      <c r="AX2356" s="14" t="s">
        <v>75</v>
      </c>
      <c r="AY2356" s="186" t="s">
        <v>181</v>
      </c>
    </row>
    <row r="2357" spans="2:51" s="13" customFormat="1">
      <c r="B2357" s="176"/>
      <c r="D2357" s="177" t="s">
        <v>189</v>
      </c>
      <c r="E2357" s="178" t="s">
        <v>1</v>
      </c>
      <c r="F2357" s="179" t="s">
        <v>3234</v>
      </c>
      <c r="H2357" s="180">
        <v>2.6579999999999999</v>
      </c>
      <c r="I2357" s="181"/>
      <c r="L2357" s="176"/>
      <c r="M2357" s="182"/>
      <c r="N2357" s="183"/>
      <c r="O2357" s="183"/>
      <c r="P2357" s="183"/>
      <c r="Q2357" s="183"/>
      <c r="R2357" s="183"/>
      <c r="S2357" s="183"/>
      <c r="T2357" s="184"/>
      <c r="AT2357" s="178" t="s">
        <v>189</v>
      </c>
      <c r="AU2357" s="178" t="s">
        <v>85</v>
      </c>
      <c r="AV2357" s="13" t="s">
        <v>85</v>
      </c>
      <c r="AW2357" s="13" t="s">
        <v>31</v>
      </c>
      <c r="AX2357" s="13" t="s">
        <v>75</v>
      </c>
      <c r="AY2357" s="178" t="s">
        <v>181</v>
      </c>
    </row>
    <row r="2358" spans="2:51" s="14" customFormat="1">
      <c r="B2358" s="185"/>
      <c r="D2358" s="177" t="s">
        <v>189</v>
      </c>
      <c r="E2358" s="186" t="s">
        <v>1</v>
      </c>
      <c r="F2358" s="187" t="s">
        <v>3187</v>
      </c>
      <c r="H2358" s="186" t="s">
        <v>1</v>
      </c>
      <c r="I2358" s="188"/>
      <c r="L2358" s="185"/>
      <c r="M2358" s="189"/>
      <c r="N2358" s="190"/>
      <c r="O2358" s="190"/>
      <c r="P2358" s="190"/>
      <c r="Q2358" s="190"/>
      <c r="R2358" s="190"/>
      <c r="S2358" s="190"/>
      <c r="T2358" s="191"/>
      <c r="AT2358" s="186" t="s">
        <v>189</v>
      </c>
      <c r="AU2358" s="186" t="s">
        <v>85</v>
      </c>
      <c r="AV2358" s="14" t="s">
        <v>80</v>
      </c>
      <c r="AW2358" s="14" t="s">
        <v>31</v>
      </c>
      <c r="AX2358" s="14" t="s">
        <v>75</v>
      </c>
      <c r="AY2358" s="186" t="s">
        <v>181</v>
      </c>
    </row>
    <row r="2359" spans="2:51" s="13" customFormat="1">
      <c r="B2359" s="176"/>
      <c r="D2359" s="177" t="s">
        <v>189</v>
      </c>
      <c r="E2359" s="178" t="s">
        <v>1</v>
      </c>
      <c r="F2359" s="179" t="s">
        <v>3226</v>
      </c>
      <c r="H2359" s="180">
        <v>1.38</v>
      </c>
      <c r="I2359" s="181"/>
      <c r="L2359" s="176"/>
      <c r="M2359" s="182"/>
      <c r="N2359" s="183"/>
      <c r="O2359" s="183"/>
      <c r="P2359" s="183"/>
      <c r="Q2359" s="183"/>
      <c r="R2359" s="183"/>
      <c r="S2359" s="183"/>
      <c r="T2359" s="184"/>
      <c r="AT2359" s="178" t="s">
        <v>189</v>
      </c>
      <c r="AU2359" s="178" t="s">
        <v>85</v>
      </c>
      <c r="AV2359" s="13" t="s">
        <v>85</v>
      </c>
      <c r="AW2359" s="13" t="s">
        <v>31</v>
      </c>
      <c r="AX2359" s="13" t="s">
        <v>75</v>
      </c>
      <c r="AY2359" s="178" t="s">
        <v>181</v>
      </c>
    </row>
    <row r="2360" spans="2:51" s="14" customFormat="1">
      <c r="B2360" s="185"/>
      <c r="D2360" s="177" t="s">
        <v>189</v>
      </c>
      <c r="E2360" s="186" t="s">
        <v>1</v>
      </c>
      <c r="F2360" s="187" t="s">
        <v>3174</v>
      </c>
      <c r="H2360" s="186" t="s">
        <v>1</v>
      </c>
      <c r="I2360" s="188"/>
      <c r="L2360" s="185"/>
      <c r="M2360" s="189"/>
      <c r="N2360" s="190"/>
      <c r="O2360" s="190"/>
      <c r="P2360" s="190"/>
      <c r="Q2360" s="190"/>
      <c r="R2360" s="190"/>
      <c r="S2360" s="190"/>
      <c r="T2360" s="191"/>
      <c r="AT2360" s="186" t="s">
        <v>189</v>
      </c>
      <c r="AU2360" s="186" t="s">
        <v>85</v>
      </c>
      <c r="AV2360" s="14" t="s">
        <v>80</v>
      </c>
      <c r="AW2360" s="14" t="s">
        <v>31</v>
      </c>
      <c r="AX2360" s="14" t="s">
        <v>75</v>
      </c>
      <c r="AY2360" s="186" t="s">
        <v>181</v>
      </c>
    </row>
    <row r="2361" spans="2:51" s="14" customFormat="1">
      <c r="B2361" s="185"/>
      <c r="D2361" s="177" t="s">
        <v>189</v>
      </c>
      <c r="E2361" s="186" t="s">
        <v>1</v>
      </c>
      <c r="F2361" s="187" t="s">
        <v>3235</v>
      </c>
      <c r="H2361" s="186" t="s">
        <v>1</v>
      </c>
      <c r="I2361" s="188"/>
      <c r="L2361" s="185"/>
      <c r="M2361" s="189"/>
      <c r="N2361" s="190"/>
      <c r="O2361" s="190"/>
      <c r="P2361" s="190"/>
      <c r="Q2361" s="190"/>
      <c r="R2361" s="190"/>
      <c r="S2361" s="190"/>
      <c r="T2361" s="191"/>
      <c r="AT2361" s="186" t="s">
        <v>189</v>
      </c>
      <c r="AU2361" s="186" t="s">
        <v>85</v>
      </c>
      <c r="AV2361" s="14" t="s">
        <v>80</v>
      </c>
      <c r="AW2361" s="14" t="s">
        <v>31</v>
      </c>
      <c r="AX2361" s="14" t="s">
        <v>75</v>
      </c>
      <c r="AY2361" s="186" t="s">
        <v>181</v>
      </c>
    </row>
    <row r="2362" spans="2:51" s="13" customFormat="1">
      <c r="B2362" s="176"/>
      <c r="D2362" s="177" t="s">
        <v>189</v>
      </c>
      <c r="E2362" s="178" t="s">
        <v>1</v>
      </c>
      <c r="F2362" s="179" t="s">
        <v>3224</v>
      </c>
      <c r="H2362" s="180">
        <v>1.71</v>
      </c>
      <c r="I2362" s="181"/>
      <c r="L2362" s="176"/>
      <c r="M2362" s="182"/>
      <c r="N2362" s="183"/>
      <c r="O2362" s="183"/>
      <c r="P2362" s="183"/>
      <c r="Q2362" s="183"/>
      <c r="R2362" s="183"/>
      <c r="S2362" s="183"/>
      <c r="T2362" s="184"/>
      <c r="AT2362" s="178" t="s">
        <v>189</v>
      </c>
      <c r="AU2362" s="178" t="s">
        <v>85</v>
      </c>
      <c r="AV2362" s="13" t="s">
        <v>85</v>
      </c>
      <c r="AW2362" s="13" t="s">
        <v>31</v>
      </c>
      <c r="AX2362" s="13" t="s">
        <v>75</v>
      </c>
      <c r="AY2362" s="178" t="s">
        <v>181</v>
      </c>
    </row>
    <row r="2363" spans="2:51" s="14" customFormat="1">
      <c r="B2363" s="185"/>
      <c r="D2363" s="177" t="s">
        <v>189</v>
      </c>
      <c r="E2363" s="186" t="s">
        <v>1</v>
      </c>
      <c r="F2363" s="187" t="s">
        <v>3236</v>
      </c>
      <c r="H2363" s="186" t="s">
        <v>1</v>
      </c>
      <c r="I2363" s="188"/>
      <c r="L2363" s="185"/>
      <c r="M2363" s="189"/>
      <c r="N2363" s="190"/>
      <c r="O2363" s="190"/>
      <c r="P2363" s="190"/>
      <c r="Q2363" s="190"/>
      <c r="R2363" s="190"/>
      <c r="S2363" s="190"/>
      <c r="T2363" s="191"/>
      <c r="AT2363" s="186" t="s">
        <v>189</v>
      </c>
      <c r="AU2363" s="186" t="s">
        <v>85</v>
      </c>
      <c r="AV2363" s="14" t="s">
        <v>80</v>
      </c>
      <c r="AW2363" s="14" t="s">
        <v>31</v>
      </c>
      <c r="AX2363" s="14" t="s">
        <v>75</v>
      </c>
      <c r="AY2363" s="186" t="s">
        <v>181</v>
      </c>
    </row>
    <row r="2364" spans="2:51" s="13" customFormat="1">
      <c r="B2364" s="176"/>
      <c r="D2364" s="177" t="s">
        <v>189</v>
      </c>
      <c r="E2364" s="178" t="s">
        <v>1</v>
      </c>
      <c r="F2364" s="179" t="s">
        <v>1389</v>
      </c>
      <c r="H2364" s="180">
        <v>1.8</v>
      </c>
      <c r="I2364" s="181"/>
      <c r="L2364" s="176"/>
      <c r="M2364" s="182"/>
      <c r="N2364" s="183"/>
      <c r="O2364" s="183"/>
      <c r="P2364" s="183"/>
      <c r="Q2364" s="183"/>
      <c r="R2364" s="183"/>
      <c r="S2364" s="183"/>
      <c r="T2364" s="184"/>
      <c r="AT2364" s="178" t="s">
        <v>189</v>
      </c>
      <c r="AU2364" s="178" t="s">
        <v>85</v>
      </c>
      <c r="AV2364" s="13" t="s">
        <v>85</v>
      </c>
      <c r="AW2364" s="13" t="s">
        <v>31</v>
      </c>
      <c r="AX2364" s="13" t="s">
        <v>75</v>
      </c>
      <c r="AY2364" s="178" t="s">
        <v>181</v>
      </c>
    </row>
    <row r="2365" spans="2:51" s="14" customFormat="1">
      <c r="B2365" s="185"/>
      <c r="D2365" s="177" t="s">
        <v>189</v>
      </c>
      <c r="E2365" s="186" t="s">
        <v>1</v>
      </c>
      <c r="F2365" s="187" t="s">
        <v>3237</v>
      </c>
      <c r="H2365" s="186" t="s">
        <v>1</v>
      </c>
      <c r="I2365" s="188"/>
      <c r="L2365" s="185"/>
      <c r="M2365" s="189"/>
      <c r="N2365" s="190"/>
      <c r="O2365" s="190"/>
      <c r="P2365" s="190"/>
      <c r="Q2365" s="190"/>
      <c r="R2365" s="190"/>
      <c r="S2365" s="190"/>
      <c r="T2365" s="191"/>
      <c r="AT2365" s="186" t="s">
        <v>189</v>
      </c>
      <c r="AU2365" s="186" t="s">
        <v>85</v>
      </c>
      <c r="AV2365" s="14" t="s">
        <v>80</v>
      </c>
      <c r="AW2365" s="14" t="s">
        <v>31</v>
      </c>
      <c r="AX2365" s="14" t="s">
        <v>75</v>
      </c>
      <c r="AY2365" s="186" t="s">
        <v>181</v>
      </c>
    </row>
    <row r="2366" spans="2:51" s="13" customFormat="1">
      <c r="B2366" s="176"/>
      <c r="D2366" s="177" t="s">
        <v>189</v>
      </c>
      <c r="E2366" s="178" t="s">
        <v>1</v>
      </c>
      <c r="F2366" s="179" t="s">
        <v>3238</v>
      </c>
      <c r="H2366" s="180">
        <v>1.98</v>
      </c>
      <c r="I2366" s="181"/>
      <c r="L2366" s="176"/>
      <c r="M2366" s="182"/>
      <c r="N2366" s="183"/>
      <c r="O2366" s="183"/>
      <c r="P2366" s="183"/>
      <c r="Q2366" s="183"/>
      <c r="R2366" s="183"/>
      <c r="S2366" s="183"/>
      <c r="T2366" s="184"/>
      <c r="AT2366" s="178" t="s">
        <v>189</v>
      </c>
      <c r="AU2366" s="178" t="s">
        <v>85</v>
      </c>
      <c r="AV2366" s="13" t="s">
        <v>85</v>
      </c>
      <c r="AW2366" s="13" t="s">
        <v>31</v>
      </c>
      <c r="AX2366" s="13" t="s">
        <v>75</v>
      </c>
      <c r="AY2366" s="178" t="s">
        <v>181</v>
      </c>
    </row>
    <row r="2367" spans="2:51" s="15" customFormat="1">
      <c r="B2367" s="192"/>
      <c r="D2367" s="177" t="s">
        <v>189</v>
      </c>
      <c r="E2367" s="193" t="s">
        <v>1</v>
      </c>
      <c r="F2367" s="194" t="s">
        <v>204</v>
      </c>
      <c r="H2367" s="195">
        <v>47.844000000000001</v>
      </c>
      <c r="I2367" s="196"/>
      <c r="L2367" s="192"/>
      <c r="M2367" s="197"/>
      <c r="N2367" s="198"/>
      <c r="O2367" s="198"/>
      <c r="P2367" s="198"/>
      <c r="Q2367" s="198"/>
      <c r="R2367" s="198"/>
      <c r="S2367" s="198"/>
      <c r="T2367" s="199"/>
      <c r="AT2367" s="193" t="s">
        <v>189</v>
      </c>
      <c r="AU2367" s="193" t="s">
        <v>85</v>
      </c>
      <c r="AV2367" s="15" t="s">
        <v>187</v>
      </c>
      <c r="AW2367" s="15" t="s">
        <v>31</v>
      </c>
      <c r="AX2367" s="15" t="s">
        <v>80</v>
      </c>
      <c r="AY2367" s="193" t="s">
        <v>181</v>
      </c>
    </row>
    <row r="2368" spans="2:51" s="13" customFormat="1">
      <c r="B2368" s="176"/>
      <c r="D2368" s="177" t="s">
        <v>189</v>
      </c>
      <c r="F2368" s="179" t="s">
        <v>3239</v>
      </c>
      <c r="H2368" s="180">
        <v>50.235999999999997</v>
      </c>
      <c r="I2368" s="181"/>
      <c r="L2368" s="176"/>
      <c r="M2368" s="182"/>
      <c r="N2368" s="183"/>
      <c r="O2368" s="183"/>
      <c r="P2368" s="183"/>
      <c r="Q2368" s="183"/>
      <c r="R2368" s="183"/>
      <c r="S2368" s="183"/>
      <c r="T2368" s="184"/>
      <c r="AT2368" s="178" t="s">
        <v>189</v>
      </c>
      <c r="AU2368" s="178" t="s">
        <v>85</v>
      </c>
      <c r="AV2368" s="13" t="s">
        <v>85</v>
      </c>
      <c r="AW2368" s="13" t="s">
        <v>3</v>
      </c>
      <c r="AX2368" s="13" t="s">
        <v>80</v>
      </c>
      <c r="AY2368" s="178" t="s">
        <v>181</v>
      </c>
    </row>
    <row r="2369" spans="1:65" s="2" customFormat="1" ht="16.5" customHeight="1">
      <c r="A2369" s="32"/>
      <c r="B2369" s="161"/>
      <c r="C2369" s="200" t="s">
        <v>3240</v>
      </c>
      <c r="D2369" s="200" t="s">
        <v>513</v>
      </c>
      <c r="E2369" s="201" t="s">
        <v>3241</v>
      </c>
      <c r="F2369" s="202" t="s">
        <v>3242</v>
      </c>
      <c r="G2369" s="203" t="s">
        <v>200</v>
      </c>
      <c r="H2369" s="204">
        <v>12.356</v>
      </c>
      <c r="I2369" s="205"/>
      <c r="J2369" s="206">
        <f>ROUND(I2369*H2369,2)</f>
        <v>0</v>
      </c>
      <c r="K2369" s="207"/>
      <c r="L2369" s="208"/>
      <c r="M2369" s="209" t="s">
        <v>1</v>
      </c>
      <c r="N2369" s="210" t="s">
        <v>40</v>
      </c>
      <c r="O2369" s="58"/>
      <c r="P2369" s="172">
        <f>O2369*H2369</f>
        <v>0</v>
      </c>
      <c r="Q2369" s="172">
        <v>2.1000000000000001E-2</v>
      </c>
      <c r="R2369" s="172">
        <f>Q2369*H2369</f>
        <v>0.25947600000000004</v>
      </c>
      <c r="S2369" s="172">
        <v>0</v>
      </c>
      <c r="T2369" s="173">
        <f>S2369*H2369</f>
        <v>0</v>
      </c>
      <c r="U2369" s="32"/>
      <c r="V2369" s="32"/>
      <c r="W2369" s="32"/>
      <c r="X2369" s="32"/>
      <c r="Y2369" s="32"/>
      <c r="Z2369" s="32"/>
      <c r="AA2369" s="32"/>
      <c r="AB2369" s="32"/>
      <c r="AC2369" s="32"/>
      <c r="AD2369" s="32"/>
      <c r="AE2369" s="32"/>
      <c r="AR2369" s="174" t="s">
        <v>445</v>
      </c>
      <c r="AT2369" s="174" t="s">
        <v>513</v>
      </c>
      <c r="AU2369" s="174" t="s">
        <v>85</v>
      </c>
      <c r="AY2369" s="17" t="s">
        <v>181</v>
      </c>
      <c r="BE2369" s="175">
        <f>IF(N2369="základní",J2369,0)</f>
        <v>0</v>
      </c>
      <c r="BF2369" s="175">
        <f>IF(N2369="snížená",J2369,0)</f>
        <v>0</v>
      </c>
      <c r="BG2369" s="175">
        <f>IF(N2369="zákl. přenesená",J2369,0)</f>
        <v>0</v>
      </c>
      <c r="BH2369" s="175">
        <f>IF(N2369="sníž. přenesená",J2369,0)</f>
        <v>0</v>
      </c>
      <c r="BI2369" s="175">
        <f>IF(N2369="nulová",J2369,0)</f>
        <v>0</v>
      </c>
      <c r="BJ2369" s="17" t="s">
        <v>80</v>
      </c>
      <c r="BK2369" s="175">
        <f>ROUND(I2369*H2369,2)</f>
        <v>0</v>
      </c>
      <c r="BL2369" s="17" t="s">
        <v>300</v>
      </c>
      <c r="BM2369" s="174" t="s">
        <v>3243</v>
      </c>
    </row>
    <row r="2370" spans="1:65" s="14" customFormat="1">
      <c r="B2370" s="185"/>
      <c r="D2370" s="177" t="s">
        <v>189</v>
      </c>
      <c r="E2370" s="186" t="s">
        <v>1</v>
      </c>
      <c r="F2370" s="187" t="s">
        <v>1639</v>
      </c>
      <c r="H2370" s="186" t="s">
        <v>1</v>
      </c>
      <c r="I2370" s="188"/>
      <c r="L2370" s="185"/>
      <c r="M2370" s="189"/>
      <c r="N2370" s="190"/>
      <c r="O2370" s="190"/>
      <c r="P2370" s="190"/>
      <c r="Q2370" s="190"/>
      <c r="R2370" s="190"/>
      <c r="S2370" s="190"/>
      <c r="T2370" s="191"/>
      <c r="AT2370" s="186" t="s">
        <v>189</v>
      </c>
      <c r="AU2370" s="186" t="s">
        <v>85</v>
      </c>
      <c r="AV2370" s="14" t="s">
        <v>80</v>
      </c>
      <c r="AW2370" s="14" t="s">
        <v>31</v>
      </c>
      <c r="AX2370" s="14" t="s">
        <v>75</v>
      </c>
      <c r="AY2370" s="186" t="s">
        <v>181</v>
      </c>
    </row>
    <row r="2371" spans="1:65" s="13" customFormat="1">
      <c r="B2371" s="176"/>
      <c r="D2371" s="177" t="s">
        <v>189</v>
      </c>
      <c r="E2371" s="178" t="s">
        <v>1</v>
      </c>
      <c r="F2371" s="179" t="s">
        <v>3244</v>
      </c>
      <c r="H2371" s="180">
        <v>7.2</v>
      </c>
      <c r="I2371" s="181"/>
      <c r="L2371" s="176"/>
      <c r="M2371" s="182"/>
      <c r="N2371" s="183"/>
      <c r="O2371" s="183"/>
      <c r="P2371" s="183"/>
      <c r="Q2371" s="183"/>
      <c r="R2371" s="183"/>
      <c r="S2371" s="183"/>
      <c r="T2371" s="184"/>
      <c r="AT2371" s="178" t="s">
        <v>189</v>
      </c>
      <c r="AU2371" s="178" t="s">
        <v>85</v>
      </c>
      <c r="AV2371" s="13" t="s">
        <v>85</v>
      </c>
      <c r="AW2371" s="13" t="s">
        <v>31</v>
      </c>
      <c r="AX2371" s="13" t="s">
        <v>75</v>
      </c>
      <c r="AY2371" s="178" t="s">
        <v>181</v>
      </c>
    </row>
    <row r="2372" spans="1:65" s="14" customFormat="1">
      <c r="B2372" s="185"/>
      <c r="D2372" s="177" t="s">
        <v>189</v>
      </c>
      <c r="E2372" s="186" t="s">
        <v>1</v>
      </c>
      <c r="F2372" s="187" t="s">
        <v>1641</v>
      </c>
      <c r="H2372" s="186" t="s">
        <v>1</v>
      </c>
      <c r="I2372" s="188"/>
      <c r="L2372" s="185"/>
      <c r="M2372" s="189"/>
      <c r="N2372" s="190"/>
      <c r="O2372" s="190"/>
      <c r="P2372" s="190"/>
      <c r="Q2372" s="190"/>
      <c r="R2372" s="190"/>
      <c r="S2372" s="190"/>
      <c r="T2372" s="191"/>
      <c r="AT2372" s="186" t="s">
        <v>189</v>
      </c>
      <c r="AU2372" s="186" t="s">
        <v>85</v>
      </c>
      <c r="AV2372" s="14" t="s">
        <v>80</v>
      </c>
      <c r="AW2372" s="14" t="s">
        <v>31</v>
      </c>
      <c r="AX2372" s="14" t="s">
        <v>75</v>
      </c>
      <c r="AY2372" s="186" t="s">
        <v>181</v>
      </c>
    </row>
    <row r="2373" spans="1:65" s="14" customFormat="1">
      <c r="B2373" s="185"/>
      <c r="D2373" s="177" t="s">
        <v>189</v>
      </c>
      <c r="E2373" s="186" t="s">
        <v>1</v>
      </c>
      <c r="F2373" s="187" t="s">
        <v>1643</v>
      </c>
      <c r="H2373" s="186" t="s">
        <v>1</v>
      </c>
      <c r="I2373" s="188"/>
      <c r="L2373" s="185"/>
      <c r="M2373" s="189"/>
      <c r="N2373" s="190"/>
      <c r="O2373" s="190"/>
      <c r="P2373" s="190"/>
      <c r="Q2373" s="190"/>
      <c r="R2373" s="190"/>
      <c r="S2373" s="190"/>
      <c r="T2373" s="191"/>
      <c r="AT2373" s="186" t="s">
        <v>189</v>
      </c>
      <c r="AU2373" s="186" t="s">
        <v>85</v>
      </c>
      <c r="AV2373" s="14" t="s">
        <v>80</v>
      </c>
      <c r="AW2373" s="14" t="s">
        <v>31</v>
      </c>
      <c r="AX2373" s="14" t="s">
        <v>75</v>
      </c>
      <c r="AY2373" s="186" t="s">
        <v>181</v>
      </c>
    </row>
    <row r="2374" spans="1:65" s="14" customFormat="1">
      <c r="B2374" s="185"/>
      <c r="D2374" s="177" t="s">
        <v>189</v>
      </c>
      <c r="E2374" s="186" t="s">
        <v>1</v>
      </c>
      <c r="F2374" s="187" t="s">
        <v>3189</v>
      </c>
      <c r="H2374" s="186" t="s">
        <v>1</v>
      </c>
      <c r="I2374" s="188"/>
      <c r="L2374" s="185"/>
      <c r="M2374" s="189"/>
      <c r="N2374" s="190"/>
      <c r="O2374" s="190"/>
      <c r="P2374" s="190"/>
      <c r="Q2374" s="190"/>
      <c r="R2374" s="190"/>
      <c r="S2374" s="190"/>
      <c r="T2374" s="191"/>
      <c r="AT2374" s="186" t="s">
        <v>189</v>
      </c>
      <c r="AU2374" s="186" t="s">
        <v>85</v>
      </c>
      <c r="AV2374" s="14" t="s">
        <v>80</v>
      </c>
      <c r="AW2374" s="14" t="s">
        <v>31</v>
      </c>
      <c r="AX2374" s="14" t="s">
        <v>75</v>
      </c>
      <c r="AY2374" s="186" t="s">
        <v>181</v>
      </c>
    </row>
    <row r="2375" spans="1:65" s="13" customFormat="1">
      <c r="B2375" s="176"/>
      <c r="D2375" s="177" t="s">
        <v>189</v>
      </c>
      <c r="E2375" s="178" t="s">
        <v>1</v>
      </c>
      <c r="F2375" s="179" t="s">
        <v>3245</v>
      </c>
      <c r="H2375" s="180">
        <v>4.5679999999999996</v>
      </c>
      <c r="I2375" s="181"/>
      <c r="L2375" s="176"/>
      <c r="M2375" s="182"/>
      <c r="N2375" s="183"/>
      <c r="O2375" s="183"/>
      <c r="P2375" s="183"/>
      <c r="Q2375" s="183"/>
      <c r="R2375" s="183"/>
      <c r="S2375" s="183"/>
      <c r="T2375" s="184"/>
      <c r="AT2375" s="178" t="s">
        <v>189</v>
      </c>
      <c r="AU2375" s="178" t="s">
        <v>85</v>
      </c>
      <c r="AV2375" s="13" t="s">
        <v>85</v>
      </c>
      <c r="AW2375" s="13" t="s">
        <v>31</v>
      </c>
      <c r="AX2375" s="13" t="s">
        <v>75</v>
      </c>
      <c r="AY2375" s="178" t="s">
        <v>181</v>
      </c>
    </row>
    <row r="2376" spans="1:65" s="15" customFormat="1">
      <c r="B2376" s="192"/>
      <c r="D2376" s="177" t="s">
        <v>189</v>
      </c>
      <c r="E2376" s="193" t="s">
        <v>1</v>
      </c>
      <c r="F2376" s="194" t="s">
        <v>204</v>
      </c>
      <c r="H2376" s="195">
        <v>11.768000000000001</v>
      </c>
      <c r="I2376" s="196"/>
      <c r="L2376" s="192"/>
      <c r="M2376" s="197"/>
      <c r="N2376" s="198"/>
      <c r="O2376" s="198"/>
      <c r="P2376" s="198"/>
      <c r="Q2376" s="198"/>
      <c r="R2376" s="198"/>
      <c r="S2376" s="198"/>
      <c r="T2376" s="199"/>
      <c r="AT2376" s="193" t="s">
        <v>189</v>
      </c>
      <c r="AU2376" s="193" t="s">
        <v>85</v>
      </c>
      <c r="AV2376" s="15" t="s">
        <v>187</v>
      </c>
      <c r="AW2376" s="15" t="s">
        <v>31</v>
      </c>
      <c r="AX2376" s="15" t="s">
        <v>80</v>
      </c>
      <c r="AY2376" s="193" t="s">
        <v>181</v>
      </c>
    </row>
    <row r="2377" spans="1:65" s="13" customFormat="1">
      <c r="B2377" s="176"/>
      <c r="D2377" s="177" t="s">
        <v>189</v>
      </c>
      <c r="F2377" s="179" t="s">
        <v>3246</v>
      </c>
      <c r="H2377" s="180">
        <v>12.356</v>
      </c>
      <c r="I2377" s="181"/>
      <c r="L2377" s="176"/>
      <c r="M2377" s="182"/>
      <c r="N2377" s="183"/>
      <c r="O2377" s="183"/>
      <c r="P2377" s="183"/>
      <c r="Q2377" s="183"/>
      <c r="R2377" s="183"/>
      <c r="S2377" s="183"/>
      <c r="T2377" s="184"/>
      <c r="AT2377" s="178" t="s">
        <v>189</v>
      </c>
      <c r="AU2377" s="178" t="s">
        <v>85</v>
      </c>
      <c r="AV2377" s="13" t="s">
        <v>85</v>
      </c>
      <c r="AW2377" s="13" t="s">
        <v>3</v>
      </c>
      <c r="AX2377" s="13" t="s">
        <v>80</v>
      </c>
      <c r="AY2377" s="178" t="s">
        <v>181</v>
      </c>
    </row>
    <row r="2378" spans="1:65" s="2" customFormat="1" ht="16.5" customHeight="1">
      <c r="A2378" s="32"/>
      <c r="B2378" s="161"/>
      <c r="C2378" s="162" t="s">
        <v>3247</v>
      </c>
      <c r="D2378" s="162" t="s">
        <v>183</v>
      </c>
      <c r="E2378" s="163" t="s">
        <v>3248</v>
      </c>
      <c r="F2378" s="164" t="s">
        <v>3249</v>
      </c>
      <c r="G2378" s="165" t="s">
        <v>228</v>
      </c>
      <c r="H2378" s="166">
        <v>138.70500000000001</v>
      </c>
      <c r="I2378" s="167"/>
      <c r="J2378" s="168">
        <f>ROUND(I2378*H2378,2)</f>
        <v>0</v>
      </c>
      <c r="K2378" s="169"/>
      <c r="L2378" s="33"/>
      <c r="M2378" s="170" t="s">
        <v>1</v>
      </c>
      <c r="N2378" s="171" t="s">
        <v>40</v>
      </c>
      <c r="O2378" s="58"/>
      <c r="P2378" s="172">
        <f>O2378*H2378</f>
        <v>0</v>
      </c>
      <c r="Q2378" s="172">
        <v>0</v>
      </c>
      <c r="R2378" s="172">
        <f>Q2378*H2378</f>
        <v>0</v>
      </c>
      <c r="S2378" s="172">
        <v>0</v>
      </c>
      <c r="T2378" s="173">
        <f>S2378*H2378</f>
        <v>0</v>
      </c>
      <c r="U2378" s="32"/>
      <c r="V2378" s="32"/>
      <c r="W2378" s="32"/>
      <c r="X2378" s="32"/>
      <c r="Y2378" s="32"/>
      <c r="Z2378" s="32"/>
      <c r="AA2378" s="32"/>
      <c r="AB2378" s="32"/>
      <c r="AC2378" s="32"/>
      <c r="AD2378" s="32"/>
      <c r="AE2378" s="32"/>
      <c r="AR2378" s="174" t="s">
        <v>300</v>
      </c>
      <c r="AT2378" s="174" t="s">
        <v>183</v>
      </c>
      <c r="AU2378" s="174" t="s">
        <v>85</v>
      </c>
      <c r="AY2378" s="17" t="s">
        <v>181</v>
      </c>
      <c r="BE2378" s="175">
        <f>IF(N2378="základní",J2378,0)</f>
        <v>0</v>
      </c>
      <c r="BF2378" s="175">
        <f>IF(N2378="snížená",J2378,0)</f>
        <v>0</v>
      </c>
      <c r="BG2378" s="175">
        <f>IF(N2378="zákl. přenesená",J2378,0)</f>
        <v>0</v>
      </c>
      <c r="BH2378" s="175">
        <f>IF(N2378="sníž. přenesená",J2378,0)</f>
        <v>0</v>
      </c>
      <c r="BI2378" s="175">
        <f>IF(N2378="nulová",J2378,0)</f>
        <v>0</v>
      </c>
      <c r="BJ2378" s="17" t="s">
        <v>80</v>
      </c>
      <c r="BK2378" s="175">
        <f>ROUND(I2378*H2378,2)</f>
        <v>0</v>
      </c>
      <c r="BL2378" s="17" t="s">
        <v>300</v>
      </c>
      <c r="BM2378" s="174" t="s">
        <v>3250</v>
      </c>
    </row>
    <row r="2379" spans="1:65" s="14" customFormat="1">
      <c r="B2379" s="185"/>
      <c r="D2379" s="177" t="s">
        <v>189</v>
      </c>
      <c r="E2379" s="186" t="s">
        <v>1</v>
      </c>
      <c r="F2379" s="187" t="s">
        <v>1584</v>
      </c>
      <c r="H2379" s="186" t="s">
        <v>1</v>
      </c>
      <c r="I2379" s="188"/>
      <c r="L2379" s="185"/>
      <c r="M2379" s="189"/>
      <c r="N2379" s="190"/>
      <c r="O2379" s="190"/>
      <c r="P2379" s="190"/>
      <c r="Q2379" s="190"/>
      <c r="R2379" s="190"/>
      <c r="S2379" s="190"/>
      <c r="T2379" s="191"/>
      <c r="AT2379" s="186" t="s">
        <v>189</v>
      </c>
      <c r="AU2379" s="186" t="s">
        <v>85</v>
      </c>
      <c r="AV2379" s="14" t="s">
        <v>80</v>
      </c>
      <c r="AW2379" s="14" t="s">
        <v>31</v>
      </c>
      <c r="AX2379" s="14" t="s">
        <v>75</v>
      </c>
      <c r="AY2379" s="186" t="s">
        <v>181</v>
      </c>
    </row>
    <row r="2380" spans="1:65" s="14" customFormat="1">
      <c r="B2380" s="185"/>
      <c r="D2380" s="177" t="s">
        <v>189</v>
      </c>
      <c r="E2380" s="186" t="s">
        <v>1</v>
      </c>
      <c r="F2380" s="187" t="s">
        <v>3185</v>
      </c>
      <c r="H2380" s="186" t="s">
        <v>1</v>
      </c>
      <c r="I2380" s="188"/>
      <c r="L2380" s="185"/>
      <c r="M2380" s="189"/>
      <c r="N2380" s="190"/>
      <c r="O2380" s="190"/>
      <c r="P2380" s="190"/>
      <c r="Q2380" s="190"/>
      <c r="R2380" s="190"/>
      <c r="S2380" s="190"/>
      <c r="T2380" s="191"/>
      <c r="AT2380" s="186" t="s">
        <v>189</v>
      </c>
      <c r="AU2380" s="186" t="s">
        <v>85</v>
      </c>
      <c r="AV2380" s="14" t="s">
        <v>80</v>
      </c>
      <c r="AW2380" s="14" t="s">
        <v>31</v>
      </c>
      <c r="AX2380" s="14" t="s">
        <v>75</v>
      </c>
      <c r="AY2380" s="186" t="s">
        <v>181</v>
      </c>
    </row>
    <row r="2381" spans="1:65" s="13" customFormat="1">
      <c r="B2381" s="176"/>
      <c r="D2381" s="177" t="s">
        <v>189</v>
      </c>
      <c r="E2381" s="178" t="s">
        <v>1</v>
      </c>
      <c r="F2381" s="179" t="s">
        <v>3251</v>
      </c>
      <c r="H2381" s="180">
        <v>2.9550000000000001</v>
      </c>
      <c r="I2381" s="181"/>
      <c r="L2381" s="176"/>
      <c r="M2381" s="182"/>
      <c r="N2381" s="183"/>
      <c r="O2381" s="183"/>
      <c r="P2381" s="183"/>
      <c r="Q2381" s="183"/>
      <c r="R2381" s="183"/>
      <c r="S2381" s="183"/>
      <c r="T2381" s="184"/>
      <c r="AT2381" s="178" t="s">
        <v>189</v>
      </c>
      <c r="AU2381" s="178" t="s">
        <v>85</v>
      </c>
      <c r="AV2381" s="13" t="s">
        <v>85</v>
      </c>
      <c r="AW2381" s="13" t="s">
        <v>31</v>
      </c>
      <c r="AX2381" s="13" t="s">
        <v>75</v>
      </c>
      <c r="AY2381" s="178" t="s">
        <v>181</v>
      </c>
    </row>
    <row r="2382" spans="1:65" s="14" customFormat="1">
      <c r="B2382" s="185"/>
      <c r="D2382" s="177" t="s">
        <v>189</v>
      </c>
      <c r="E2382" s="186" t="s">
        <v>1</v>
      </c>
      <c r="F2382" s="187" t="s">
        <v>3187</v>
      </c>
      <c r="H2382" s="186" t="s">
        <v>1</v>
      </c>
      <c r="I2382" s="188"/>
      <c r="L2382" s="185"/>
      <c r="M2382" s="189"/>
      <c r="N2382" s="190"/>
      <c r="O2382" s="190"/>
      <c r="P2382" s="190"/>
      <c r="Q2382" s="190"/>
      <c r="R2382" s="190"/>
      <c r="S2382" s="190"/>
      <c r="T2382" s="191"/>
      <c r="AT2382" s="186" t="s">
        <v>189</v>
      </c>
      <c r="AU2382" s="186" t="s">
        <v>85</v>
      </c>
      <c r="AV2382" s="14" t="s">
        <v>80</v>
      </c>
      <c r="AW2382" s="14" t="s">
        <v>31</v>
      </c>
      <c r="AX2382" s="14" t="s">
        <v>75</v>
      </c>
      <c r="AY2382" s="186" t="s">
        <v>181</v>
      </c>
    </row>
    <row r="2383" spans="1:65" s="13" customFormat="1">
      <c r="B2383" s="176"/>
      <c r="D2383" s="177" t="s">
        <v>189</v>
      </c>
      <c r="E2383" s="178" t="s">
        <v>1</v>
      </c>
      <c r="F2383" s="179" t="s">
        <v>80</v>
      </c>
      <c r="H2383" s="180">
        <v>1</v>
      </c>
      <c r="I2383" s="181"/>
      <c r="L2383" s="176"/>
      <c r="M2383" s="182"/>
      <c r="N2383" s="183"/>
      <c r="O2383" s="183"/>
      <c r="P2383" s="183"/>
      <c r="Q2383" s="183"/>
      <c r="R2383" s="183"/>
      <c r="S2383" s="183"/>
      <c r="T2383" s="184"/>
      <c r="AT2383" s="178" t="s">
        <v>189</v>
      </c>
      <c r="AU2383" s="178" t="s">
        <v>85</v>
      </c>
      <c r="AV2383" s="13" t="s">
        <v>85</v>
      </c>
      <c r="AW2383" s="13" t="s">
        <v>31</v>
      </c>
      <c r="AX2383" s="13" t="s">
        <v>75</v>
      </c>
      <c r="AY2383" s="178" t="s">
        <v>181</v>
      </c>
    </row>
    <row r="2384" spans="1:65" s="14" customFormat="1">
      <c r="B2384" s="185"/>
      <c r="D2384" s="177" t="s">
        <v>189</v>
      </c>
      <c r="E2384" s="186" t="s">
        <v>1</v>
      </c>
      <c r="F2384" s="187" t="s">
        <v>1586</v>
      </c>
      <c r="H2384" s="186" t="s">
        <v>1</v>
      </c>
      <c r="I2384" s="188"/>
      <c r="L2384" s="185"/>
      <c r="M2384" s="189"/>
      <c r="N2384" s="190"/>
      <c r="O2384" s="190"/>
      <c r="P2384" s="190"/>
      <c r="Q2384" s="190"/>
      <c r="R2384" s="190"/>
      <c r="S2384" s="190"/>
      <c r="T2384" s="191"/>
      <c r="AT2384" s="186" t="s">
        <v>189</v>
      </c>
      <c r="AU2384" s="186" t="s">
        <v>85</v>
      </c>
      <c r="AV2384" s="14" t="s">
        <v>80</v>
      </c>
      <c r="AW2384" s="14" t="s">
        <v>31</v>
      </c>
      <c r="AX2384" s="14" t="s">
        <v>75</v>
      </c>
      <c r="AY2384" s="186" t="s">
        <v>181</v>
      </c>
    </row>
    <row r="2385" spans="2:51" s="14" customFormat="1">
      <c r="B2385" s="185"/>
      <c r="D2385" s="177" t="s">
        <v>189</v>
      </c>
      <c r="E2385" s="186" t="s">
        <v>1</v>
      </c>
      <c r="F2385" s="187" t="s">
        <v>3189</v>
      </c>
      <c r="H2385" s="186" t="s">
        <v>1</v>
      </c>
      <c r="I2385" s="188"/>
      <c r="L2385" s="185"/>
      <c r="M2385" s="189"/>
      <c r="N2385" s="190"/>
      <c r="O2385" s="190"/>
      <c r="P2385" s="190"/>
      <c r="Q2385" s="190"/>
      <c r="R2385" s="190"/>
      <c r="S2385" s="190"/>
      <c r="T2385" s="191"/>
      <c r="AT2385" s="186" t="s">
        <v>189</v>
      </c>
      <c r="AU2385" s="186" t="s">
        <v>85</v>
      </c>
      <c r="AV2385" s="14" t="s">
        <v>80</v>
      </c>
      <c r="AW2385" s="14" t="s">
        <v>31</v>
      </c>
      <c r="AX2385" s="14" t="s">
        <v>75</v>
      </c>
      <c r="AY2385" s="186" t="s">
        <v>181</v>
      </c>
    </row>
    <row r="2386" spans="2:51" s="13" customFormat="1">
      <c r="B2386" s="176"/>
      <c r="D2386" s="177" t="s">
        <v>189</v>
      </c>
      <c r="E2386" s="178" t="s">
        <v>1</v>
      </c>
      <c r="F2386" s="179" t="s">
        <v>3252</v>
      </c>
      <c r="H2386" s="180">
        <v>1.155</v>
      </c>
      <c r="I2386" s="181"/>
      <c r="L2386" s="176"/>
      <c r="M2386" s="182"/>
      <c r="N2386" s="183"/>
      <c r="O2386" s="183"/>
      <c r="P2386" s="183"/>
      <c r="Q2386" s="183"/>
      <c r="R2386" s="183"/>
      <c r="S2386" s="183"/>
      <c r="T2386" s="184"/>
      <c r="AT2386" s="178" t="s">
        <v>189</v>
      </c>
      <c r="AU2386" s="178" t="s">
        <v>85</v>
      </c>
      <c r="AV2386" s="13" t="s">
        <v>85</v>
      </c>
      <c r="AW2386" s="13" t="s">
        <v>31</v>
      </c>
      <c r="AX2386" s="13" t="s">
        <v>75</v>
      </c>
      <c r="AY2386" s="178" t="s">
        <v>181</v>
      </c>
    </row>
    <row r="2387" spans="2:51" s="14" customFormat="1">
      <c r="B2387" s="185"/>
      <c r="D2387" s="177" t="s">
        <v>189</v>
      </c>
      <c r="E2387" s="186" t="s">
        <v>1</v>
      </c>
      <c r="F2387" s="187" t="s">
        <v>1590</v>
      </c>
      <c r="H2387" s="186" t="s">
        <v>1</v>
      </c>
      <c r="I2387" s="188"/>
      <c r="L2387" s="185"/>
      <c r="M2387" s="189"/>
      <c r="N2387" s="190"/>
      <c r="O2387" s="190"/>
      <c r="P2387" s="190"/>
      <c r="Q2387" s="190"/>
      <c r="R2387" s="190"/>
      <c r="S2387" s="190"/>
      <c r="T2387" s="191"/>
      <c r="AT2387" s="186" t="s">
        <v>189</v>
      </c>
      <c r="AU2387" s="186" t="s">
        <v>85</v>
      </c>
      <c r="AV2387" s="14" t="s">
        <v>80</v>
      </c>
      <c r="AW2387" s="14" t="s">
        <v>31</v>
      </c>
      <c r="AX2387" s="14" t="s">
        <v>75</v>
      </c>
      <c r="AY2387" s="186" t="s">
        <v>181</v>
      </c>
    </row>
    <row r="2388" spans="2:51" s="14" customFormat="1">
      <c r="B2388" s="185"/>
      <c r="D2388" s="177" t="s">
        <v>189</v>
      </c>
      <c r="E2388" s="186" t="s">
        <v>1</v>
      </c>
      <c r="F2388" s="187" t="s">
        <v>3187</v>
      </c>
      <c r="H2388" s="186" t="s">
        <v>1</v>
      </c>
      <c r="I2388" s="188"/>
      <c r="L2388" s="185"/>
      <c r="M2388" s="189"/>
      <c r="N2388" s="190"/>
      <c r="O2388" s="190"/>
      <c r="P2388" s="190"/>
      <c r="Q2388" s="190"/>
      <c r="R2388" s="190"/>
      <c r="S2388" s="190"/>
      <c r="T2388" s="191"/>
      <c r="AT2388" s="186" t="s">
        <v>189</v>
      </c>
      <c r="AU2388" s="186" t="s">
        <v>85</v>
      </c>
      <c r="AV2388" s="14" t="s">
        <v>80</v>
      </c>
      <c r="AW2388" s="14" t="s">
        <v>31</v>
      </c>
      <c r="AX2388" s="14" t="s">
        <v>75</v>
      </c>
      <c r="AY2388" s="186" t="s">
        <v>181</v>
      </c>
    </row>
    <row r="2389" spans="2:51" s="13" customFormat="1">
      <c r="B2389" s="176"/>
      <c r="D2389" s="177" t="s">
        <v>189</v>
      </c>
      <c r="E2389" s="178" t="s">
        <v>1</v>
      </c>
      <c r="F2389" s="179" t="s">
        <v>3253</v>
      </c>
      <c r="H2389" s="180">
        <v>5.3</v>
      </c>
      <c r="I2389" s="181"/>
      <c r="L2389" s="176"/>
      <c r="M2389" s="182"/>
      <c r="N2389" s="183"/>
      <c r="O2389" s="183"/>
      <c r="P2389" s="183"/>
      <c r="Q2389" s="183"/>
      <c r="R2389" s="183"/>
      <c r="S2389" s="183"/>
      <c r="T2389" s="184"/>
      <c r="AT2389" s="178" t="s">
        <v>189</v>
      </c>
      <c r="AU2389" s="178" t="s">
        <v>85</v>
      </c>
      <c r="AV2389" s="13" t="s">
        <v>85</v>
      </c>
      <c r="AW2389" s="13" t="s">
        <v>31</v>
      </c>
      <c r="AX2389" s="13" t="s">
        <v>75</v>
      </c>
      <c r="AY2389" s="178" t="s">
        <v>181</v>
      </c>
    </row>
    <row r="2390" spans="2:51" s="14" customFormat="1">
      <c r="B2390" s="185"/>
      <c r="D2390" s="177" t="s">
        <v>189</v>
      </c>
      <c r="E2390" s="186" t="s">
        <v>1</v>
      </c>
      <c r="F2390" s="187" t="s">
        <v>3191</v>
      </c>
      <c r="H2390" s="186" t="s">
        <v>1</v>
      </c>
      <c r="I2390" s="188"/>
      <c r="L2390" s="185"/>
      <c r="M2390" s="189"/>
      <c r="N2390" s="190"/>
      <c r="O2390" s="190"/>
      <c r="P2390" s="190"/>
      <c r="Q2390" s="190"/>
      <c r="R2390" s="190"/>
      <c r="S2390" s="190"/>
      <c r="T2390" s="191"/>
      <c r="AT2390" s="186" t="s">
        <v>189</v>
      </c>
      <c r="AU2390" s="186" t="s">
        <v>85</v>
      </c>
      <c r="AV2390" s="14" t="s">
        <v>80</v>
      </c>
      <c r="AW2390" s="14" t="s">
        <v>31</v>
      </c>
      <c r="AX2390" s="14" t="s">
        <v>75</v>
      </c>
      <c r="AY2390" s="186" t="s">
        <v>181</v>
      </c>
    </row>
    <row r="2391" spans="2:51" s="13" customFormat="1">
      <c r="B2391" s="176"/>
      <c r="D2391" s="177" t="s">
        <v>189</v>
      </c>
      <c r="E2391" s="178" t="s">
        <v>1</v>
      </c>
      <c r="F2391" s="179" t="s">
        <v>3254</v>
      </c>
      <c r="H2391" s="180">
        <v>2.4</v>
      </c>
      <c r="I2391" s="181"/>
      <c r="L2391" s="176"/>
      <c r="M2391" s="182"/>
      <c r="N2391" s="183"/>
      <c r="O2391" s="183"/>
      <c r="P2391" s="183"/>
      <c r="Q2391" s="183"/>
      <c r="R2391" s="183"/>
      <c r="S2391" s="183"/>
      <c r="T2391" s="184"/>
      <c r="AT2391" s="178" t="s">
        <v>189</v>
      </c>
      <c r="AU2391" s="178" t="s">
        <v>85</v>
      </c>
      <c r="AV2391" s="13" t="s">
        <v>85</v>
      </c>
      <c r="AW2391" s="13" t="s">
        <v>31</v>
      </c>
      <c r="AX2391" s="13" t="s">
        <v>75</v>
      </c>
      <c r="AY2391" s="178" t="s">
        <v>181</v>
      </c>
    </row>
    <row r="2392" spans="2:51" s="14" customFormat="1">
      <c r="B2392" s="185"/>
      <c r="D2392" s="177" t="s">
        <v>189</v>
      </c>
      <c r="E2392" s="186" t="s">
        <v>1</v>
      </c>
      <c r="F2392" s="187" t="s">
        <v>1592</v>
      </c>
      <c r="H2392" s="186" t="s">
        <v>1</v>
      </c>
      <c r="I2392" s="188"/>
      <c r="L2392" s="185"/>
      <c r="M2392" s="189"/>
      <c r="N2392" s="190"/>
      <c r="O2392" s="190"/>
      <c r="P2392" s="190"/>
      <c r="Q2392" s="190"/>
      <c r="R2392" s="190"/>
      <c r="S2392" s="190"/>
      <c r="T2392" s="191"/>
      <c r="AT2392" s="186" t="s">
        <v>189</v>
      </c>
      <c r="AU2392" s="186" t="s">
        <v>85</v>
      </c>
      <c r="AV2392" s="14" t="s">
        <v>80</v>
      </c>
      <c r="AW2392" s="14" t="s">
        <v>31</v>
      </c>
      <c r="AX2392" s="14" t="s">
        <v>75</v>
      </c>
      <c r="AY2392" s="186" t="s">
        <v>181</v>
      </c>
    </row>
    <row r="2393" spans="2:51" s="14" customFormat="1">
      <c r="B2393" s="185"/>
      <c r="D2393" s="177" t="s">
        <v>189</v>
      </c>
      <c r="E2393" s="186" t="s">
        <v>1</v>
      </c>
      <c r="F2393" s="187" t="s">
        <v>3191</v>
      </c>
      <c r="H2393" s="186" t="s">
        <v>1</v>
      </c>
      <c r="I2393" s="188"/>
      <c r="L2393" s="185"/>
      <c r="M2393" s="189"/>
      <c r="N2393" s="190"/>
      <c r="O2393" s="190"/>
      <c r="P2393" s="190"/>
      <c r="Q2393" s="190"/>
      <c r="R2393" s="190"/>
      <c r="S2393" s="190"/>
      <c r="T2393" s="191"/>
      <c r="AT2393" s="186" t="s">
        <v>189</v>
      </c>
      <c r="AU2393" s="186" t="s">
        <v>85</v>
      </c>
      <c r="AV2393" s="14" t="s">
        <v>80</v>
      </c>
      <c r="AW2393" s="14" t="s">
        <v>31</v>
      </c>
      <c r="AX2393" s="14" t="s">
        <v>75</v>
      </c>
      <c r="AY2393" s="186" t="s">
        <v>181</v>
      </c>
    </row>
    <row r="2394" spans="2:51" s="13" customFormat="1">
      <c r="B2394" s="176"/>
      <c r="D2394" s="177" t="s">
        <v>189</v>
      </c>
      <c r="E2394" s="178" t="s">
        <v>1</v>
      </c>
      <c r="F2394" s="179" t="s">
        <v>3255</v>
      </c>
      <c r="H2394" s="180">
        <v>2.915</v>
      </c>
      <c r="I2394" s="181"/>
      <c r="L2394" s="176"/>
      <c r="M2394" s="182"/>
      <c r="N2394" s="183"/>
      <c r="O2394" s="183"/>
      <c r="P2394" s="183"/>
      <c r="Q2394" s="183"/>
      <c r="R2394" s="183"/>
      <c r="S2394" s="183"/>
      <c r="T2394" s="184"/>
      <c r="AT2394" s="178" t="s">
        <v>189</v>
      </c>
      <c r="AU2394" s="178" t="s">
        <v>85</v>
      </c>
      <c r="AV2394" s="13" t="s">
        <v>85</v>
      </c>
      <c r="AW2394" s="13" t="s">
        <v>31</v>
      </c>
      <c r="AX2394" s="13" t="s">
        <v>75</v>
      </c>
      <c r="AY2394" s="178" t="s">
        <v>181</v>
      </c>
    </row>
    <row r="2395" spans="2:51" s="14" customFormat="1">
      <c r="B2395" s="185"/>
      <c r="D2395" s="177" t="s">
        <v>189</v>
      </c>
      <c r="E2395" s="186" t="s">
        <v>1</v>
      </c>
      <c r="F2395" s="187" t="s">
        <v>3187</v>
      </c>
      <c r="H2395" s="186" t="s">
        <v>1</v>
      </c>
      <c r="I2395" s="188"/>
      <c r="L2395" s="185"/>
      <c r="M2395" s="189"/>
      <c r="N2395" s="190"/>
      <c r="O2395" s="190"/>
      <c r="P2395" s="190"/>
      <c r="Q2395" s="190"/>
      <c r="R2395" s="190"/>
      <c r="S2395" s="190"/>
      <c r="T2395" s="191"/>
      <c r="AT2395" s="186" t="s">
        <v>189</v>
      </c>
      <c r="AU2395" s="186" t="s">
        <v>85</v>
      </c>
      <c r="AV2395" s="14" t="s">
        <v>80</v>
      </c>
      <c r="AW2395" s="14" t="s">
        <v>31</v>
      </c>
      <c r="AX2395" s="14" t="s">
        <v>75</v>
      </c>
      <c r="AY2395" s="186" t="s">
        <v>181</v>
      </c>
    </row>
    <row r="2396" spans="2:51" s="13" customFormat="1">
      <c r="B2396" s="176"/>
      <c r="D2396" s="177" t="s">
        <v>189</v>
      </c>
      <c r="E2396" s="178" t="s">
        <v>1</v>
      </c>
      <c r="F2396" s="179" t="s">
        <v>3256</v>
      </c>
      <c r="H2396" s="180">
        <v>2.2000000000000002</v>
      </c>
      <c r="I2396" s="181"/>
      <c r="L2396" s="176"/>
      <c r="M2396" s="182"/>
      <c r="N2396" s="183"/>
      <c r="O2396" s="183"/>
      <c r="P2396" s="183"/>
      <c r="Q2396" s="183"/>
      <c r="R2396" s="183"/>
      <c r="S2396" s="183"/>
      <c r="T2396" s="184"/>
      <c r="AT2396" s="178" t="s">
        <v>189</v>
      </c>
      <c r="AU2396" s="178" t="s">
        <v>85</v>
      </c>
      <c r="AV2396" s="13" t="s">
        <v>85</v>
      </c>
      <c r="AW2396" s="13" t="s">
        <v>31</v>
      </c>
      <c r="AX2396" s="13" t="s">
        <v>75</v>
      </c>
      <c r="AY2396" s="178" t="s">
        <v>181</v>
      </c>
    </row>
    <row r="2397" spans="2:51" s="14" customFormat="1">
      <c r="B2397" s="185"/>
      <c r="D2397" s="177" t="s">
        <v>189</v>
      </c>
      <c r="E2397" s="186" t="s">
        <v>1</v>
      </c>
      <c r="F2397" s="187" t="s">
        <v>1595</v>
      </c>
      <c r="H2397" s="186" t="s">
        <v>1</v>
      </c>
      <c r="I2397" s="188"/>
      <c r="L2397" s="185"/>
      <c r="M2397" s="189"/>
      <c r="N2397" s="190"/>
      <c r="O2397" s="190"/>
      <c r="P2397" s="190"/>
      <c r="Q2397" s="190"/>
      <c r="R2397" s="190"/>
      <c r="S2397" s="190"/>
      <c r="T2397" s="191"/>
      <c r="AT2397" s="186" t="s">
        <v>189</v>
      </c>
      <c r="AU2397" s="186" t="s">
        <v>85</v>
      </c>
      <c r="AV2397" s="14" t="s">
        <v>80</v>
      </c>
      <c r="AW2397" s="14" t="s">
        <v>31</v>
      </c>
      <c r="AX2397" s="14" t="s">
        <v>75</v>
      </c>
      <c r="AY2397" s="186" t="s">
        <v>181</v>
      </c>
    </row>
    <row r="2398" spans="2:51" s="14" customFormat="1">
      <c r="B2398" s="185"/>
      <c r="D2398" s="177" t="s">
        <v>189</v>
      </c>
      <c r="E2398" s="186" t="s">
        <v>1</v>
      </c>
      <c r="F2398" s="187" t="s">
        <v>3195</v>
      </c>
      <c r="H2398" s="186" t="s">
        <v>1</v>
      </c>
      <c r="I2398" s="188"/>
      <c r="L2398" s="185"/>
      <c r="M2398" s="189"/>
      <c r="N2398" s="190"/>
      <c r="O2398" s="190"/>
      <c r="P2398" s="190"/>
      <c r="Q2398" s="190"/>
      <c r="R2398" s="190"/>
      <c r="S2398" s="190"/>
      <c r="T2398" s="191"/>
      <c r="AT2398" s="186" t="s">
        <v>189</v>
      </c>
      <c r="AU2398" s="186" t="s">
        <v>85</v>
      </c>
      <c r="AV2398" s="14" t="s">
        <v>80</v>
      </c>
      <c r="AW2398" s="14" t="s">
        <v>31</v>
      </c>
      <c r="AX2398" s="14" t="s">
        <v>75</v>
      </c>
      <c r="AY2398" s="186" t="s">
        <v>181</v>
      </c>
    </row>
    <row r="2399" spans="2:51" s="13" customFormat="1">
      <c r="B2399" s="176"/>
      <c r="D2399" s="177" t="s">
        <v>189</v>
      </c>
      <c r="E2399" s="178" t="s">
        <v>1</v>
      </c>
      <c r="F2399" s="179" t="s">
        <v>3257</v>
      </c>
      <c r="H2399" s="180">
        <v>19.114999999999998</v>
      </c>
      <c r="I2399" s="181"/>
      <c r="L2399" s="176"/>
      <c r="M2399" s="182"/>
      <c r="N2399" s="183"/>
      <c r="O2399" s="183"/>
      <c r="P2399" s="183"/>
      <c r="Q2399" s="183"/>
      <c r="R2399" s="183"/>
      <c r="S2399" s="183"/>
      <c r="T2399" s="184"/>
      <c r="AT2399" s="178" t="s">
        <v>189</v>
      </c>
      <c r="AU2399" s="178" t="s">
        <v>85</v>
      </c>
      <c r="AV2399" s="13" t="s">
        <v>85</v>
      </c>
      <c r="AW2399" s="13" t="s">
        <v>31</v>
      </c>
      <c r="AX2399" s="13" t="s">
        <v>75</v>
      </c>
      <c r="AY2399" s="178" t="s">
        <v>181</v>
      </c>
    </row>
    <row r="2400" spans="2:51" s="14" customFormat="1">
      <c r="B2400" s="185"/>
      <c r="D2400" s="177" t="s">
        <v>189</v>
      </c>
      <c r="E2400" s="186" t="s">
        <v>1</v>
      </c>
      <c r="F2400" s="187" t="s">
        <v>1599</v>
      </c>
      <c r="H2400" s="186" t="s">
        <v>1</v>
      </c>
      <c r="I2400" s="188"/>
      <c r="L2400" s="185"/>
      <c r="M2400" s="189"/>
      <c r="N2400" s="190"/>
      <c r="O2400" s="190"/>
      <c r="P2400" s="190"/>
      <c r="Q2400" s="190"/>
      <c r="R2400" s="190"/>
      <c r="S2400" s="190"/>
      <c r="T2400" s="191"/>
      <c r="AT2400" s="186" t="s">
        <v>189</v>
      </c>
      <c r="AU2400" s="186" t="s">
        <v>85</v>
      </c>
      <c r="AV2400" s="14" t="s">
        <v>80</v>
      </c>
      <c r="AW2400" s="14" t="s">
        <v>31</v>
      </c>
      <c r="AX2400" s="14" t="s">
        <v>75</v>
      </c>
      <c r="AY2400" s="186" t="s">
        <v>181</v>
      </c>
    </row>
    <row r="2401" spans="2:51" s="14" customFormat="1">
      <c r="B2401" s="185"/>
      <c r="D2401" s="177" t="s">
        <v>189</v>
      </c>
      <c r="E2401" s="186" t="s">
        <v>1</v>
      </c>
      <c r="F2401" s="187" t="s">
        <v>3189</v>
      </c>
      <c r="H2401" s="186" t="s">
        <v>1</v>
      </c>
      <c r="I2401" s="188"/>
      <c r="L2401" s="185"/>
      <c r="M2401" s="189"/>
      <c r="N2401" s="190"/>
      <c r="O2401" s="190"/>
      <c r="P2401" s="190"/>
      <c r="Q2401" s="190"/>
      <c r="R2401" s="190"/>
      <c r="S2401" s="190"/>
      <c r="T2401" s="191"/>
      <c r="AT2401" s="186" t="s">
        <v>189</v>
      </c>
      <c r="AU2401" s="186" t="s">
        <v>85</v>
      </c>
      <c r="AV2401" s="14" t="s">
        <v>80</v>
      </c>
      <c r="AW2401" s="14" t="s">
        <v>31</v>
      </c>
      <c r="AX2401" s="14" t="s">
        <v>75</v>
      </c>
      <c r="AY2401" s="186" t="s">
        <v>181</v>
      </c>
    </row>
    <row r="2402" spans="2:51" s="13" customFormat="1">
      <c r="B2402" s="176"/>
      <c r="D2402" s="177" t="s">
        <v>189</v>
      </c>
      <c r="E2402" s="178" t="s">
        <v>1</v>
      </c>
      <c r="F2402" s="179" t="s">
        <v>3258</v>
      </c>
      <c r="H2402" s="180">
        <v>2.5</v>
      </c>
      <c r="I2402" s="181"/>
      <c r="L2402" s="176"/>
      <c r="M2402" s="182"/>
      <c r="N2402" s="183"/>
      <c r="O2402" s="183"/>
      <c r="P2402" s="183"/>
      <c r="Q2402" s="183"/>
      <c r="R2402" s="183"/>
      <c r="S2402" s="183"/>
      <c r="T2402" s="184"/>
      <c r="AT2402" s="178" t="s">
        <v>189</v>
      </c>
      <c r="AU2402" s="178" t="s">
        <v>85</v>
      </c>
      <c r="AV2402" s="13" t="s">
        <v>85</v>
      </c>
      <c r="AW2402" s="13" t="s">
        <v>31</v>
      </c>
      <c r="AX2402" s="13" t="s">
        <v>75</v>
      </c>
      <c r="AY2402" s="178" t="s">
        <v>181</v>
      </c>
    </row>
    <row r="2403" spans="2:51" s="14" customFormat="1">
      <c r="B2403" s="185"/>
      <c r="D2403" s="177" t="s">
        <v>189</v>
      </c>
      <c r="E2403" s="186" t="s">
        <v>1</v>
      </c>
      <c r="F2403" s="187" t="s">
        <v>1601</v>
      </c>
      <c r="H2403" s="186" t="s">
        <v>1</v>
      </c>
      <c r="I2403" s="188"/>
      <c r="L2403" s="185"/>
      <c r="M2403" s="189"/>
      <c r="N2403" s="190"/>
      <c r="O2403" s="190"/>
      <c r="P2403" s="190"/>
      <c r="Q2403" s="190"/>
      <c r="R2403" s="190"/>
      <c r="S2403" s="190"/>
      <c r="T2403" s="191"/>
      <c r="AT2403" s="186" t="s">
        <v>189</v>
      </c>
      <c r="AU2403" s="186" t="s">
        <v>85</v>
      </c>
      <c r="AV2403" s="14" t="s">
        <v>80</v>
      </c>
      <c r="AW2403" s="14" t="s">
        <v>31</v>
      </c>
      <c r="AX2403" s="14" t="s">
        <v>75</v>
      </c>
      <c r="AY2403" s="186" t="s">
        <v>181</v>
      </c>
    </row>
    <row r="2404" spans="2:51" s="14" customFormat="1">
      <c r="B2404" s="185"/>
      <c r="D2404" s="177" t="s">
        <v>189</v>
      </c>
      <c r="E2404" s="186" t="s">
        <v>1</v>
      </c>
      <c r="F2404" s="187" t="s">
        <v>3191</v>
      </c>
      <c r="H2404" s="186" t="s">
        <v>1</v>
      </c>
      <c r="I2404" s="188"/>
      <c r="L2404" s="185"/>
      <c r="M2404" s="189"/>
      <c r="N2404" s="190"/>
      <c r="O2404" s="190"/>
      <c r="P2404" s="190"/>
      <c r="Q2404" s="190"/>
      <c r="R2404" s="190"/>
      <c r="S2404" s="190"/>
      <c r="T2404" s="191"/>
      <c r="AT2404" s="186" t="s">
        <v>189</v>
      </c>
      <c r="AU2404" s="186" t="s">
        <v>85</v>
      </c>
      <c r="AV2404" s="14" t="s">
        <v>80</v>
      </c>
      <c r="AW2404" s="14" t="s">
        <v>31</v>
      </c>
      <c r="AX2404" s="14" t="s">
        <v>75</v>
      </c>
      <c r="AY2404" s="186" t="s">
        <v>181</v>
      </c>
    </row>
    <row r="2405" spans="2:51" s="13" customFormat="1">
      <c r="B2405" s="176"/>
      <c r="D2405" s="177" t="s">
        <v>189</v>
      </c>
      <c r="E2405" s="178" t="s">
        <v>1</v>
      </c>
      <c r="F2405" s="179" t="s">
        <v>407</v>
      </c>
      <c r="H2405" s="180">
        <v>1.5</v>
      </c>
      <c r="I2405" s="181"/>
      <c r="L2405" s="176"/>
      <c r="M2405" s="182"/>
      <c r="N2405" s="183"/>
      <c r="O2405" s="183"/>
      <c r="P2405" s="183"/>
      <c r="Q2405" s="183"/>
      <c r="R2405" s="183"/>
      <c r="S2405" s="183"/>
      <c r="T2405" s="184"/>
      <c r="AT2405" s="178" t="s">
        <v>189</v>
      </c>
      <c r="AU2405" s="178" t="s">
        <v>85</v>
      </c>
      <c r="AV2405" s="13" t="s">
        <v>85</v>
      </c>
      <c r="AW2405" s="13" t="s">
        <v>31</v>
      </c>
      <c r="AX2405" s="13" t="s">
        <v>75</v>
      </c>
      <c r="AY2405" s="178" t="s">
        <v>181</v>
      </c>
    </row>
    <row r="2406" spans="2:51" s="14" customFormat="1">
      <c r="B2406" s="185"/>
      <c r="D2406" s="177" t="s">
        <v>189</v>
      </c>
      <c r="E2406" s="186" t="s">
        <v>1</v>
      </c>
      <c r="F2406" s="187" t="s">
        <v>1603</v>
      </c>
      <c r="H2406" s="186" t="s">
        <v>1</v>
      </c>
      <c r="I2406" s="188"/>
      <c r="L2406" s="185"/>
      <c r="M2406" s="189"/>
      <c r="N2406" s="190"/>
      <c r="O2406" s="190"/>
      <c r="P2406" s="190"/>
      <c r="Q2406" s="190"/>
      <c r="R2406" s="190"/>
      <c r="S2406" s="190"/>
      <c r="T2406" s="191"/>
      <c r="AT2406" s="186" t="s">
        <v>189</v>
      </c>
      <c r="AU2406" s="186" t="s">
        <v>85</v>
      </c>
      <c r="AV2406" s="14" t="s">
        <v>80</v>
      </c>
      <c r="AW2406" s="14" t="s">
        <v>31</v>
      </c>
      <c r="AX2406" s="14" t="s">
        <v>75</v>
      </c>
      <c r="AY2406" s="186" t="s">
        <v>181</v>
      </c>
    </row>
    <row r="2407" spans="2:51" s="14" customFormat="1">
      <c r="B2407" s="185"/>
      <c r="D2407" s="177" t="s">
        <v>189</v>
      </c>
      <c r="E2407" s="186" t="s">
        <v>1</v>
      </c>
      <c r="F2407" s="187" t="s">
        <v>3187</v>
      </c>
      <c r="H2407" s="186" t="s">
        <v>1</v>
      </c>
      <c r="I2407" s="188"/>
      <c r="L2407" s="185"/>
      <c r="M2407" s="189"/>
      <c r="N2407" s="190"/>
      <c r="O2407" s="190"/>
      <c r="P2407" s="190"/>
      <c r="Q2407" s="190"/>
      <c r="R2407" s="190"/>
      <c r="S2407" s="190"/>
      <c r="T2407" s="191"/>
      <c r="AT2407" s="186" t="s">
        <v>189</v>
      </c>
      <c r="AU2407" s="186" t="s">
        <v>85</v>
      </c>
      <c r="AV2407" s="14" t="s">
        <v>80</v>
      </c>
      <c r="AW2407" s="14" t="s">
        <v>31</v>
      </c>
      <c r="AX2407" s="14" t="s">
        <v>75</v>
      </c>
      <c r="AY2407" s="186" t="s">
        <v>181</v>
      </c>
    </row>
    <row r="2408" spans="2:51" s="13" customFormat="1">
      <c r="B2408" s="176"/>
      <c r="D2408" s="177" t="s">
        <v>189</v>
      </c>
      <c r="E2408" s="178" t="s">
        <v>1</v>
      </c>
      <c r="F2408" s="179" t="s">
        <v>3259</v>
      </c>
      <c r="H2408" s="180">
        <v>3.1150000000000002</v>
      </c>
      <c r="I2408" s="181"/>
      <c r="L2408" s="176"/>
      <c r="M2408" s="182"/>
      <c r="N2408" s="183"/>
      <c r="O2408" s="183"/>
      <c r="P2408" s="183"/>
      <c r="Q2408" s="183"/>
      <c r="R2408" s="183"/>
      <c r="S2408" s="183"/>
      <c r="T2408" s="184"/>
      <c r="AT2408" s="178" t="s">
        <v>189</v>
      </c>
      <c r="AU2408" s="178" t="s">
        <v>85</v>
      </c>
      <c r="AV2408" s="13" t="s">
        <v>85</v>
      </c>
      <c r="AW2408" s="13" t="s">
        <v>31</v>
      </c>
      <c r="AX2408" s="13" t="s">
        <v>75</v>
      </c>
      <c r="AY2408" s="178" t="s">
        <v>181</v>
      </c>
    </row>
    <row r="2409" spans="2:51" s="14" customFormat="1">
      <c r="B2409" s="185"/>
      <c r="D2409" s="177" t="s">
        <v>189</v>
      </c>
      <c r="E2409" s="186" t="s">
        <v>1</v>
      </c>
      <c r="F2409" s="187" t="s">
        <v>1607</v>
      </c>
      <c r="H2409" s="186" t="s">
        <v>1</v>
      </c>
      <c r="I2409" s="188"/>
      <c r="L2409" s="185"/>
      <c r="M2409" s="189"/>
      <c r="N2409" s="190"/>
      <c r="O2409" s="190"/>
      <c r="P2409" s="190"/>
      <c r="Q2409" s="190"/>
      <c r="R2409" s="190"/>
      <c r="S2409" s="190"/>
      <c r="T2409" s="191"/>
      <c r="AT2409" s="186" t="s">
        <v>189</v>
      </c>
      <c r="AU2409" s="186" t="s">
        <v>85</v>
      </c>
      <c r="AV2409" s="14" t="s">
        <v>80</v>
      </c>
      <c r="AW2409" s="14" t="s">
        <v>31</v>
      </c>
      <c r="AX2409" s="14" t="s">
        <v>75</v>
      </c>
      <c r="AY2409" s="186" t="s">
        <v>181</v>
      </c>
    </row>
    <row r="2410" spans="2:51" s="13" customFormat="1">
      <c r="B2410" s="176"/>
      <c r="D2410" s="177" t="s">
        <v>189</v>
      </c>
      <c r="E2410" s="178" t="s">
        <v>1</v>
      </c>
      <c r="F2410" s="179" t="s">
        <v>3260</v>
      </c>
      <c r="H2410" s="180">
        <v>4.49</v>
      </c>
      <c r="I2410" s="181"/>
      <c r="L2410" s="176"/>
      <c r="M2410" s="182"/>
      <c r="N2410" s="183"/>
      <c r="O2410" s="183"/>
      <c r="P2410" s="183"/>
      <c r="Q2410" s="183"/>
      <c r="R2410" s="183"/>
      <c r="S2410" s="183"/>
      <c r="T2410" s="184"/>
      <c r="AT2410" s="178" t="s">
        <v>189</v>
      </c>
      <c r="AU2410" s="178" t="s">
        <v>85</v>
      </c>
      <c r="AV2410" s="13" t="s">
        <v>85</v>
      </c>
      <c r="AW2410" s="13" t="s">
        <v>31</v>
      </c>
      <c r="AX2410" s="13" t="s">
        <v>75</v>
      </c>
      <c r="AY2410" s="178" t="s">
        <v>181</v>
      </c>
    </row>
    <row r="2411" spans="2:51" s="14" customFormat="1">
      <c r="B2411" s="185"/>
      <c r="D2411" s="177" t="s">
        <v>189</v>
      </c>
      <c r="E2411" s="186" t="s">
        <v>1</v>
      </c>
      <c r="F2411" s="187" t="s">
        <v>1078</v>
      </c>
      <c r="H2411" s="186" t="s">
        <v>1</v>
      </c>
      <c r="I2411" s="188"/>
      <c r="L2411" s="185"/>
      <c r="M2411" s="189"/>
      <c r="N2411" s="190"/>
      <c r="O2411" s="190"/>
      <c r="P2411" s="190"/>
      <c r="Q2411" s="190"/>
      <c r="R2411" s="190"/>
      <c r="S2411" s="190"/>
      <c r="T2411" s="191"/>
      <c r="AT2411" s="186" t="s">
        <v>189</v>
      </c>
      <c r="AU2411" s="186" t="s">
        <v>85</v>
      </c>
      <c r="AV2411" s="14" t="s">
        <v>80</v>
      </c>
      <c r="AW2411" s="14" t="s">
        <v>31</v>
      </c>
      <c r="AX2411" s="14" t="s">
        <v>75</v>
      </c>
      <c r="AY2411" s="186" t="s">
        <v>181</v>
      </c>
    </row>
    <row r="2412" spans="2:51" s="14" customFormat="1">
      <c r="B2412" s="185"/>
      <c r="D2412" s="177" t="s">
        <v>189</v>
      </c>
      <c r="E2412" s="186" t="s">
        <v>1</v>
      </c>
      <c r="F2412" s="187" t="s">
        <v>3187</v>
      </c>
      <c r="H2412" s="186" t="s">
        <v>1</v>
      </c>
      <c r="I2412" s="188"/>
      <c r="L2412" s="185"/>
      <c r="M2412" s="189"/>
      <c r="N2412" s="190"/>
      <c r="O2412" s="190"/>
      <c r="P2412" s="190"/>
      <c r="Q2412" s="190"/>
      <c r="R2412" s="190"/>
      <c r="S2412" s="190"/>
      <c r="T2412" s="191"/>
      <c r="AT2412" s="186" t="s">
        <v>189</v>
      </c>
      <c r="AU2412" s="186" t="s">
        <v>85</v>
      </c>
      <c r="AV2412" s="14" t="s">
        <v>80</v>
      </c>
      <c r="AW2412" s="14" t="s">
        <v>31</v>
      </c>
      <c r="AX2412" s="14" t="s">
        <v>75</v>
      </c>
      <c r="AY2412" s="186" t="s">
        <v>181</v>
      </c>
    </row>
    <row r="2413" spans="2:51" s="13" customFormat="1">
      <c r="B2413" s="176"/>
      <c r="D2413" s="177" t="s">
        <v>189</v>
      </c>
      <c r="E2413" s="178" t="s">
        <v>1</v>
      </c>
      <c r="F2413" s="179" t="s">
        <v>3261</v>
      </c>
      <c r="H2413" s="180">
        <v>1.2</v>
      </c>
      <c r="I2413" s="181"/>
      <c r="L2413" s="176"/>
      <c r="M2413" s="182"/>
      <c r="N2413" s="183"/>
      <c r="O2413" s="183"/>
      <c r="P2413" s="183"/>
      <c r="Q2413" s="183"/>
      <c r="R2413" s="183"/>
      <c r="S2413" s="183"/>
      <c r="T2413" s="184"/>
      <c r="AT2413" s="178" t="s">
        <v>189</v>
      </c>
      <c r="AU2413" s="178" t="s">
        <v>85</v>
      </c>
      <c r="AV2413" s="13" t="s">
        <v>85</v>
      </c>
      <c r="AW2413" s="13" t="s">
        <v>31</v>
      </c>
      <c r="AX2413" s="13" t="s">
        <v>75</v>
      </c>
      <c r="AY2413" s="178" t="s">
        <v>181</v>
      </c>
    </row>
    <row r="2414" spans="2:51" s="14" customFormat="1">
      <c r="B2414" s="185"/>
      <c r="D2414" s="177" t="s">
        <v>189</v>
      </c>
      <c r="E2414" s="186" t="s">
        <v>1</v>
      </c>
      <c r="F2414" s="187" t="s">
        <v>3191</v>
      </c>
      <c r="H2414" s="186" t="s">
        <v>1</v>
      </c>
      <c r="I2414" s="188"/>
      <c r="L2414" s="185"/>
      <c r="M2414" s="189"/>
      <c r="N2414" s="190"/>
      <c r="O2414" s="190"/>
      <c r="P2414" s="190"/>
      <c r="Q2414" s="190"/>
      <c r="R2414" s="190"/>
      <c r="S2414" s="190"/>
      <c r="T2414" s="191"/>
      <c r="AT2414" s="186" t="s">
        <v>189</v>
      </c>
      <c r="AU2414" s="186" t="s">
        <v>85</v>
      </c>
      <c r="AV2414" s="14" t="s">
        <v>80</v>
      </c>
      <c r="AW2414" s="14" t="s">
        <v>31</v>
      </c>
      <c r="AX2414" s="14" t="s">
        <v>75</v>
      </c>
      <c r="AY2414" s="186" t="s">
        <v>181</v>
      </c>
    </row>
    <row r="2415" spans="2:51" s="13" customFormat="1">
      <c r="B2415" s="176"/>
      <c r="D2415" s="177" t="s">
        <v>189</v>
      </c>
      <c r="E2415" s="178" t="s">
        <v>1</v>
      </c>
      <c r="F2415" s="179" t="s">
        <v>3262</v>
      </c>
      <c r="H2415" s="180">
        <v>0.9</v>
      </c>
      <c r="I2415" s="181"/>
      <c r="L2415" s="176"/>
      <c r="M2415" s="182"/>
      <c r="N2415" s="183"/>
      <c r="O2415" s="183"/>
      <c r="P2415" s="183"/>
      <c r="Q2415" s="183"/>
      <c r="R2415" s="183"/>
      <c r="S2415" s="183"/>
      <c r="T2415" s="184"/>
      <c r="AT2415" s="178" t="s">
        <v>189</v>
      </c>
      <c r="AU2415" s="178" t="s">
        <v>85</v>
      </c>
      <c r="AV2415" s="13" t="s">
        <v>85</v>
      </c>
      <c r="AW2415" s="13" t="s">
        <v>31</v>
      </c>
      <c r="AX2415" s="13" t="s">
        <v>75</v>
      </c>
      <c r="AY2415" s="178" t="s">
        <v>181</v>
      </c>
    </row>
    <row r="2416" spans="2:51" s="14" customFormat="1">
      <c r="B2416" s="185"/>
      <c r="D2416" s="177" t="s">
        <v>189</v>
      </c>
      <c r="E2416" s="186" t="s">
        <v>1</v>
      </c>
      <c r="F2416" s="187" t="s">
        <v>1615</v>
      </c>
      <c r="H2416" s="186" t="s">
        <v>1</v>
      </c>
      <c r="I2416" s="188"/>
      <c r="L2416" s="185"/>
      <c r="M2416" s="189"/>
      <c r="N2416" s="190"/>
      <c r="O2416" s="190"/>
      <c r="P2416" s="190"/>
      <c r="Q2416" s="190"/>
      <c r="R2416" s="190"/>
      <c r="S2416" s="190"/>
      <c r="T2416" s="191"/>
      <c r="AT2416" s="186" t="s">
        <v>189</v>
      </c>
      <c r="AU2416" s="186" t="s">
        <v>85</v>
      </c>
      <c r="AV2416" s="14" t="s">
        <v>80</v>
      </c>
      <c r="AW2416" s="14" t="s">
        <v>31</v>
      </c>
      <c r="AX2416" s="14" t="s">
        <v>75</v>
      </c>
      <c r="AY2416" s="186" t="s">
        <v>181</v>
      </c>
    </row>
    <row r="2417" spans="2:51" s="14" customFormat="1">
      <c r="B2417" s="185"/>
      <c r="D2417" s="177" t="s">
        <v>189</v>
      </c>
      <c r="E2417" s="186" t="s">
        <v>1</v>
      </c>
      <c r="F2417" s="187" t="s">
        <v>3187</v>
      </c>
      <c r="H2417" s="186" t="s">
        <v>1</v>
      </c>
      <c r="I2417" s="188"/>
      <c r="L2417" s="185"/>
      <c r="M2417" s="189"/>
      <c r="N2417" s="190"/>
      <c r="O2417" s="190"/>
      <c r="P2417" s="190"/>
      <c r="Q2417" s="190"/>
      <c r="R2417" s="190"/>
      <c r="S2417" s="190"/>
      <c r="T2417" s="191"/>
      <c r="AT2417" s="186" t="s">
        <v>189</v>
      </c>
      <c r="AU2417" s="186" t="s">
        <v>85</v>
      </c>
      <c r="AV2417" s="14" t="s">
        <v>80</v>
      </c>
      <c r="AW2417" s="14" t="s">
        <v>31</v>
      </c>
      <c r="AX2417" s="14" t="s">
        <v>75</v>
      </c>
      <c r="AY2417" s="186" t="s">
        <v>181</v>
      </c>
    </row>
    <row r="2418" spans="2:51" s="13" customFormat="1">
      <c r="B2418" s="176"/>
      <c r="D2418" s="177" t="s">
        <v>189</v>
      </c>
      <c r="E2418" s="178" t="s">
        <v>1</v>
      </c>
      <c r="F2418" s="179" t="s">
        <v>3261</v>
      </c>
      <c r="H2418" s="180">
        <v>1.2</v>
      </c>
      <c r="I2418" s="181"/>
      <c r="L2418" s="176"/>
      <c r="M2418" s="182"/>
      <c r="N2418" s="183"/>
      <c r="O2418" s="183"/>
      <c r="P2418" s="183"/>
      <c r="Q2418" s="183"/>
      <c r="R2418" s="183"/>
      <c r="S2418" s="183"/>
      <c r="T2418" s="184"/>
      <c r="AT2418" s="178" t="s">
        <v>189</v>
      </c>
      <c r="AU2418" s="178" t="s">
        <v>85</v>
      </c>
      <c r="AV2418" s="13" t="s">
        <v>85</v>
      </c>
      <c r="AW2418" s="13" t="s">
        <v>31</v>
      </c>
      <c r="AX2418" s="13" t="s">
        <v>75</v>
      </c>
      <c r="AY2418" s="178" t="s">
        <v>181</v>
      </c>
    </row>
    <row r="2419" spans="2:51" s="14" customFormat="1">
      <c r="B2419" s="185"/>
      <c r="D2419" s="177" t="s">
        <v>189</v>
      </c>
      <c r="E2419" s="186" t="s">
        <v>1</v>
      </c>
      <c r="F2419" s="187" t="s">
        <v>3191</v>
      </c>
      <c r="H2419" s="186" t="s">
        <v>1</v>
      </c>
      <c r="I2419" s="188"/>
      <c r="L2419" s="185"/>
      <c r="M2419" s="189"/>
      <c r="N2419" s="190"/>
      <c r="O2419" s="190"/>
      <c r="P2419" s="190"/>
      <c r="Q2419" s="190"/>
      <c r="R2419" s="190"/>
      <c r="S2419" s="190"/>
      <c r="T2419" s="191"/>
      <c r="AT2419" s="186" t="s">
        <v>189</v>
      </c>
      <c r="AU2419" s="186" t="s">
        <v>85</v>
      </c>
      <c r="AV2419" s="14" t="s">
        <v>80</v>
      </c>
      <c r="AW2419" s="14" t="s">
        <v>31</v>
      </c>
      <c r="AX2419" s="14" t="s">
        <v>75</v>
      </c>
      <c r="AY2419" s="186" t="s">
        <v>181</v>
      </c>
    </row>
    <row r="2420" spans="2:51" s="13" customFormat="1">
      <c r="B2420" s="176"/>
      <c r="D2420" s="177" t="s">
        <v>189</v>
      </c>
      <c r="E2420" s="178" t="s">
        <v>1</v>
      </c>
      <c r="F2420" s="179" t="s">
        <v>3262</v>
      </c>
      <c r="H2420" s="180">
        <v>0.9</v>
      </c>
      <c r="I2420" s="181"/>
      <c r="L2420" s="176"/>
      <c r="M2420" s="182"/>
      <c r="N2420" s="183"/>
      <c r="O2420" s="183"/>
      <c r="P2420" s="183"/>
      <c r="Q2420" s="183"/>
      <c r="R2420" s="183"/>
      <c r="S2420" s="183"/>
      <c r="T2420" s="184"/>
      <c r="AT2420" s="178" t="s">
        <v>189</v>
      </c>
      <c r="AU2420" s="178" t="s">
        <v>85</v>
      </c>
      <c r="AV2420" s="13" t="s">
        <v>85</v>
      </c>
      <c r="AW2420" s="13" t="s">
        <v>31</v>
      </c>
      <c r="AX2420" s="13" t="s">
        <v>75</v>
      </c>
      <c r="AY2420" s="178" t="s">
        <v>181</v>
      </c>
    </row>
    <row r="2421" spans="2:51" s="14" customFormat="1">
      <c r="B2421" s="185"/>
      <c r="D2421" s="177" t="s">
        <v>189</v>
      </c>
      <c r="E2421" s="186" t="s">
        <v>1</v>
      </c>
      <c r="F2421" s="187" t="s">
        <v>1619</v>
      </c>
      <c r="H2421" s="186" t="s">
        <v>1</v>
      </c>
      <c r="I2421" s="188"/>
      <c r="L2421" s="185"/>
      <c r="M2421" s="189"/>
      <c r="N2421" s="190"/>
      <c r="O2421" s="190"/>
      <c r="P2421" s="190"/>
      <c r="Q2421" s="190"/>
      <c r="R2421" s="190"/>
      <c r="S2421" s="190"/>
      <c r="T2421" s="191"/>
      <c r="AT2421" s="186" t="s">
        <v>189</v>
      </c>
      <c r="AU2421" s="186" t="s">
        <v>85</v>
      </c>
      <c r="AV2421" s="14" t="s">
        <v>80</v>
      </c>
      <c r="AW2421" s="14" t="s">
        <v>31</v>
      </c>
      <c r="AX2421" s="14" t="s">
        <v>75</v>
      </c>
      <c r="AY2421" s="186" t="s">
        <v>181</v>
      </c>
    </row>
    <row r="2422" spans="2:51" s="14" customFormat="1">
      <c r="B2422" s="185"/>
      <c r="D2422" s="177" t="s">
        <v>189</v>
      </c>
      <c r="E2422" s="186" t="s">
        <v>1</v>
      </c>
      <c r="F2422" s="187" t="s">
        <v>1621</v>
      </c>
      <c r="H2422" s="186" t="s">
        <v>1</v>
      </c>
      <c r="I2422" s="188"/>
      <c r="L2422" s="185"/>
      <c r="M2422" s="189"/>
      <c r="N2422" s="190"/>
      <c r="O2422" s="190"/>
      <c r="P2422" s="190"/>
      <c r="Q2422" s="190"/>
      <c r="R2422" s="190"/>
      <c r="S2422" s="190"/>
      <c r="T2422" s="191"/>
      <c r="AT2422" s="186" t="s">
        <v>189</v>
      </c>
      <c r="AU2422" s="186" t="s">
        <v>85</v>
      </c>
      <c r="AV2422" s="14" t="s">
        <v>80</v>
      </c>
      <c r="AW2422" s="14" t="s">
        <v>31</v>
      </c>
      <c r="AX2422" s="14" t="s">
        <v>75</v>
      </c>
      <c r="AY2422" s="186" t="s">
        <v>181</v>
      </c>
    </row>
    <row r="2423" spans="2:51" s="14" customFormat="1">
      <c r="B2423" s="185"/>
      <c r="D2423" s="177" t="s">
        <v>189</v>
      </c>
      <c r="E2423" s="186" t="s">
        <v>1</v>
      </c>
      <c r="F2423" s="187" t="s">
        <v>3191</v>
      </c>
      <c r="H2423" s="186" t="s">
        <v>1</v>
      </c>
      <c r="I2423" s="188"/>
      <c r="L2423" s="185"/>
      <c r="M2423" s="189"/>
      <c r="N2423" s="190"/>
      <c r="O2423" s="190"/>
      <c r="P2423" s="190"/>
      <c r="Q2423" s="190"/>
      <c r="R2423" s="190"/>
      <c r="S2423" s="190"/>
      <c r="T2423" s="191"/>
      <c r="AT2423" s="186" t="s">
        <v>189</v>
      </c>
      <c r="AU2423" s="186" t="s">
        <v>85</v>
      </c>
      <c r="AV2423" s="14" t="s">
        <v>80</v>
      </c>
      <c r="AW2423" s="14" t="s">
        <v>31</v>
      </c>
      <c r="AX2423" s="14" t="s">
        <v>75</v>
      </c>
      <c r="AY2423" s="186" t="s">
        <v>181</v>
      </c>
    </row>
    <row r="2424" spans="2:51" s="13" customFormat="1">
      <c r="B2424" s="176"/>
      <c r="D2424" s="177" t="s">
        <v>189</v>
      </c>
      <c r="E2424" s="178" t="s">
        <v>1</v>
      </c>
      <c r="F2424" s="179" t="s">
        <v>3263</v>
      </c>
      <c r="H2424" s="180">
        <v>5.38</v>
      </c>
      <c r="I2424" s="181"/>
      <c r="L2424" s="176"/>
      <c r="M2424" s="182"/>
      <c r="N2424" s="183"/>
      <c r="O2424" s="183"/>
      <c r="P2424" s="183"/>
      <c r="Q2424" s="183"/>
      <c r="R2424" s="183"/>
      <c r="S2424" s="183"/>
      <c r="T2424" s="184"/>
      <c r="AT2424" s="178" t="s">
        <v>189</v>
      </c>
      <c r="AU2424" s="178" t="s">
        <v>85</v>
      </c>
      <c r="AV2424" s="13" t="s">
        <v>85</v>
      </c>
      <c r="AW2424" s="13" t="s">
        <v>31</v>
      </c>
      <c r="AX2424" s="13" t="s">
        <v>75</v>
      </c>
      <c r="AY2424" s="178" t="s">
        <v>181</v>
      </c>
    </row>
    <row r="2425" spans="2:51" s="14" customFormat="1">
      <c r="B2425" s="185"/>
      <c r="D2425" s="177" t="s">
        <v>189</v>
      </c>
      <c r="E2425" s="186" t="s">
        <v>1</v>
      </c>
      <c r="F2425" s="187" t="s">
        <v>1623</v>
      </c>
      <c r="H2425" s="186" t="s">
        <v>1</v>
      </c>
      <c r="I2425" s="188"/>
      <c r="L2425" s="185"/>
      <c r="M2425" s="189"/>
      <c r="N2425" s="190"/>
      <c r="O2425" s="190"/>
      <c r="P2425" s="190"/>
      <c r="Q2425" s="190"/>
      <c r="R2425" s="190"/>
      <c r="S2425" s="190"/>
      <c r="T2425" s="191"/>
      <c r="AT2425" s="186" t="s">
        <v>189</v>
      </c>
      <c r="AU2425" s="186" t="s">
        <v>85</v>
      </c>
      <c r="AV2425" s="14" t="s">
        <v>80</v>
      </c>
      <c r="AW2425" s="14" t="s">
        <v>31</v>
      </c>
      <c r="AX2425" s="14" t="s">
        <v>75</v>
      </c>
      <c r="AY2425" s="186" t="s">
        <v>181</v>
      </c>
    </row>
    <row r="2426" spans="2:51" s="13" customFormat="1">
      <c r="B2426" s="176"/>
      <c r="D2426" s="177" t="s">
        <v>189</v>
      </c>
      <c r="E2426" s="178" t="s">
        <v>1</v>
      </c>
      <c r="F2426" s="179" t="s">
        <v>3264</v>
      </c>
      <c r="H2426" s="180">
        <v>2.25</v>
      </c>
      <c r="I2426" s="181"/>
      <c r="L2426" s="176"/>
      <c r="M2426" s="182"/>
      <c r="N2426" s="183"/>
      <c r="O2426" s="183"/>
      <c r="P2426" s="183"/>
      <c r="Q2426" s="183"/>
      <c r="R2426" s="183"/>
      <c r="S2426" s="183"/>
      <c r="T2426" s="184"/>
      <c r="AT2426" s="178" t="s">
        <v>189</v>
      </c>
      <c r="AU2426" s="178" t="s">
        <v>85</v>
      </c>
      <c r="AV2426" s="13" t="s">
        <v>85</v>
      </c>
      <c r="AW2426" s="13" t="s">
        <v>31</v>
      </c>
      <c r="AX2426" s="13" t="s">
        <v>75</v>
      </c>
      <c r="AY2426" s="178" t="s">
        <v>181</v>
      </c>
    </row>
    <row r="2427" spans="2:51" s="14" customFormat="1">
      <c r="B2427" s="185"/>
      <c r="D2427" s="177" t="s">
        <v>189</v>
      </c>
      <c r="E2427" s="186" t="s">
        <v>1</v>
      </c>
      <c r="F2427" s="187" t="s">
        <v>1629</v>
      </c>
      <c r="H2427" s="186" t="s">
        <v>1</v>
      </c>
      <c r="I2427" s="188"/>
      <c r="L2427" s="185"/>
      <c r="M2427" s="189"/>
      <c r="N2427" s="190"/>
      <c r="O2427" s="190"/>
      <c r="P2427" s="190"/>
      <c r="Q2427" s="190"/>
      <c r="R2427" s="190"/>
      <c r="S2427" s="190"/>
      <c r="T2427" s="191"/>
      <c r="AT2427" s="186" t="s">
        <v>189</v>
      </c>
      <c r="AU2427" s="186" t="s">
        <v>85</v>
      </c>
      <c r="AV2427" s="14" t="s">
        <v>80</v>
      </c>
      <c r="AW2427" s="14" t="s">
        <v>31</v>
      </c>
      <c r="AX2427" s="14" t="s">
        <v>75</v>
      </c>
      <c r="AY2427" s="186" t="s">
        <v>181</v>
      </c>
    </row>
    <row r="2428" spans="2:51" s="14" customFormat="1">
      <c r="B2428" s="185"/>
      <c r="D2428" s="177" t="s">
        <v>189</v>
      </c>
      <c r="E2428" s="186" t="s">
        <v>1</v>
      </c>
      <c r="F2428" s="187" t="s">
        <v>3191</v>
      </c>
      <c r="H2428" s="186" t="s">
        <v>1</v>
      </c>
      <c r="I2428" s="188"/>
      <c r="L2428" s="185"/>
      <c r="M2428" s="189"/>
      <c r="N2428" s="190"/>
      <c r="O2428" s="190"/>
      <c r="P2428" s="190"/>
      <c r="Q2428" s="190"/>
      <c r="R2428" s="190"/>
      <c r="S2428" s="190"/>
      <c r="T2428" s="191"/>
      <c r="AT2428" s="186" t="s">
        <v>189</v>
      </c>
      <c r="AU2428" s="186" t="s">
        <v>85</v>
      </c>
      <c r="AV2428" s="14" t="s">
        <v>80</v>
      </c>
      <c r="AW2428" s="14" t="s">
        <v>31</v>
      </c>
      <c r="AX2428" s="14" t="s">
        <v>75</v>
      </c>
      <c r="AY2428" s="186" t="s">
        <v>181</v>
      </c>
    </row>
    <row r="2429" spans="2:51" s="13" customFormat="1">
      <c r="B2429" s="176"/>
      <c r="D2429" s="177" t="s">
        <v>189</v>
      </c>
      <c r="E2429" s="178" t="s">
        <v>1</v>
      </c>
      <c r="F2429" s="179" t="s">
        <v>3265</v>
      </c>
      <c r="H2429" s="180">
        <v>2.6850000000000001</v>
      </c>
      <c r="I2429" s="181"/>
      <c r="L2429" s="176"/>
      <c r="M2429" s="182"/>
      <c r="N2429" s="183"/>
      <c r="O2429" s="183"/>
      <c r="P2429" s="183"/>
      <c r="Q2429" s="183"/>
      <c r="R2429" s="183"/>
      <c r="S2429" s="183"/>
      <c r="T2429" s="184"/>
      <c r="AT2429" s="178" t="s">
        <v>189</v>
      </c>
      <c r="AU2429" s="178" t="s">
        <v>85</v>
      </c>
      <c r="AV2429" s="13" t="s">
        <v>85</v>
      </c>
      <c r="AW2429" s="13" t="s">
        <v>31</v>
      </c>
      <c r="AX2429" s="13" t="s">
        <v>75</v>
      </c>
      <c r="AY2429" s="178" t="s">
        <v>181</v>
      </c>
    </row>
    <row r="2430" spans="2:51" s="14" customFormat="1">
      <c r="B2430" s="185"/>
      <c r="D2430" s="177" t="s">
        <v>189</v>
      </c>
      <c r="E2430" s="186" t="s">
        <v>1</v>
      </c>
      <c r="F2430" s="187" t="s">
        <v>3187</v>
      </c>
      <c r="H2430" s="186" t="s">
        <v>1</v>
      </c>
      <c r="I2430" s="188"/>
      <c r="L2430" s="185"/>
      <c r="M2430" s="189"/>
      <c r="N2430" s="190"/>
      <c r="O2430" s="190"/>
      <c r="P2430" s="190"/>
      <c r="Q2430" s="190"/>
      <c r="R2430" s="190"/>
      <c r="S2430" s="190"/>
      <c r="T2430" s="191"/>
      <c r="AT2430" s="186" t="s">
        <v>189</v>
      </c>
      <c r="AU2430" s="186" t="s">
        <v>85</v>
      </c>
      <c r="AV2430" s="14" t="s">
        <v>80</v>
      </c>
      <c r="AW2430" s="14" t="s">
        <v>31</v>
      </c>
      <c r="AX2430" s="14" t="s">
        <v>75</v>
      </c>
      <c r="AY2430" s="186" t="s">
        <v>181</v>
      </c>
    </row>
    <row r="2431" spans="2:51" s="13" customFormat="1">
      <c r="B2431" s="176"/>
      <c r="D2431" s="177" t="s">
        <v>189</v>
      </c>
      <c r="E2431" s="178" t="s">
        <v>1</v>
      </c>
      <c r="F2431" s="179" t="s">
        <v>3266</v>
      </c>
      <c r="H2431" s="180">
        <v>2.3450000000000002</v>
      </c>
      <c r="I2431" s="181"/>
      <c r="L2431" s="176"/>
      <c r="M2431" s="182"/>
      <c r="N2431" s="183"/>
      <c r="O2431" s="183"/>
      <c r="P2431" s="183"/>
      <c r="Q2431" s="183"/>
      <c r="R2431" s="183"/>
      <c r="S2431" s="183"/>
      <c r="T2431" s="184"/>
      <c r="AT2431" s="178" t="s">
        <v>189</v>
      </c>
      <c r="AU2431" s="178" t="s">
        <v>85</v>
      </c>
      <c r="AV2431" s="13" t="s">
        <v>85</v>
      </c>
      <c r="AW2431" s="13" t="s">
        <v>31</v>
      </c>
      <c r="AX2431" s="13" t="s">
        <v>75</v>
      </c>
      <c r="AY2431" s="178" t="s">
        <v>181</v>
      </c>
    </row>
    <row r="2432" spans="2:51" s="14" customFormat="1">
      <c r="B2432" s="185"/>
      <c r="D2432" s="177" t="s">
        <v>189</v>
      </c>
      <c r="E2432" s="186" t="s">
        <v>1</v>
      </c>
      <c r="F2432" s="187" t="s">
        <v>3191</v>
      </c>
      <c r="H2432" s="186" t="s">
        <v>1</v>
      </c>
      <c r="I2432" s="188"/>
      <c r="L2432" s="185"/>
      <c r="M2432" s="189"/>
      <c r="N2432" s="190"/>
      <c r="O2432" s="190"/>
      <c r="P2432" s="190"/>
      <c r="Q2432" s="190"/>
      <c r="R2432" s="190"/>
      <c r="S2432" s="190"/>
      <c r="T2432" s="191"/>
      <c r="AT2432" s="186" t="s">
        <v>189</v>
      </c>
      <c r="AU2432" s="186" t="s">
        <v>85</v>
      </c>
      <c r="AV2432" s="14" t="s">
        <v>80</v>
      </c>
      <c r="AW2432" s="14" t="s">
        <v>31</v>
      </c>
      <c r="AX2432" s="14" t="s">
        <v>75</v>
      </c>
      <c r="AY2432" s="186" t="s">
        <v>181</v>
      </c>
    </row>
    <row r="2433" spans="2:51" s="13" customFormat="1">
      <c r="B2433" s="176"/>
      <c r="D2433" s="177" t="s">
        <v>189</v>
      </c>
      <c r="E2433" s="178" t="s">
        <v>1</v>
      </c>
      <c r="F2433" s="179" t="s">
        <v>3262</v>
      </c>
      <c r="H2433" s="180">
        <v>0.9</v>
      </c>
      <c r="I2433" s="181"/>
      <c r="L2433" s="176"/>
      <c r="M2433" s="182"/>
      <c r="N2433" s="183"/>
      <c r="O2433" s="183"/>
      <c r="P2433" s="183"/>
      <c r="Q2433" s="183"/>
      <c r="R2433" s="183"/>
      <c r="S2433" s="183"/>
      <c r="T2433" s="184"/>
      <c r="AT2433" s="178" t="s">
        <v>189</v>
      </c>
      <c r="AU2433" s="178" t="s">
        <v>85</v>
      </c>
      <c r="AV2433" s="13" t="s">
        <v>85</v>
      </c>
      <c r="AW2433" s="13" t="s">
        <v>31</v>
      </c>
      <c r="AX2433" s="13" t="s">
        <v>75</v>
      </c>
      <c r="AY2433" s="178" t="s">
        <v>181</v>
      </c>
    </row>
    <row r="2434" spans="2:51" s="14" customFormat="1">
      <c r="B2434" s="185"/>
      <c r="D2434" s="177" t="s">
        <v>189</v>
      </c>
      <c r="E2434" s="186" t="s">
        <v>1</v>
      </c>
      <c r="F2434" s="187" t="s">
        <v>1631</v>
      </c>
      <c r="H2434" s="186" t="s">
        <v>1</v>
      </c>
      <c r="I2434" s="188"/>
      <c r="L2434" s="185"/>
      <c r="M2434" s="189"/>
      <c r="N2434" s="190"/>
      <c r="O2434" s="190"/>
      <c r="P2434" s="190"/>
      <c r="Q2434" s="190"/>
      <c r="R2434" s="190"/>
      <c r="S2434" s="190"/>
      <c r="T2434" s="191"/>
      <c r="AT2434" s="186" t="s">
        <v>189</v>
      </c>
      <c r="AU2434" s="186" t="s">
        <v>85</v>
      </c>
      <c r="AV2434" s="14" t="s">
        <v>80</v>
      </c>
      <c r="AW2434" s="14" t="s">
        <v>31</v>
      </c>
      <c r="AX2434" s="14" t="s">
        <v>75</v>
      </c>
      <c r="AY2434" s="186" t="s">
        <v>181</v>
      </c>
    </row>
    <row r="2435" spans="2:51" s="14" customFormat="1">
      <c r="B2435" s="185"/>
      <c r="D2435" s="177" t="s">
        <v>189</v>
      </c>
      <c r="E2435" s="186" t="s">
        <v>1</v>
      </c>
      <c r="F2435" s="187" t="s">
        <v>3185</v>
      </c>
      <c r="H2435" s="186" t="s">
        <v>1</v>
      </c>
      <c r="I2435" s="188"/>
      <c r="L2435" s="185"/>
      <c r="M2435" s="189"/>
      <c r="N2435" s="190"/>
      <c r="O2435" s="190"/>
      <c r="P2435" s="190"/>
      <c r="Q2435" s="190"/>
      <c r="R2435" s="190"/>
      <c r="S2435" s="190"/>
      <c r="T2435" s="191"/>
      <c r="AT2435" s="186" t="s">
        <v>189</v>
      </c>
      <c r="AU2435" s="186" t="s">
        <v>85</v>
      </c>
      <c r="AV2435" s="14" t="s">
        <v>80</v>
      </c>
      <c r="AW2435" s="14" t="s">
        <v>31</v>
      </c>
      <c r="AX2435" s="14" t="s">
        <v>75</v>
      </c>
      <c r="AY2435" s="186" t="s">
        <v>181</v>
      </c>
    </row>
    <row r="2436" spans="2:51" s="13" customFormat="1">
      <c r="B2436" s="176"/>
      <c r="D2436" s="177" t="s">
        <v>189</v>
      </c>
      <c r="E2436" s="178" t="s">
        <v>1</v>
      </c>
      <c r="F2436" s="179" t="s">
        <v>3267</v>
      </c>
      <c r="H2436" s="180">
        <v>2.0699999999999998</v>
      </c>
      <c r="I2436" s="181"/>
      <c r="L2436" s="176"/>
      <c r="M2436" s="182"/>
      <c r="N2436" s="183"/>
      <c r="O2436" s="183"/>
      <c r="P2436" s="183"/>
      <c r="Q2436" s="183"/>
      <c r="R2436" s="183"/>
      <c r="S2436" s="183"/>
      <c r="T2436" s="184"/>
      <c r="AT2436" s="178" t="s">
        <v>189</v>
      </c>
      <c r="AU2436" s="178" t="s">
        <v>85</v>
      </c>
      <c r="AV2436" s="13" t="s">
        <v>85</v>
      </c>
      <c r="AW2436" s="13" t="s">
        <v>31</v>
      </c>
      <c r="AX2436" s="13" t="s">
        <v>75</v>
      </c>
      <c r="AY2436" s="178" t="s">
        <v>181</v>
      </c>
    </row>
    <row r="2437" spans="2:51" s="14" customFormat="1">
      <c r="B2437" s="185"/>
      <c r="D2437" s="177" t="s">
        <v>189</v>
      </c>
      <c r="E2437" s="186" t="s">
        <v>1</v>
      </c>
      <c r="F2437" s="187" t="s">
        <v>3187</v>
      </c>
      <c r="H2437" s="186" t="s">
        <v>1</v>
      </c>
      <c r="I2437" s="188"/>
      <c r="L2437" s="185"/>
      <c r="M2437" s="189"/>
      <c r="N2437" s="190"/>
      <c r="O2437" s="190"/>
      <c r="P2437" s="190"/>
      <c r="Q2437" s="190"/>
      <c r="R2437" s="190"/>
      <c r="S2437" s="190"/>
      <c r="T2437" s="191"/>
      <c r="AT2437" s="186" t="s">
        <v>189</v>
      </c>
      <c r="AU2437" s="186" t="s">
        <v>85</v>
      </c>
      <c r="AV2437" s="14" t="s">
        <v>80</v>
      </c>
      <c r="AW2437" s="14" t="s">
        <v>31</v>
      </c>
      <c r="AX2437" s="14" t="s">
        <v>75</v>
      </c>
      <c r="AY2437" s="186" t="s">
        <v>181</v>
      </c>
    </row>
    <row r="2438" spans="2:51" s="13" customFormat="1">
      <c r="B2438" s="176"/>
      <c r="D2438" s="177" t="s">
        <v>189</v>
      </c>
      <c r="E2438" s="178" t="s">
        <v>1</v>
      </c>
      <c r="F2438" s="179" t="s">
        <v>3268</v>
      </c>
      <c r="H2438" s="180">
        <v>3.0049999999999999</v>
      </c>
      <c r="I2438" s="181"/>
      <c r="L2438" s="176"/>
      <c r="M2438" s="182"/>
      <c r="N2438" s="183"/>
      <c r="O2438" s="183"/>
      <c r="P2438" s="183"/>
      <c r="Q2438" s="183"/>
      <c r="R2438" s="183"/>
      <c r="S2438" s="183"/>
      <c r="T2438" s="184"/>
      <c r="AT2438" s="178" t="s">
        <v>189</v>
      </c>
      <c r="AU2438" s="178" t="s">
        <v>85</v>
      </c>
      <c r="AV2438" s="13" t="s">
        <v>85</v>
      </c>
      <c r="AW2438" s="13" t="s">
        <v>31</v>
      </c>
      <c r="AX2438" s="13" t="s">
        <v>75</v>
      </c>
      <c r="AY2438" s="178" t="s">
        <v>181</v>
      </c>
    </row>
    <row r="2439" spans="2:51" s="14" customFormat="1">
      <c r="B2439" s="185"/>
      <c r="D2439" s="177" t="s">
        <v>189</v>
      </c>
      <c r="E2439" s="186" t="s">
        <v>1</v>
      </c>
      <c r="F2439" s="187" t="s">
        <v>1633</v>
      </c>
      <c r="H2439" s="186" t="s">
        <v>1</v>
      </c>
      <c r="I2439" s="188"/>
      <c r="L2439" s="185"/>
      <c r="M2439" s="189"/>
      <c r="N2439" s="190"/>
      <c r="O2439" s="190"/>
      <c r="P2439" s="190"/>
      <c r="Q2439" s="190"/>
      <c r="R2439" s="190"/>
      <c r="S2439" s="190"/>
      <c r="T2439" s="191"/>
      <c r="AT2439" s="186" t="s">
        <v>189</v>
      </c>
      <c r="AU2439" s="186" t="s">
        <v>85</v>
      </c>
      <c r="AV2439" s="14" t="s">
        <v>80</v>
      </c>
      <c r="AW2439" s="14" t="s">
        <v>31</v>
      </c>
      <c r="AX2439" s="14" t="s">
        <v>75</v>
      </c>
      <c r="AY2439" s="186" t="s">
        <v>181</v>
      </c>
    </row>
    <row r="2440" spans="2:51" s="14" customFormat="1">
      <c r="B2440" s="185"/>
      <c r="D2440" s="177" t="s">
        <v>189</v>
      </c>
      <c r="E2440" s="186" t="s">
        <v>1</v>
      </c>
      <c r="F2440" s="187" t="s">
        <v>3189</v>
      </c>
      <c r="H2440" s="186" t="s">
        <v>1</v>
      </c>
      <c r="I2440" s="188"/>
      <c r="L2440" s="185"/>
      <c r="M2440" s="189"/>
      <c r="N2440" s="190"/>
      <c r="O2440" s="190"/>
      <c r="P2440" s="190"/>
      <c r="Q2440" s="190"/>
      <c r="R2440" s="190"/>
      <c r="S2440" s="190"/>
      <c r="T2440" s="191"/>
      <c r="AT2440" s="186" t="s">
        <v>189</v>
      </c>
      <c r="AU2440" s="186" t="s">
        <v>85</v>
      </c>
      <c r="AV2440" s="14" t="s">
        <v>80</v>
      </c>
      <c r="AW2440" s="14" t="s">
        <v>31</v>
      </c>
      <c r="AX2440" s="14" t="s">
        <v>75</v>
      </c>
      <c r="AY2440" s="186" t="s">
        <v>181</v>
      </c>
    </row>
    <row r="2441" spans="2:51" s="13" customFormat="1">
      <c r="B2441" s="176"/>
      <c r="D2441" s="177" t="s">
        <v>189</v>
      </c>
      <c r="E2441" s="178" t="s">
        <v>1</v>
      </c>
      <c r="F2441" s="179" t="s">
        <v>3269</v>
      </c>
      <c r="H2441" s="180">
        <v>2.84</v>
      </c>
      <c r="I2441" s="181"/>
      <c r="L2441" s="176"/>
      <c r="M2441" s="182"/>
      <c r="N2441" s="183"/>
      <c r="O2441" s="183"/>
      <c r="P2441" s="183"/>
      <c r="Q2441" s="183"/>
      <c r="R2441" s="183"/>
      <c r="S2441" s="183"/>
      <c r="T2441" s="184"/>
      <c r="AT2441" s="178" t="s">
        <v>189</v>
      </c>
      <c r="AU2441" s="178" t="s">
        <v>85</v>
      </c>
      <c r="AV2441" s="13" t="s">
        <v>85</v>
      </c>
      <c r="AW2441" s="13" t="s">
        <v>31</v>
      </c>
      <c r="AX2441" s="13" t="s">
        <v>75</v>
      </c>
      <c r="AY2441" s="178" t="s">
        <v>181</v>
      </c>
    </row>
    <row r="2442" spans="2:51" s="14" customFormat="1">
      <c r="B2442" s="185"/>
      <c r="D2442" s="177" t="s">
        <v>189</v>
      </c>
      <c r="E2442" s="186" t="s">
        <v>1</v>
      </c>
      <c r="F2442" s="187" t="s">
        <v>1113</v>
      </c>
      <c r="H2442" s="186" t="s">
        <v>1</v>
      </c>
      <c r="I2442" s="188"/>
      <c r="L2442" s="185"/>
      <c r="M2442" s="189"/>
      <c r="N2442" s="190"/>
      <c r="O2442" s="190"/>
      <c r="P2442" s="190"/>
      <c r="Q2442" s="190"/>
      <c r="R2442" s="190"/>
      <c r="S2442" s="190"/>
      <c r="T2442" s="191"/>
      <c r="AT2442" s="186" t="s">
        <v>189</v>
      </c>
      <c r="AU2442" s="186" t="s">
        <v>85</v>
      </c>
      <c r="AV2442" s="14" t="s">
        <v>80</v>
      </c>
      <c r="AW2442" s="14" t="s">
        <v>31</v>
      </c>
      <c r="AX2442" s="14" t="s">
        <v>75</v>
      </c>
      <c r="AY2442" s="186" t="s">
        <v>181</v>
      </c>
    </row>
    <row r="2443" spans="2:51" s="14" customFormat="1">
      <c r="B2443" s="185"/>
      <c r="D2443" s="177" t="s">
        <v>189</v>
      </c>
      <c r="E2443" s="186" t="s">
        <v>1</v>
      </c>
      <c r="F2443" s="187" t="s">
        <v>3187</v>
      </c>
      <c r="H2443" s="186" t="s">
        <v>1</v>
      </c>
      <c r="I2443" s="188"/>
      <c r="L2443" s="185"/>
      <c r="M2443" s="189"/>
      <c r="N2443" s="190"/>
      <c r="O2443" s="190"/>
      <c r="P2443" s="190"/>
      <c r="Q2443" s="190"/>
      <c r="R2443" s="190"/>
      <c r="S2443" s="190"/>
      <c r="T2443" s="191"/>
      <c r="AT2443" s="186" t="s">
        <v>189</v>
      </c>
      <c r="AU2443" s="186" t="s">
        <v>85</v>
      </c>
      <c r="AV2443" s="14" t="s">
        <v>80</v>
      </c>
      <c r="AW2443" s="14" t="s">
        <v>31</v>
      </c>
      <c r="AX2443" s="14" t="s">
        <v>75</v>
      </c>
      <c r="AY2443" s="186" t="s">
        <v>181</v>
      </c>
    </row>
    <row r="2444" spans="2:51" s="13" customFormat="1">
      <c r="B2444" s="176"/>
      <c r="D2444" s="177" t="s">
        <v>189</v>
      </c>
      <c r="E2444" s="178" t="s">
        <v>1</v>
      </c>
      <c r="F2444" s="179" t="s">
        <v>3270</v>
      </c>
      <c r="H2444" s="180">
        <v>5.75</v>
      </c>
      <c r="I2444" s="181"/>
      <c r="L2444" s="176"/>
      <c r="M2444" s="182"/>
      <c r="N2444" s="183"/>
      <c r="O2444" s="183"/>
      <c r="P2444" s="183"/>
      <c r="Q2444" s="183"/>
      <c r="R2444" s="183"/>
      <c r="S2444" s="183"/>
      <c r="T2444" s="184"/>
      <c r="AT2444" s="178" t="s">
        <v>189</v>
      </c>
      <c r="AU2444" s="178" t="s">
        <v>85</v>
      </c>
      <c r="AV2444" s="13" t="s">
        <v>85</v>
      </c>
      <c r="AW2444" s="13" t="s">
        <v>31</v>
      </c>
      <c r="AX2444" s="13" t="s">
        <v>75</v>
      </c>
      <c r="AY2444" s="178" t="s">
        <v>181</v>
      </c>
    </row>
    <row r="2445" spans="2:51" s="14" customFormat="1">
      <c r="B2445" s="185"/>
      <c r="D2445" s="177" t="s">
        <v>189</v>
      </c>
      <c r="E2445" s="186" t="s">
        <v>1</v>
      </c>
      <c r="F2445" s="187" t="s">
        <v>1451</v>
      </c>
      <c r="H2445" s="186" t="s">
        <v>1</v>
      </c>
      <c r="I2445" s="188"/>
      <c r="L2445" s="185"/>
      <c r="M2445" s="189"/>
      <c r="N2445" s="190"/>
      <c r="O2445" s="190"/>
      <c r="P2445" s="190"/>
      <c r="Q2445" s="190"/>
      <c r="R2445" s="190"/>
      <c r="S2445" s="190"/>
      <c r="T2445" s="191"/>
      <c r="AT2445" s="186" t="s">
        <v>189</v>
      </c>
      <c r="AU2445" s="186" t="s">
        <v>85</v>
      </c>
      <c r="AV2445" s="14" t="s">
        <v>80</v>
      </c>
      <c r="AW2445" s="14" t="s">
        <v>31</v>
      </c>
      <c r="AX2445" s="14" t="s">
        <v>75</v>
      </c>
      <c r="AY2445" s="186" t="s">
        <v>181</v>
      </c>
    </row>
    <row r="2446" spans="2:51" s="14" customFormat="1">
      <c r="B2446" s="185"/>
      <c r="D2446" s="177" t="s">
        <v>189</v>
      </c>
      <c r="E2446" s="186" t="s">
        <v>1</v>
      </c>
      <c r="F2446" s="187" t="s">
        <v>3195</v>
      </c>
      <c r="H2446" s="186" t="s">
        <v>1</v>
      </c>
      <c r="I2446" s="188"/>
      <c r="L2446" s="185"/>
      <c r="M2446" s="189"/>
      <c r="N2446" s="190"/>
      <c r="O2446" s="190"/>
      <c r="P2446" s="190"/>
      <c r="Q2446" s="190"/>
      <c r="R2446" s="190"/>
      <c r="S2446" s="190"/>
      <c r="T2446" s="191"/>
      <c r="AT2446" s="186" t="s">
        <v>189</v>
      </c>
      <c r="AU2446" s="186" t="s">
        <v>85</v>
      </c>
      <c r="AV2446" s="14" t="s">
        <v>80</v>
      </c>
      <c r="AW2446" s="14" t="s">
        <v>31</v>
      </c>
      <c r="AX2446" s="14" t="s">
        <v>75</v>
      </c>
      <c r="AY2446" s="186" t="s">
        <v>181</v>
      </c>
    </row>
    <row r="2447" spans="2:51" s="13" customFormat="1">
      <c r="B2447" s="176"/>
      <c r="D2447" s="177" t="s">
        <v>189</v>
      </c>
      <c r="E2447" s="178" t="s">
        <v>1</v>
      </c>
      <c r="F2447" s="179" t="s">
        <v>3271</v>
      </c>
      <c r="H2447" s="180">
        <v>5.6449999999999996</v>
      </c>
      <c r="I2447" s="181"/>
      <c r="L2447" s="176"/>
      <c r="M2447" s="182"/>
      <c r="N2447" s="183"/>
      <c r="O2447" s="183"/>
      <c r="P2447" s="183"/>
      <c r="Q2447" s="183"/>
      <c r="R2447" s="183"/>
      <c r="S2447" s="183"/>
      <c r="T2447" s="184"/>
      <c r="AT2447" s="178" t="s">
        <v>189</v>
      </c>
      <c r="AU2447" s="178" t="s">
        <v>85</v>
      </c>
      <c r="AV2447" s="13" t="s">
        <v>85</v>
      </c>
      <c r="AW2447" s="13" t="s">
        <v>31</v>
      </c>
      <c r="AX2447" s="13" t="s">
        <v>75</v>
      </c>
      <c r="AY2447" s="178" t="s">
        <v>181</v>
      </c>
    </row>
    <row r="2448" spans="2:51" s="14" customFormat="1">
      <c r="B2448" s="185"/>
      <c r="D2448" s="177" t="s">
        <v>189</v>
      </c>
      <c r="E2448" s="186" t="s">
        <v>1</v>
      </c>
      <c r="F2448" s="187" t="s">
        <v>1637</v>
      </c>
      <c r="H2448" s="186" t="s">
        <v>1</v>
      </c>
      <c r="I2448" s="188"/>
      <c r="L2448" s="185"/>
      <c r="M2448" s="189"/>
      <c r="N2448" s="190"/>
      <c r="O2448" s="190"/>
      <c r="P2448" s="190"/>
      <c r="Q2448" s="190"/>
      <c r="R2448" s="190"/>
      <c r="S2448" s="190"/>
      <c r="T2448" s="191"/>
      <c r="AT2448" s="186" t="s">
        <v>189</v>
      </c>
      <c r="AU2448" s="186" t="s">
        <v>85</v>
      </c>
      <c r="AV2448" s="14" t="s">
        <v>80</v>
      </c>
      <c r="AW2448" s="14" t="s">
        <v>31</v>
      </c>
      <c r="AX2448" s="14" t="s">
        <v>75</v>
      </c>
      <c r="AY2448" s="186" t="s">
        <v>181</v>
      </c>
    </row>
    <row r="2449" spans="2:51" s="14" customFormat="1">
      <c r="B2449" s="185"/>
      <c r="D2449" s="177" t="s">
        <v>189</v>
      </c>
      <c r="E2449" s="186" t="s">
        <v>1</v>
      </c>
      <c r="F2449" s="187" t="s">
        <v>3187</v>
      </c>
      <c r="H2449" s="186" t="s">
        <v>1</v>
      </c>
      <c r="I2449" s="188"/>
      <c r="L2449" s="185"/>
      <c r="M2449" s="189"/>
      <c r="N2449" s="190"/>
      <c r="O2449" s="190"/>
      <c r="P2449" s="190"/>
      <c r="Q2449" s="190"/>
      <c r="R2449" s="190"/>
      <c r="S2449" s="190"/>
      <c r="T2449" s="191"/>
      <c r="AT2449" s="186" t="s">
        <v>189</v>
      </c>
      <c r="AU2449" s="186" t="s">
        <v>85</v>
      </c>
      <c r="AV2449" s="14" t="s">
        <v>80</v>
      </c>
      <c r="AW2449" s="14" t="s">
        <v>31</v>
      </c>
      <c r="AX2449" s="14" t="s">
        <v>75</v>
      </c>
      <c r="AY2449" s="186" t="s">
        <v>181</v>
      </c>
    </row>
    <row r="2450" spans="2:51" s="13" customFormat="1">
      <c r="B2450" s="176"/>
      <c r="D2450" s="177" t="s">
        <v>189</v>
      </c>
      <c r="E2450" s="178" t="s">
        <v>1</v>
      </c>
      <c r="F2450" s="179" t="s">
        <v>3272</v>
      </c>
      <c r="H2450" s="180">
        <v>2.65</v>
      </c>
      <c r="I2450" s="181"/>
      <c r="L2450" s="176"/>
      <c r="M2450" s="182"/>
      <c r="N2450" s="183"/>
      <c r="O2450" s="183"/>
      <c r="P2450" s="183"/>
      <c r="Q2450" s="183"/>
      <c r="R2450" s="183"/>
      <c r="S2450" s="183"/>
      <c r="T2450" s="184"/>
      <c r="AT2450" s="178" t="s">
        <v>189</v>
      </c>
      <c r="AU2450" s="178" t="s">
        <v>85</v>
      </c>
      <c r="AV2450" s="13" t="s">
        <v>85</v>
      </c>
      <c r="AW2450" s="13" t="s">
        <v>31</v>
      </c>
      <c r="AX2450" s="13" t="s">
        <v>75</v>
      </c>
      <c r="AY2450" s="178" t="s">
        <v>181</v>
      </c>
    </row>
    <row r="2451" spans="2:51" s="14" customFormat="1">
      <c r="B2451" s="185"/>
      <c r="D2451" s="177" t="s">
        <v>189</v>
      </c>
      <c r="E2451" s="186" t="s">
        <v>1</v>
      </c>
      <c r="F2451" s="187" t="s">
        <v>3191</v>
      </c>
      <c r="H2451" s="186" t="s">
        <v>1</v>
      </c>
      <c r="I2451" s="188"/>
      <c r="L2451" s="185"/>
      <c r="M2451" s="189"/>
      <c r="N2451" s="190"/>
      <c r="O2451" s="190"/>
      <c r="P2451" s="190"/>
      <c r="Q2451" s="190"/>
      <c r="R2451" s="190"/>
      <c r="S2451" s="190"/>
      <c r="T2451" s="191"/>
      <c r="AT2451" s="186" t="s">
        <v>189</v>
      </c>
      <c r="AU2451" s="186" t="s">
        <v>85</v>
      </c>
      <c r="AV2451" s="14" t="s">
        <v>80</v>
      </c>
      <c r="AW2451" s="14" t="s">
        <v>31</v>
      </c>
      <c r="AX2451" s="14" t="s">
        <v>75</v>
      </c>
      <c r="AY2451" s="186" t="s">
        <v>181</v>
      </c>
    </row>
    <row r="2452" spans="2:51" s="13" customFormat="1">
      <c r="B2452" s="176"/>
      <c r="D2452" s="177" t="s">
        <v>189</v>
      </c>
      <c r="E2452" s="178" t="s">
        <v>1</v>
      </c>
      <c r="F2452" s="179" t="s">
        <v>3273</v>
      </c>
      <c r="H2452" s="180">
        <v>0.9</v>
      </c>
      <c r="I2452" s="181"/>
      <c r="L2452" s="176"/>
      <c r="M2452" s="182"/>
      <c r="N2452" s="183"/>
      <c r="O2452" s="183"/>
      <c r="P2452" s="183"/>
      <c r="Q2452" s="183"/>
      <c r="R2452" s="183"/>
      <c r="S2452" s="183"/>
      <c r="T2452" s="184"/>
      <c r="AT2452" s="178" t="s">
        <v>189</v>
      </c>
      <c r="AU2452" s="178" t="s">
        <v>85</v>
      </c>
      <c r="AV2452" s="13" t="s">
        <v>85</v>
      </c>
      <c r="AW2452" s="13" t="s">
        <v>31</v>
      </c>
      <c r="AX2452" s="13" t="s">
        <v>75</v>
      </c>
      <c r="AY2452" s="178" t="s">
        <v>181</v>
      </c>
    </row>
    <row r="2453" spans="2:51" s="14" customFormat="1">
      <c r="B2453" s="185"/>
      <c r="D2453" s="177" t="s">
        <v>189</v>
      </c>
      <c r="E2453" s="186" t="s">
        <v>1</v>
      </c>
      <c r="F2453" s="187" t="s">
        <v>1639</v>
      </c>
      <c r="H2453" s="186" t="s">
        <v>1</v>
      </c>
      <c r="I2453" s="188"/>
      <c r="L2453" s="185"/>
      <c r="M2453" s="189"/>
      <c r="N2453" s="190"/>
      <c r="O2453" s="190"/>
      <c r="P2453" s="190"/>
      <c r="Q2453" s="190"/>
      <c r="R2453" s="190"/>
      <c r="S2453" s="190"/>
      <c r="T2453" s="191"/>
      <c r="AT2453" s="186" t="s">
        <v>189</v>
      </c>
      <c r="AU2453" s="186" t="s">
        <v>85</v>
      </c>
      <c r="AV2453" s="14" t="s">
        <v>80</v>
      </c>
      <c r="AW2453" s="14" t="s">
        <v>31</v>
      </c>
      <c r="AX2453" s="14" t="s">
        <v>75</v>
      </c>
      <c r="AY2453" s="186" t="s">
        <v>181</v>
      </c>
    </row>
    <row r="2454" spans="2:51" s="13" customFormat="1">
      <c r="B2454" s="176"/>
      <c r="D2454" s="177" t="s">
        <v>189</v>
      </c>
      <c r="E2454" s="178" t="s">
        <v>1</v>
      </c>
      <c r="F2454" s="179" t="s">
        <v>3274</v>
      </c>
      <c r="H2454" s="180">
        <v>3</v>
      </c>
      <c r="I2454" s="181"/>
      <c r="L2454" s="176"/>
      <c r="M2454" s="182"/>
      <c r="N2454" s="183"/>
      <c r="O2454" s="183"/>
      <c r="P2454" s="183"/>
      <c r="Q2454" s="183"/>
      <c r="R2454" s="183"/>
      <c r="S2454" s="183"/>
      <c r="T2454" s="184"/>
      <c r="AT2454" s="178" t="s">
        <v>189</v>
      </c>
      <c r="AU2454" s="178" t="s">
        <v>85</v>
      </c>
      <c r="AV2454" s="13" t="s">
        <v>85</v>
      </c>
      <c r="AW2454" s="13" t="s">
        <v>31</v>
      </c>
      <c r="AX2454" s="13" t="s">
        <v>75</v>
      </c>
      <c r="AY2454" s="178" t="s">
        <v>181</v>
      </c>
    </row>
    <row r="2455" spans="2:51" s="14" customFormat="1">
      <c r="B2455" s="185"/>
      <c r="D2455" s="177" t="s">
        <v>189</v>
      </c>
      <c r="E2455" s="186" t="s">
        <v>1</v>
      </c>
      <c r="F2455" s="187" t="s">
        <v>1641</v>
      </c>
      <c r="H2455" s="186" t="s">
        <v>1</v>
      </c>
      <c r="I2455" s="188"/>
      <c r="L2455" s="185"/>
      <c r="M2455" s="189"/>
      <c r="N2455" s="190"/>
      <c r="O2455" s="190"/>
      <c r="P2455" s="190"/>
      <c r="Q2455" s="190"/>
      <c r="R2455" s="190"/>
      <c r="S2455" s="190"/>
      <c r="T2455" s="191"/>
      <c r="AT2455" s="186" t="s">
        <v>189</v>
      </c>
      <c r="AU2455" s="186" t="s">
        <v>85</v>
      </c>
      <c r="AV2455" s="14" t="s">
        <v>80</v>
      </c>
      <c r="AW2455" s="14" t="s">
        <v>31</v>
      </c>
      <c r="AX2455" s="14" t="s">
        <v>75</v>
      </c>
      <c r="AY2455" s="186" t="s">
        <v>181</v>
      </c>
    </row>
    <row r="2456" spans="2:51" s="14" customFormat="1">
      <c r="B2456" s="185"/>
      <c r="D2456" s="177" t="s">
        <v>189</v>
      </c>
      <c r="E2456" s="186" t="s">
        <v>1</v>
      </c>
      <c r="F2456" s="187" t="s">
        <v>1643</v>
      </c>
      <c r="H2456" s="186" t="s">
        <v>1</v>
      </c>
      <c r="I2456" s="188"/>
      <c r="L2456" s="185"/>
      <c r="M2456" s="189"/>
      <c r="N2456" s="190"/>
      <c r="O2456" s="190"/>
      <c r="P2456" s="190"/>
      <c r="Q2456" s="190"/>
      <c r="R2456" s="190"/>
      <c r="S2456" s="190"/>
      <c r="T2456" s="191"/>
      <c r="AT2456" s="186" t="s">
        <v>189</v>
      </c>
      <c r="AU2456" s="186" t="s">
        <v>85</v>
      </c>
      <c r="AV2456" s="14" t="s">
        <v>80</v>
      </c>
      <c r="AW2456" s="14" t="s">
        <v>31</v>
      </c>
      <c r="AX2456" s="14" t="s">
        <v>75</v>
      </c>
      <c r="AY2456" s="186" t="s">
        <v>181</v>
      </c>
    </row>
    <row r="2457" spans="2:51" s="14" customFormat="1">
      <c r="B2457" s="185"/>
      <c r="D2457" s="177" t="s">
        <v>189</v>
      </c>
      <c r="E2457" s="186" t="s">
        <v>1</v>
      </c>
      <c r="F2457" s="187" t="s">
        <v>3189</v>
      </c>
      <c r="H2457" s="186" t="s">
        <v>1</v>
      </c>
      <c r="I2457" s="188"/>
      <c r="L2457" s="185"/>
      <c r="M2457" s="189"/>
      <c r="N2457" s="190"/>
      <c r="O2457" s="190"/>
      <c r="P2457" s="190"/>
      <c r="Q2457" s="190"/>
      <c r="R2457" s="190"/>
      <c r="S2457" s="190"/>
      <c r="T2457" s="191"/>
      <c r="AT2457" s="186" t="s">
        <v>189</v>
      </c>
      <c r="AU2457" s="186" t="s">
        <v>85</v>
      </c>
      <c r="AV2457" s="14" t="s">
        <v>80</v>
      </c>
      <c r="AW2457" s="14" t="s">
        <v>31</v>
      </c>
      <c r="AX2457" s="14" t="s">
        <v>75</v>
      </c>
      <c r="AY2457" s="186" t="s">
        <v>181</v>
      </c>
    </row>
    <row r="2458" spans="2:51" s="13" customFormat="1">
      <c r="B2458" s="176"/>
      <c r="D2458" s="177" t="s">
        <v>189</v>
      </c>
      <c r="E2458" s="178" t="s">
        <v>1</v>
      </c>
      <c r="F2458" s="179" t="s">
        <v>3275</v>
      </c>
      <c r="H2458" s="180">
        <v>3.0449999999999999</v>
      </c>
      <c r="I2458" s="181"/>
      <c r="L2458" s="176"/>
      <c r="M2458" s="182"/>
      <c r="N2458" s="183"/>
      <c r="O2458" s="183"/>
      <c r="P2458" s="183"/>
      <c r="Q2458" s="183"/>
      <c r="R2458" s="183"/>
      <c r="S2458" s="183"/>
      <c r="T2458" s="184"/>
      <c r="AT2458" s="178" t="s">
        <v>189</v>
      </c>
      <c r="AU2458" s="178" t="s">
        <v>85</v>
      </c>
      <c r="AV2458" s="13" t="s">
        <v>85</v>
      </c>
      <c r="AW2458" s="13" t="s">
        <v>31</v>
      </c>
      <c r="AX2458" s="13" t="s">
        <v>75</v>
      </c>
      <c r="AY2458" s="178" t="s">
        <v>181</v>
      </c>
    </row>
    <row r="2459" spans="2:51" s="14" customFormat="1">
      <c r="B2459" s="185"/>
      <c r="D2459" s="177" t="s">
        <v>189</v>
      </c>
      <c r="E2459" s="186" t="s">
        <v>1</v>
      </c>
      <c r="F2459" s="187" t="s">
        <v>1649</v>
      </c>
      <c r="H2459" s="186" t="s">
        <v>1</v>
      </c>
      <c r="I2459" s="188"/>
      <c r="L2459" s="185"/>
      <c r="M2459" s="189"/>
      <c r="N2459" s="190"/>
      <c r="O2459" s="190"/>
      <c r="P2459" s="190"/>
      <c r="Q2459" s="190"/>
      <c r="R2459" s="190"/>
      <c r="S2459" s="190"/>
      <c r="T2459" s="191"/>
      <c r="AT2459" s="186" t="s">
        <v>189</v>
      </c>
      <c r="AU2459" s="186" t="s">
        <v>85</v>
      </c>
      <c r="AV2459" s="14" t="s">
        <v>80</v>
      </c>
      <c r="AW2459" s="14" t="s">
        <v>31</v>
      </c>
      <c r="AX2459" s="14" t="s">
        <v>75</v>
      </c>
      <c r="AY2459" s="186" t="s">
        <v>181</v>
      </c>
    </row>
    <row r="2460" spans="2:51" s="14" customFormat="1">
      <c r="B2460" s="185"/>
      <c r="D2460" s="177" t="s">
        <v>189</v>
      </c>
      <c r="E2460" s="186" t="s">
        <v>1</v>
      </c>
      <c r="F2460" s="187" t="s">
        <v>1653</v>
      </c>
      <c r="H2460" s="186" t="s">
        <v>1</v>
      </c>
      <c r="I2460" s="188"/>
      <c r="L2460" s="185"/>
      <c r="M2460" s="189"/>
      <c r="N2460" s="190"/>
      <c r="O2460" s="190"/>
      <c r="P2460" s="190"/>
      <c r="Q2460" s="190"/>
      <c r="R2460" s="190"/>
      <c r="S2460" s="190"/>
      <c r="T2460" s="191"/>
      <c r="AT2460" s="186" t="s">
        <v>189</v>
      </c>
      <c r="AU2460" s="186" t="s">
        <v>85</v>
      </c>
      <c r="AV2460" s="14" t="s">
        <v>80</v>
      </c>
      <c r="AW2460" s="14" t="s">
        <v>31</v>
      </c>
      <c r="AX2460" s="14" t="s">
        <v>75</v>
      </c>
      <c r="AY2460" s="186" t="s">
        <v>181</v>
      </c>
    </row>
    <row r="2461" spans="2:51" s="14" customFormat="1">
      <c r="B2461" s="185"/>
      <c r="D2461" s="177" t="s">
        <v>189</v>
      </c>
      <c r="E2461" s="186" t="s">
        <v>1</v>
      </c>
      <c r="F2461" s="187" t="s">
        <v>3185</v>
      </c>
      <c r="H2461" s="186" t="s">
        <v>1</v>
      </c>
      <c r="I2461" s="188"/>
      <c r="L2461" s="185"/>
      <c r="M2461" s="189"/>
      <c r="N2461" s="190"/>
      <c r="O2461" s="190"/>
      <c r="P2461" s="190"/>
      <c r="Q2461" s="190"/>
      <c r="R2461" s="190"/>
      <c r="S2461" s="190"/>
      <c r="T2461" s="191"/>
      <c r="AT2461" s="186" t="s">
        <v>189</v>
      </c>
      <c r="AU2461" s="186" t="s">
        <v>85</v>
      </c>
      <c r="AV2461" s="14" t="s">
        <v>80</v>
      </c>
      <c r="AW2461" s="14" t="s">
        <v>31</v>
      </c>
      <c r="AX2461" s="14" t="s">
        <v>75</v>
      </c>
      <c r="AY2461" s="186" t="s">
        <v>181</v>
      </c>
    </row>
    <row r="2462" spans="2:51" s="13" customFormat="1">
      <c r="B2462" s="176"/>
      <c r="D2462" s="177" t="s">
        <v>189</v>
      </c>
      <c r="E2462" s="178" t="s">
        <v>1</v>
      </c>
      <c r="F2462" s="179" t="s">
        <v>3276</v>
      </c>
      <c r="H2462" s="180">
        <v>2.2250000000000001</v>
      </c>
      <c r="I2462" s="181"/>
      <c r="L2462" s="176"/>
      <c r="M2462" s="182"/>
      <c r="N2462" s="183"/>
      <c r="O2462" s="183"/>
      <c r="P2462" s="183"/>
      <c r="Q2462" s="183"/>
      <c r="R2462" s="183"/>
      <c r="S2462" s="183"/>
      <c r="T2462" s="184"/>
      <c r="AT2462" s="178" t="s">
        <v>189</v>
      </c>
      <c r="AU2462" s="178" t="s">
        <v>85</v>
      </c>
      <c r="AV2462" s="13" t="s">
        <v>85</v>
      </c>
      <c r="AW2462" s="13" t="s">
        <v>31</v>
      </c>
      <c r="AX2462" s="13" t="s">
        <v>75</v>
      </c>
      <c r="AY2462" s="178" t="s">
        <v>181</v>
      </c>
    </row>
    <row r="2463" spans="2:51" s="14" customFormat="1">
      <c r="B2463" s="185"/>
      <c r="D2463" s="177" t="s">
        <v>189</v>
      </c>
      <c r="E2463" s="186" t="s">
        <v>1</v>
      </c>
      <c r="F2463" s="187" t="s">
        <v>3187</v>
      </c>
      <c r="H2463" s="186" t="s">
        <v>1</v>
      </c>
      <c r="I2463" s="188"/>
      <c r="L2463" s="185"/>
      <c r="M2463" s="189"/>
      <c r="N2463" s="190"/>
      <c r="O2463" s="190"/>
      <c r="P2463" s="190"/>
      <c r="Q2463" s="190"/>
      <c r="R2463" s="190"/>
      <c r="S2463" s="190"/>
      <c r="T2463" s="191"/>
      <c r="AT2463" s="186" t="s">
        <v>189</v>
      </c>
      <c r="AU2463" s="186" t="s">
        <v>85</v>
      </c>
      <c r="AV2463" s="14" t="s">
        <v>80</v>
      </c>
      <c r="AW2463" s="14" t="s">
        <v>31</v>
      </c>
      <c r="AX2463" s="14" t="s">
        <v>75</v>
      </c>
      <c r="AY2463" s="186" t="s">
        <v>181</v>
      </c>
    </row>
    <row r="2464" spans="2:51" s="13" customFormat="1">
      <c r="B2464" s="176"/>
      <c r="D2464" s="177" t="s">
        <v>189</v>
      </c>
      <c r="E2464" s="178" t="s">
        <v>1</v>
      </c>
      <c r="F2464" s="179" t="s">
        <v>3277</v>
      </c>
      <c r="H2464" s="180">
        <v>1.3</v>
      </c>
      <c r="I2464" s="181"/>
      <c r="L2464" s="176"/>
      <c r="M2464" s="182"/>
      <c r="N2464" s="183"/>
      <c r="O2464" s="183"/>
      <c r="P2464" s="183"/>
      <c r="Q2464" s="183"/>
      <c r="R2464" s="183"/>
      <c r="S2464" s="183"/>
      <c r="T2464" s="184"/>
      <c r="AT2464" s="178" t="s">
        <v>189</v>
      </c>
      <c r="AU2464" s="178" t="s">
        <v>85</v>
      </c>
      <c r="AV2464" s="13" t="s">
        <v>85</v>
      </c>
      <c r="AW2464" s="13" t="s">
        <v>31</v>
      </c>
      <c r="AX2464" s="13" t="s">
        <v>75</v>
      </c>
      <c r="AY2464" s="178" t="s">
        <v>181</v>
      </c>
    </row>
    <row r="2465" spans="2:51" s="14" customFormat="1">
      <c r="B2465" s="185"/>
      <c r="D2465" s="177" t="s">
        <v>189</v>
      </c>
      <c r="E2465" s="186" t="s">
        <v>1</v>
      </c>
      <c r="F2465" s="187" t="s">
        <v>1668</v>
      </c>
      <c r="H2465" s="186" t="s">
        <v>1</v>
      </c>
      <c r="I2465" s="188"/>
      <c r="L2465" s="185"/>
      <c r="M2465" s="189"/>
      <c r="N2465" s="190"/>
      <c r="O2465" s="190"/>
      <c r="P2465" s="190"/>
      <c r="Q2465" s="190"/>
      <c r="R2465" s="190"/>
      <c r="S2465" s="190"/>
      <c r="T2465" s="191"/>
      <c r="AT2465" s="186" t="s">
        <v>189</v>
      </c>
      <c r="AU2465" s="186" t="s">
        <v>85</v>
      </c>
      <c r="AV2465" s="14" t="s">
        <v>80</v>
      </c>
      <c r="AW2465" s="14" t="s">
        <v>31</v>
      </c>
      <c r="AX2465" s="14" t="s">
        <v>75</v>
      </c>
      <c r="AY2465" s="186" t="s">
        <v>181</v>
      </c>
    </row>
    <row r="2466" spans="2:51" s="14" customFormat="1">
      <c r="B2466" s="185"/>
      <c r="D2466" s="177" t="s">
        <v>189</v>
      </c>
      <c r="E2466" s="186" t="s">
        <v>1</v>
      </c>
      <c r="F2466" s="187" t="s">
        <v>3167</v>
      </c>
      <c r="H2466" s="186" t="s">
        <v>1</v>
      </c>
      <c r="I2466" s="188"/>
      <c r="L2466" s="185"/>
      <c r="M2466" s="189"/>
      <c r="N2466" s="190"/>
      <c r="O2466" s="190"/>
      <c r="P2466" s="190"/>
      <c r="Q2466" s="190"/>
      <c r="R2466" s="190"/>
      <c r="S2466" s="190"/>
      <c r="T2466" s="191"/>
      <c r="AT2466" s="186" t="s">
        <v>189</v>
      </c>
      <c r="AU2466" s="186" t="s">
        <v>85</v>
      </c>
      <c r="AV2466" s="14" t="s">
        <v>80</v>
      </c>
      <c r="AW2466" s="14" t="s">
        <v>31</v>
      </c>
      <c r="AX2466" s="14" t="s">
        <v>75</v>
      </c>
      <c r="AY2466" s="186" t="s">
        <v>181</v>
      </c>
    </row>
    <row r="2467" spans="2:51" s="14" customFormat="1">
      <c r="B2467" s="185"/>
      <c r="D2467" s="177" t="s">
        <v>189</v>
      </c>
      <c r="E2467" s="186" t="s">
        <v>1</v>
      </c>
      <c r="F2467" s="187" t="s">
        <v>3185</v>
      </c>
      <c r="H2467" s="186" t="s">
        <v>1</v>
      </c>
      <c r="I2467" s="188"/>
      <c r="L2467" s="185"/>
      <c r="M2467" s="189"/>
      <c r="N2467" s="190"/>
      <c r="O2467" s="190"/>
      <c r="P2467" s="190"/>
      <c r="Q2467" s="190"/>
      <c r="R2467" s="190"/>
      <c r="S2467" s="190"/>
      <c r="T2467" s="191"/>
      <c r="AT2467" s="186" t="s">
        <v>189</v>
      </c>
      <c r="AU2467" s="186" t="s">
        <v>85</v>
      </c>
      <c r="AV2467" s="14" t="s">
        <v>80</v>
      </c>
      <c r="AW2467" s="14" t="s">
        <v>31</v>
      </c>
      <c r="AX2467" s="14" t="s">
        <v>75</v>
      </c>
      <c r="AY2467" s="186" t="s">
        <v>181</v>
      </c>
    </row>
    <row r="2468" spans="2:51" s="13" customFormat="1">
      <c r="B2468" s="176"/>
      <c r="D2468" s="177" t="s">
        <v>189</v>
      </c>
      <c r="E2468" s="178" t="s">
        <v>1</v>
      </c>
      <c r="F2468" s="179" t="s">
        <v>3278</v>
      </c>
      <c r="H2468" s="180">
        <v>2.87</v>
      </c>
      <c r="I2468" s="181"/>
      <c r="L2468" s="176"/>
      <c r="M2468" s="182"/>
      <c r="N2468" s="183"/>
      <c r="O2468" s="183"/>
      <c r="P2468" s="183"/>
      <c r="Q2468" s="183"/>
      <c r="R2468" s="183"/>
      <c r="S2468" s="183"/>
      <c r="T2468" s="184"/>
      <c r="AT2468" s="178" t="s">
        <v>189</v>
      </c>
      <c r="AU2468" s="178" t="s">
        <v>85</v>
      </c>
      <c r="AV2468" s="13" t="s">
        <v>85</v>
      </c>
      <c r="AW2468" s="13" t="s">
        <v>31</v>
      </c>
      <c r="AX2468" s="13" t="s">
        <v>75</v>
      </c>
      <c r="AY2468" s="178" t="s">
        <v>181</v>
      </c>
    </row>
    <row r="2469" spans="2:51" s="14" customFormat="1">
      <c r="B2469" s="185"/>
      <c r="D2469" s="177" t="s">
        <v>189</v>
      </c>
      <c r="E2469" s="186" t="s">
        <v>1</v>
      </c>
      <c r="F2469" s="187" t="s">
        <v>3168</v>
      </c>
      <c r="H2469" s="186" t="s">
        <v>1</v>
      </c>
      <c r="I2469" s="188"/>
      <c r="L2469" s="185"/>
      <c r="M2469" s="189"/>
      <c r="N2469" s="190"/>
      <c r="O2469" s="190"/>
      <c r="P2469" s="190"/>
      <c r="Q2469" s="190"/>
      <c r="R2469" s="190"/>
      <c r="S2469" s="190"/>
      <c r="T2469" s="191"/>
      <c r="AT2469" s="186" t="s">
        <v>189</v>
      </c>
      <c r="AU2469" s="186" t="s">
        <v>85</v>
      </c>
      <c r="AV2469" s="14" t="s">
        <v>80</v>
      </c>
      <c r="AW2469" s="14" t="s">
        <v>31</v>
      </c>
      <c r="AX2469" s="14" t="s">
        <v>75</v>
      </c>
      <c r="AY2469" s="186" t="s">
        <v>181</v>
      </c>
    </row>
    <row r="2470" spans="2:51" s="14" customFormat="1">
      <c r="B2470" s="185"/>
      <c r="D2470" s="177" t="s">
        <v>189</v>
      </c>
      <c r="E2470" s="186" t="s">
        <v>1</v>
      </c>
      <c r="F2470" s="187" t="s">
        <v>3185</v>
      </c>
      <c r="H2470" s="186" t="s">
        <v>1</v>
      </c>
      <c r="I2470" s="188"/>
      <c r="L2470" s="185"/>
      <c r="M2470" s="189"/>
      <c r="N2470" s="190"/>
      <c r="O2470" s="190"/>
      <c r="P2470" s="190"/>
      <c r="Q2470" s="190"/>
      <c r="R2470" s="190"/>
      <c r="S2470" s="190"/>
      <c r="T2470" s="191"/>
      <c r="AT2470" s="186" t="s">
        <v>189</v>
      </c>
      <c r="AU2470" s="186" t="s">
        <v>85</v>
      </c>
      <c r="AV2470" s="14" t="s">
        <v>80</v>
      </c>
      <c r="AW2470" s="14" t="s">
        <v>31</v>
      </c>
      <c r="AX2470" s="14" t="s">
        <v>75</v>
      </c>
      <c r="AY2470" s="186" t="s">
        <v>181</v>
      </c>
    </row>
    <row r="2471" spans="2:51" s="13" customFormat="1">
      <c r="B2471" s="176"/>
      <c r="D2471" s="177" t="s">
        <v>189</v>
      </c>
      <c r="E2471" s="178" t="s">
        <v>1</v>
      </c>
      <c r="F2471" s="179" t="s">
        <v>3279</v>
      </c>
      <c r="H2471" s="180">
        <v>6.96</v>
      </c>
      <c r="I2471" s="181"/>
      <c r="L2471" s="176"/>
      <c r="M2471" s="182"/>
      <c r="N2471" s="183"/>
      <c r="O2471" s="183"/>
      <c r="P2471" s="183"/>
      <c r="Q2471" s="183"/>
      <c r="R2471" s="183"/>
      <c r="S2471" s="183"/>
      <c r="T2471" s="184"/>
      <c r="AT2471" s="178" t="s">
        <v>189</v>
      </c>
      <c r="AU2471" s="178" t="s">
        <v>85</v>
      </c>
      <c r="AV2471" s="13" t="s">
        <v>85</v>
      </c>
      <c r="AW2471" s="13" t="s">
        <v>31</v>
      </c>
      <c r="AX2471" s="13" t="s">
        <v>75</v>
      </c>
      <c r="AY2471" s="178" t="s">
        <v>181</v>
      </c>
    </row>
    <row r="2472" spans="2:51" s="14" customFormat="1">
      <c r="B2472" s="185"/>
      <c r="D2472" s="177" t="s">
        <v>189</v>
      </c>
      <c r="E2472" s="186" t="s">
        <v>1</v>
      </c>
      <c r="F2472" s="187" t="s">
        <v>3169</v>
      </c>
      <c r="H2472" s="186" t="s">
        <v>1</v>
      </c>
      <c r="I2472" s="188"/>
      <c r="L2472" s="185"/>
      <c r="M2472" s="189"/>
      <c r="N2472" s="190"/>
      <c r="O2472" s="190"/>
      <c r="P2472" s="190"/>
      <c r="Q2472" s="190"/>
      <c r="R2472" s="190"/>
      <c r="S2472" s="190"/>
      <c r="T2472" s="191"/>
      <c r="AT2472" s="186" t="s">
        <v>189</v>
      </c>
      <c r="AU2472" s="186" t="s">
        <v>85</v>
      </c>
      <c r="AV2472" s="14" t="s">
        <v>80</v>
      </c>
      <c r="AW2472" s="14" t="s">
        <v>31</v>
      </c>
      <c r="AX2472" s="14" t="s">
        <v>75</v>
      </c>
      <c r="AY2472" s="186" t="s">
        <v>181</v>
      </c>
    </row>
    <row r="2473" spans="2:51" s="14" customFormat="1">
      <c r="B2473" s="185"/>
      <c r="D2473" s="177" t="s">
        <v>189</v>
      </c>
      <c r="E2473" s="186" t="s">
        <v>1</v>
      </c>
      <c r="F2473" s="187" t="s">
        <v>3191</v>
      </c>
      <c r="H2473" s="186" t="s">
        <v>1</v>
      </c>
      <c r="I2473" s="188"/>
      <c r="L2473" s="185"/>
      <c r="M2473" s="189"/>
      <c r="N2473" s="190"/>
      <c r="O2473" s="190"/>
      <c r="P2473" s="190"/>
      <c r="Q2473" s="190"/>
      <c r="R2473" s="190"/>
      <c r="S2473" s="190"/>
      <c r="T2473" s="191"/>
      <c r="AT2473" s="186" t="s">
        <v>189</v>
      </c>
      <c r="AU2473" s="186" t="s">
        <v>85</v>
      </c>
      <c r="AV2473" s="14" t="s">
        <v>80</v>
      </c>
      <c r="AW2473" s="14" t="s">
        <v>31</v>
      </c>
      <c r="AX2473" s="14" t="s">
        <v>75</v>
      </c>
      <c r="AY2473" s="186" t="s">
        <v>181</v>
      </c>
    </row>
    <row r="2474" spans="2:51" s="13" customFormat="1">
      <c r="B2474" s="176"/>
      <c r="D2474" s="177" t="s">
        <v>189</v>
      </c>
      <c r="E2474" s="178" t="s">
        <v>1</v>
      </c>
      <c r="F2474" s="179" t="s">
        <v>3280</v>
      </c>
      <c r="H2474" s="180">
        <v>0.97499999999999998</v>
      </c>
      <c r="I2474" s="181"/>
      <c r="L2474" s="176"/>
      <c r="M2474" s="182"/>
      <c r="N2474" s="183"/>
      <c r="O2474" s="183"/>
      <c r="P2474" s="183"/>
      <c r="Q2474" s="183"/>
      <c r="R2474" s="183"/>
      <c r="S2474" s="183"/>
      <c r="T2474" s="184"/>
      <c r="AT2474" s="178" t="s">
        <v>189</v>
      </c>
      <c r="AU2474" s="178" t="s">
        <v>85</v>
      </c>
      <c r="AV2474" s="13" t="s">
        <v>85</v>
      </c>
      <c r="AW2474" s="13" t="s">
        <v>31</v>
      </c>
      <c r="AX2474" s="13" t="s">
        <v>75</v>
      </c>
      <c r="AY2474" s="178" t="s">
        <v>181</v>
      </c>
    </row>
    <row r="2475" spans="2:51" s="14" customFormat="1">
      <c r="B2475" s="185"/>
      <c r="D2475" s="177" t="s">
        <v>189</v>
      </c>
      <c r="E2475" s="186" t="s">
        <v>1</v>
      </c>
      <c r="F2475" s="187" t="s">
        <v>3185</v>
      </c>
      <c r="H2475" s="186" t="s">
        <v>1</v>
      </c>
      <c r="I2475" s="188"/>
      <c r="L2475" s="185"/>
      <c r="M2475" s="189"/>
      <c r="N2475" s="190"/>
      <c r="O2475" s="190"/>
      <c r="P2475" s="190"/>
      <c r="Q2475" s="190"/>
      <c r="R2475" s="190"/>
      <c r="S2475" s="190"/>
      <c r="T2475" s="191"/>
      <c r="AT2475" s="186" t="s">
        <v>189</v>
      </c>
      <c r="AU2475" s="186" t="s">
        <v>85</v>
      </c>
      <c r="AV2475" s="14" t="s">
        <v>80</v>
      </c>
      <c r="AW2475" s="14" t="s">
        <v>31</v>
      </c>
      <c r="AX2475" s="14" t="s">
        <v>75</v>
      </c>
      <c r="AY2475" s="186" t="s">
        <v>181</v>
      </c>
    </row>
    <row r="2476" spans="2:51" s="13" customFormat="1">
      <c r="B2476" s="176"/>
      <c r="D2476" s="177" t="s">
        <v>189</v>
      </c>
      <c r="E2476" s="178" t="s">
        <v>1</v>
      </c>
      <c r="F2476" s="179" t="s">
        <v>3281</v>
      </c>
      <c r="H2476" s="180">
        <v>1.425</v>
      </c>
      <c r="I2476" s="181"/>
      <c r="L2476" s="176"/>
      <c r="M2476" s="182"/>
      <c r="N2476" s="183"/>
      <c r="O2476" s="183"/>
      <c r="P2476" s="183"/>
      <c r="Q2476" s="183"/>
      <c r="R2476" s="183"/>
      <c r="S2476" s="183"/>
      <c r="T2476" s="184"/>
      <c r="AT2476" s="178" t="s">
        <v>189</v>
      </c>
      <c r="AU2476" s="178" t="s">
        <v>85</v>
      </c>
      <c r="AV2476" s="13" t="s">
        <v>85</v>
      </c>
      <c r="AW2476" s="13" t="s">
        <v>31</v>
      </c>
      <c r="AX2476" s="13" t="s">
        <v>75</v>
      </c>
      <c r="AY2476" s="178" t="s">
        <v>181</v>
      </c>
    </row>
    <row r="2477" spans="2:51" s="14" customFormat="1">
      <c r="B2477" s="185"/>
      <c r="D2477" s="177" t="s">
        <v>189</v>
      </c>
      <c r="E2477" s="186" t="s">
        <v>1</v>
      </c>
      <c r="F2477" s="187" t="s">
        <v>3187</v>
      </c>
      <c r="H2477" s="186" t="s">
        <v>1</v>
      </c>
      <c r="I2477" s="188"/>
      <c r="L2477" s="185"/>
      <c r="M2477" s="189"/>
      <c r="N2477" s="190"/>
      <c r="O2477" s="190"/>
      <c r="P2477" s="190"/>
      <c r="Q2477" s="190"/>
      <c r="R2477" s="190"/>
      <c r="S2477" s="190"/>
      <c r="T2477" s="191"/>
      <c r="AT2477" s="186" t="s">
        <v>189</v>
      </c>
      <c r="AU2477" s="186" t="s">
        <v>85</v>
      </c>
      <c r="AV2477" s="14" t="s">
        <v>80</v>
      </c>
      <c r="AW2477" s="14" t="s">
        <v>31</v>
      </c>
      <c r="AX2477" s="14" t="s">
        <v>75</v>
      </c>
      <c r="AY2477" s="186" t="s">
        <v>181</v>
      </c>
    </row>
    <row r="2478" spans="2:51" s="13" customFormat="1">
      <c r="B2478" s="176"/>
      <c r="D2478" s="177" t="s">
        <v>189</v>
      </c>
      <c r="E2478" s="178" t="s">
        <v>1</v>
      </c>
      <c r="F2478" s="179" t="s">
        <v>3280</v>
      </c>
      <c r="H2478" s="180">
        <v>0.97499999999999998</v>
      </c>
      <c r="I2478" s="181"/>
      <c r="L2478" s="176"/>
      <c r="M2478" s="182"/>
      <c r="N2478" s="183"/>
      <c r="O2478" s="183"/>
      <c r="P2478" s="183"/>
      <c r="Q2478" s="183"/>
      <c r="R2478" s="183"/>
      <c r="S2478" s="183"/>
      <c r="T2478" s="184"/>
      <c r="AT2478" s="178" t="s">
        <v>189</v>
      </c>
      <c r="AU2478" s="178" t="s">
        <v>85</v>
      </c>
      <c r="AV2478" s="13" t="s">
        <v>85</v>
      </c>
      <c r="AW2478" s="13" t="s">
        <v>31</v>
      </c>
      <c r="AX2478" s="13" t="s">
        <v>75</v>
      </c>
      <c r="AY2478" s="178" t="s">
        <v>181</v>
      </c>
    </row>
    <row r="2479" spans="2:51" s="14" customFormat="1">
      <c r="B2479" s="185"/>
      <c r="D2479" s="177" t="s">
        <v>189</v>
      </c>
      <c r="E2479" s="186" t="s">
        <v>1</v>
      </c>
      <c r="F2479" s="187" t="s">
        <v>3170</v>
      </c>
      <c r="H2479" s="186" t="s">
        <v>1</v>
      </c>
      <c r="I2479" s="188"/>
      <c r="L2479" s="185"/>
      <c r="M2479" s="189"/>
      <c r="N2479" s="190"/>
      <c r="O2479" s="190"/>
      <c r="P2479" s="190"/>
      <c r="Q2479" s="190"/>
      <c r="R2479" s="190"/>
      <c r="S2479" s="190"/>
      <c r="T2479" s="191"/>
      <c r="AT2479" s="186" t="s">
        <v>189</v>
      </c>
      <c r="AU2479" s="186" t="s">
        <v>85</v>
      </c>
      <c r="AV2479" s="14" t="s">
        <v>80</v>
      </c>
      <c r="AW2479" s="14" t="s">
        <v>31</v>
      </c>
      <c r="AX2479" s="14" t="s">
        <v>75</v>
      </c>
      <c r="AY2479" s="186" t="s">
        <v>181</v>
      </c>
    </row>
    <row r="2480" spans="2:51" s="14" customFormat="1">
      <c r="B2480" s="185"/>
      <c r="D2480" s="177" t="s">
        <v>189</v>
      </c>
      <c r="E2480" s="186" t="s">
        <v>1</v>
      </c>
      <c r="F2480" s="187" t="s">
        <v>3191</v>
      </c>
      <c r="H2480" s="186" t="s">
        <v>1</v>
      </c>
      <c r="I2480" s="188"/>
      <c r="L2480" s="185"/>
      <c r="M2480" s="189"/>
      <c r="N2480" s="190"/>
      <c r="O2480" s="190"/>
      <c r="P2480" s="190"/>
      <c r="Q2480" s="190"/>
      <c r="R2480" s="190"/>
      <c r="S2480" s="190"/>
      <c r="T2480" s="191"/>
      <c r="AT2480" s="186" t="s">
        <v>189</v>
      </c>
      <c r="AU2480" s="186" t="s">
        <v>85</v>
      </c>
      <c r="AV2480" s="14" t="s">
        <v>80</v>
      </c>
      <c r="AW2480" s="14" t="s">
        <v>31</v>
      </c>
      <c r="AX2480" s="14" t="s">
        <v>75</v>
      </c>
      <c r="AY2480" s="186" t="s">
        <v>181</v>
      </c>
    </row>
    <row r="2481" spans="2:51" s="13" customFormat="1">
      <c r="B2481" s="176"/>
      <c r="D2481" s="177" t="s">
        <v>189</v>
      </c>
      <c r="E2481" s="178" t="s">
        <v>1</v>
      </c>
      <c r="F2481" s="179" t="s">
        <v>3282</v>
      </c>
      <c r="H2481" s="180">
        <v>2.3250000000000002</v>
      </c>
      <c r="I2481" s="181"/>
      <c r="L2481" s="176"/>
      <c r="M2481" s="182"/>
      <c r="N2481" s="183"/>
      <c r="O2481" s="183"/>
      <c r="P2481" s="183"/>
      <c r="Q2481" s="183"/>
      <c r="R2481" s="183"/>
      <c r="S2481" s="183"/>
      <c r="T2481" s="184"/>
      <c r="AT2481" s="178" t="s">
        <v>189</v>
      </c>
      <c r="AU2481" s="178" t="s">
        <v>85</v>
      </c>
      <c r="AV2481" s="13" t="s">
        <v>85</v>
      </c>
      <c r="AW2481" s="13" t="s">
        <v>31</v>
      </c>
      <c r="AX2481" s="13" t="s">
        <v>75</v>
      </c>
      <c r="AY2481" s="178" t="s">
        <v>181</v>
      </c>
    </row>
    <row r="2482" spans="2:51" s="14" customFormat="1">
      <c r="B2482" s="185"/>
      <c r="D2482" s="177" t="s">
        <v>189</v>
      </c>
      <c r="E2482" s="186" t="s">
        <v>1</v>
      </c>
      <c r="F2482" s="187" t="s">
        <v>3187</v>
      </c>
      <c r="H2482" s="186" t="s">
        <v>1</v>
      </c>
      <c r="I2482" s="188"/>
      <c r="L2482" s="185"/>
      <c r="M2482" s="189"/>
      <c r="N2482" s="190"/>
      <c r="O2482" s="190"/>
      <c r="P2482" s="190"/>
      <c r="Q2482" s="190"/>
      <c r="R2482" s="190"/>
      <c r="S2482" s="190"/>
      <c r="T2482" s="191"/>
      <c r="AT2482" s="186" t="s">
        <v>189</v>
      </c>
      <c r="AU2482" s="186" t="s">
        <v>85</v>
      </c>
      <c r="AV2482" s="14" t="s">
        <v>80</v>
      </c>
      <c r="AW2482" s="14" t="s">
        <v>31</v>
      </c>
      <c r="AX2482" s="14" t="s">
        <v>75</v>
      </c>
      <c r="AY2482" s="186" t="s">
        <v>181</v>
      </c>
    </row>
    <row r="2483" spans="2:51" s="13" customFormat="1">
      <c r="B2483" s="176"/>
      <c r="D2483" s="177" t="s">
        <v>189</v>
      </c>
      <c r="E2483" s="178" t="s">
        <v>1</v>
      </c>
      <c r="F2483" s="179" t="s">
        <v>3283</v>
      </c>
      <c r="H2483" s="180">
        <v>1.1499999999999999</v>
      </c>
      <c r="I2483" s="181"/>
      <c r="L2483" s="176"/>
      <c r="M2483" s="182"/>
      <c r="N2483" s="183"/>
      <c r="O2483" s="183"/>
      <c r="P2483" s="183"/>
      <c r="Q2483" s="183"/>
      <c r="R2483" s="183"/>
      <c r="S2483" s="183"/>
      <c r="T2483" s="184"/>
      <c r="AT2483" s="178" t="s">
        <v>189</v>
      </c>
      <c r="AU2483" s="178" t="s">
        <v>85</v>
      </c>
      <c r="AV2483" s="13" t="s">
        <v>85</v>
      </c>
      <c r="AW2483" s="13" t="s">
        <v>31</v>
      </c>
      <c r="AX2483" s="13" t="s">
        <v>75</v>
      </c>
      <c r="AY2483" s="178" t="s">
        <v>181</v>
      </c>
    </row>
    <row r="2484" spans="2:51" s="14" customFormat="1">
      <c r="B2484" s="185"/>
      <c r="D2484" s="177" t="s">
        <v>189</v>
      </c>
      <c r="E2484" s="186" t="s">
        <v>1</v>
      </c>
      <c r="F2484" s="187" t="s">
        <v>3227</v>
      </c>
      <c r="H2484" s="186" t="s">
        <v>1</v>
      </c>
      <c r="I2484" s="188"/>
      <c r="L2484" s="185"/>
      <c r="M2484" s="189"/>
      <c r="N2484" s="190"/>
      <c r="O2484" s="190"/>
      <c r="P2484" s="190"/>
      <c r="Q2484" s="190"/>
      <c r="R2484" s="190"/>
      <c r="S2484" s="190"/>
      <c r="T2484" s="191"/>
      <c r="AT2484" s="186" t="s">
        <v>189</v>
      </c>
      <c r="AU2484" s="186" t="s">
        <v>85</v>
      </c>
      <c r="AV2484" s="14" t="s">
        <v>80</v>
      </c>
      <c r="AW2484" s="14" t="s">
        <v>31</v>
      </c>
      <c r="AX2484" s="14" t="s">
        <v>75</v>
      </c>
      <c r="AY2484" s="186" t="s">
        <v>181</v>
      </c>
    </row>
    <row r="2485" spans="2:51" s="14" customFormat="1">
      <c r="B2485" s="185"/>
      <c r="D2485" s="177" t="s">
        <v>189</v>
      </c>
      <c r="E2485" s="186" t="s">
        <v>1</v>
      </c>
      <c r="F2485" s="187" t="s">
        <v>3171</v>
      </c>
      <c r="H2485" s="186" t="s">
        <v>1</v>
      </c>
      <c r="I2485" s="188"/>
      <c r="L2485" s="185"/>
      <c r="M2485" s="189"/>
      <c r="N2485" s="190"/>
      <c r="O2485" s="190"/>
      <c r="P2485" s="190"/>
      <c r="Q2485" s="190"/>
      <c r="R2485" s="190"/>
      <c r="S2485" s="190"/>
      <c r="T2485" s="191"/>
      <c r="AT2485" s="186" t="s">
        <v>189</v>
      </c>
      <c r="AU2485" s="186" t="s">
        <v>85</v>
      </c>
      <c r="AV2485" s="14" t="s">
        <v>80</v>
      </c>
      <c r="AW2485" s="14" t="s">
        <v>31</v>
      </c>
      <c r="AX2485" s="14" t="s">
        <v>75</v>
      </c>
      <c r="AY2485" s="186" t="s">
        <v>181</v>
      </c>
    </row>
    <row r="2486" spans="2:51" s="14" customFormat="1">
      <c r="B2486" s="185"/>
      <c r="D2486" s="177" t="s">
        <v>189</v>
      </c>
      <c r="E2486" s="186" t="s">
        <v>1</v>
      </c>
      <c r="F2486" s="187" t="s">
        <v>3185</v>
      </c>
      <c r="H2486" s="186" t="s">
        <v>1</v>
      </c>
      <c r="I2486" s="188"/>
      <c r="L2486" s="185"/>
      <c r="M2486" s="189"/>
      <c r="N2486" s="190"/>
      <c r="O2486" s="190"/>
      <c r="P2486" s="190"/>
      <c r="Q2486" s="190"/>
      <c r="R2486" s="190"/>
      <c r="S2486" s="190"/>
      <c r="T2486" s="191"/>
      <c r="AT2486" s="186" t="s">
        <v>189</v>
      </c>
      <c r="AU2486" s="186" t="s">
        <v>85</v>
      </c>
      <c r="AV2486" s="14" t="s">
        <v>80</v>
      </c>
      <c r="AW2486" s="14" t="s">
        <v>31</v>
      </c>
      <c r="AX2486" s="14" t="s">
        <v>75</v>
      </c>
      <c r="AY2486" s="186" t="s">
        <v>181</v>
      </c>
    </row>
    <row r="2487" spans="2:51" s="13" customFormat="1">
      <c r="B2487" s="176"/>
      <c r="D2487" s="177" t="s">
        <v>189</v>
      </c>
      <c r="E2487" s="178" t="s">
        <v>1</v>
      </c>
      <c r="F2487" s="179" t="s">
        <v>3284</v>
      </c>
      <c r="H2487" s="180">
        <v>4.1500000000000004</v>
      </c>
      <c r="I2487" s="181"/>
      <c r="L2487" s="176"/>
      <c r="M2487" s="182"/>
      <c r="N2487" s="183"/>
      <c r="O2487" s="183"/>
      <c r="P2487" s="183"/>
      <c r="Q2487" s="183"/>
      <c r="R2487" s="183"/>
      <c r="S2487" s="183"/>
      <c r="T2487" s="184"/>
      <c r="AT2487" s="178" t="s">
        <v>189</v>
      </c>
      <c r="AU2487" s="178" t="s">
        <v>85</v>
      </c>
      <c r="AV2487" s="13" t="s">
        <v>85</v>
      </c>
      <c r="AW2487" s="13" t="s">
        <v>31</v>
      </c>
      <c r="AX2487" s="13" t="s">
        <v>75</v>
      </c>
      <c r="AY2487" s="178" t="s">
        <v>181</v>
      </c>
    </row>
    <row r="2488" spans="2:51" s="14" customFormat="1">
      <c r="B2488" s="185"/>
      <c r="D2488" s="177" t="s">
        <v>189</v>
      </c>
      <c r="E2488" s="186" t="s">
        <v>1</v>
      </c>
      <c r="F2488" s="187" t="s">
        <v>3172</v>
      </c>
      <c r="H2488" s="186" t="s">
        <v>1</v>
      </c>
      <c r="I2488" s="188"/>
      <c r="L2488" s="185"/>
      <c r="M2488" s="189"/>
      <c r="N2488" s="190"/>
      <c r="O2488" s="190"/>
      <c r="P2488" s="190"/>
      <c r="Q2488" s="190"/>
      <c r="R2488" s="190"/>
      <c r="S2488" s="190"/>
      <c r="T2488" s="191"/>
      <c r="AT2488" s="186" t="s">
        <v>189</v>
      </c>
      <c r="AU2488" s="186" t="s">
        <v>85</v>
      </c>
      <c r="AV2488" s="14" t="s">
        <v>80</v>
      </c>
      <c r="AW2488" s="14" t="s">
        <v>31</v>
      </c>
      <c r="AX2488" s="14" t="s">
        <v>75</v>
      </c>
      <c r="AY2488" s="186" t="s">
        <v>181</v>
      </c>
    </row>
    <row r="2489" spans="2:51" s="14" customFormat="1">
      <c r="B2489" s="185"/>
      <c r="D2489" s="177" t="s">
        <v>189</v>
      </c>
      <c r="E2489" s="186" t="s">
        <v>1</v>
      </c>
      <c r="F2489" s="187" t="s">
        <v>3191</v>
      </c>
      <c r="H2489" s="186" t="s">
        <v>1</v>
      </c>
      <c r="I2489" s="188"/>
      <c r="L2489" s="185"/>
      <c r="M2489" s="189"/>
      <c r="N2489" s="190"/>
      <c r="O2489" s="190"/>
      <c r="P2489" s="190"/>
      <c r="Q2489" s="190"/>
      <c r="R2489" s="190"/>
      <c r="S2489" s="190"/>
      <c r="T2489" s="191"/>
      <c r="AT2489" s="186" t="s">
        <v>189</v>
      </c>
      <c r="AU2489" s="186" t="s">
        <v>85</v>
      </c>
      <c r="AV2489" s="14" t="s">
        <v>80</v>
      </c>
      <c r="AW2489" s="14" t="s">
        <v>31</v>
      </c>
      <c r="AX2489" s="14" t="s">
        <v>75</v>
      </c>
      <c r="AY2489" s="186" t="s">
        <v>181</v>
      </c>
    </row>
    <row r="2490" spans="2:51" s="13" customFormat="1">
      <c r="B2490" s="176"/>
      <c r="D2490" s="177" t="s">
        <v>189</v>
      </c>
      <c r="E2490" s="178" t="s">
        <v>1</v>
      </c>
      <c r="F2490" s="179" t="s">
        <v>3285</v>
      </c>
      <c r="H2490" s="180">
        <v>3.3</v>
      </c>
      <c r="I2490" s="181"/>
      <c r="L2490" s="176"/>
      <c r="M2490" s="182"/>
      <c r="N2490" s="183"/>
      <c r="O2490" s="183"/>
      <c r="P2490" s="183"/>
      <c r="Q2490" s="183"/>
      <c r="R2490" s="183"/>
      <c r="S2490" s="183"/>
      <c r="T2490" s="184"/>
      <c r="AT2490" s="178" t="s">
        <v>189</v>
      </c>
      <c r="AU2490" s="178" t="s">
        <v>85</v>
      </c>
      <c r="AV2490" s="13" t="s">
        <v>85</v>
      </c>
      <c r="AW2490" s="13" t="s">
        <v>31</v>
      </c>
      <c r="AX2490" s="13" t="s">
        <v>75</v>
      </c>
      <c r="AY2490" s="178" t="s">
        <v>181</v>
      </c>
    </row>
    <row r="2491" spans="2:51" s="14" customFormat="1">
      <c r="B2491" s="185"/>
      <c r="D2491" s="177" t="s">
        <v>189</v>
      </c>
      <c r="E2491" s="186" t="s">
        <v>1</v>
      </c>
      <c r="F2491" s="187" t="s">
        <v>3185</v>
      </c>
      <c r="H2491" s="186" t="s">
        <v>1</v>
      </c>
      <c r="I2491" s="188"/>
      <c r="L2491" s="185"/>
      <c r="M2491" s="189"/>
      <c r="N2491" s="190"/>
      <c r="O2491" s="190"/>
      <c r="P2491" s="190"/>
      <c r="Q2491" s="190"/>
      <c r="R2491" s="190"/>
      <c r="S2491" s="190"/>
      <c r="T2491" s="191"/>
      <c r="AT2491" s="186" t="s">
        <v>189</v>
      </c>
      <c r="AU2491" s="186" t="s">
        <v>85</v>
      </c>
      <c r="AV2491" s="14" t="s">
        <v>80</v>
      </c>
      <c r="AW2491" s="14" t="s">
        <v>31</v>
      </c>
      <c r="AX2491" s="14" t="s">
        <v>75</v>
      </c>
      <c r="AY2491" s="186" t="s">
        <v>181</v>
      </c>
    </row>
    <row r="2492" spans="2:51" s="13" customFormat="1">
      <c r="B2492" s="176"/>
      <c r="D2492" s="177" t="s">
        <v>189</v>
      </c>
      <c r="E2492" s="178" t="s">
        <v>1</v>
      </c>
      <c r="F2492" s="179" t="s">
        <v>3286</v>
      </c>
      <c r="H2492" s="180">
        <v>2.4</v>
      </c>
      <c r="I2492" s="181"/>
      <c r="L2492" s="176"/>
      <c r="M2492" s="182"/>
      <c r="N2492" s="183"/>
      <c r="O2492" s="183"/>
      <c r="P2492" s="183"/>
      <c r="Q2492" s="183"/>
      <c r="R2492" s="183"/>
      <c r="S2492" s="183"/>
      <c r="T2492" s="184"/>
      <c r="AT2492" s="178" t="s">
        <v>189</v>
      </c>
      <c r="AU2492" s="178" t="s">
        <v>85</v>
      </c>
      <c r="AV2492" s="13" t="s">
        <v>85</v>
      </c>
      <c r="AW2492" s="13" t="s">
        <v>31</v>
      </c>
      <c r="AX2492" s="13" t="s">
        <v>75</v>
      </c>
      <c r="AY2492" s="178" t="s">
        <v>181</v>
      </c>
    </row>
    <row r="2493" spans="2:51" s="14" customFormat="1">
      <c r="B2493" s="185"/>
      <c r="D2493" s="177" t="s">
        <v>189</v>
      </c>
      <c r="E2493" s="186" t="s">
        <v>1</v>
      </c>
      <c r="F2493" s="187" t="s">
        <v>3173</v>
      </c>
      <c r="H2493" s="186" t="s">
        <v>1</v>
      </c>
      <c r="I2493" s="188"/>
      <c r="L2493" s="185"/>
      <c r="M2493" s="189"/>
      <c r="N2493" s="190"/>
      <c r="O2493" s="190"/>
      <c r="P2493" s="190"/>
      <c r="Q2493" s="190"/>
      <c r="R2493" s="190"/>
      <c r="S2493" s="190"/>
      <c r="T2493" s="191"/>
      <c r="AT2493" s="186" t="s">
        <v>189</v>
      </c>
      <c r="AU2493" s="186" t="s">
        <v>85</v>
      </c>
      <c r="AV2493" s="14" t="s">
        <v>80</v>
      </c>
      <c r="AW2493" s="14" t="s">
        <v>31</v>
      </c>
      <c r="AX2493" s="14" t="s">
        <v>75</v>
      </c>
      <c r="AY2493" s="186" t="s">
        <v>181</v>
      </c>
    </row>
    <row r="2494" spans="2:51" s="14" customFormat="1">
      <c r="B2494" s="185"/>
      <c r="D2494" s="177" t="s">
        <v>189</v>
      </c>
      <c r="E2494" s="186" t="s">
        <v>1</v>
      </c>
      <c r="F2494" s="187" t="s">
        <v>3191</v>
      </c>
      <c r="H2494" s="186" t="s">
        <v>1</v>
      </c>
      <c r="I2494" s="188"/>
      <c r="L2494" s="185"/>
      <c r="M2494" s="189"/>
      <c r="N2494" s="190"/>
      <c r="O2494" s="190"/>
      <c r="P2494" s="190"/>
      <c r="Q2494" s="190"/>
      <c r="R2494" s="190"/>
      <c r="S2494" s="190"/>
      <c r="T2494" s="191"/>
      <c r="AT2494" s="186" t="s">
        <v>189</v>
      </c>
      <c r="AU2494" s="186" t="s">
        <v>85</v>
      </c>
      <c r="AV2494" s="14" t="s">
        <v>80</v>
      </c>
      <c r="AW2494" s="14" t="s">
        <v>31</v>
      </c>
      <c r="AX2494" s="14" t="s">
        <v>75</v>
      </c>
      <c r="AY2494" s="186" t="s">
        <v>181</v>
      </c>
    </row>
    <row r="2495" spans="2:51" s="13" customFormat="1">
      <c r="B2495" s="176"/>
      <c r="D2495" s="177" t="s">
        <v>189</v>
      </c>
      <c r="E2495" s="178" t="s">
        <v>1</v>
      </c>
      <c r="F2495" s="179" t="s">
        <v>3287</v>
      </c>
      <c r="H2495" s="180">
        <v>2.25</v>
      </c>
      <c r="I2495" s="181"/>
      <c r="L2495" s="176"/>
      <c r="M2495" s="182"/>
      <c r="N2495" s="183"/>
      <c r="O2495" s="183"/>
      <c r="P2495" s="183"/>
      <c r="Q2495" s="183"/>
      <c r="R2495" s="183"/>
      <c r="S2495" s="183"/>
      <c r="T2495" s="184"/>
      <c r="AT2495" s="178" t="s">
        <v>189</v>
      </c>
      <c r="AU2495" s="178" t="s">
        <v>85</v>
      </c>
      <c r="AV2495" s="13" t="s">
        <v>85</v>
      </c>
      <c r="AW2495" s="13" t="s">
        <v>31</v>
      </c>
      <c r="AX2495" s="13" t="s">
        <v>75</v>
      </c>
      <c r="AY2495" s="178" t="s">
        <v>181</v>
      </c>
    </row>
    <row r="2496" spans="2:51" s="14" customFormat="1">
      <c r="B2496" s="185"/>
      <c r="D2496" s="177" t="s">
        <v>189</v>
      </c>
      <c r="E2496" s="186" t="s">
        <v>1</v>
      </c>
      <c r="F2496" s="187" t="s">
        <v>3187</v>
      </c>
      <c r="H2496" s="186" t="s">
        <v>1</v>
      </c>
      <c r="I2496" s="188"/>
      <c r="L2496" s="185"/>
      <c r="M2496" s="189"/>
      <c r="N2496" s="190"/>
      <c r="O2496" s="190"/>
      <c r="P2496" s="190"/>
      <c r="Q2496" s="190"/>
      <c r="R2496" s="190"/>
      <c r="S2496" s="190"/>
      <c r="T2496" s="191"/>
      <c r="AT2496" s="186" t="s">
        <v>189</v>
      </c>
      <c r="AU2496" s="186" t="s">
        <v>85</v>
      </c>
      <c r="AV2496" s="14" t="s">
        <v>80</v>
      </c>
      <c r="AW2496" s="14" t="s">
        <v>31</v>
      </c>
      <c r="AX2496" s="14" t="s">
        <v>75</v>
      </c>
      <c r="AY2496" s="186" t="s">
        <v>181</v>
      </c>
    </row>
    <row r="2497" spans="2:51" s="13" customFormat="1">
      <c r="B2497" s="176"/>
      <c r="D2497" s="177" t="s">
        <v>189</v>
      </c>
      <c r="E2497" s="178" t="s">
        <v>1</v>
      </c>
      <c r="F2497" s="179" t="s">
        <v>3288</v>
      </c>
      <c r="H2497" s="180">
        <v>1.1499999999999999</v>
      </c>
      <c r="I2497" s="181"/>
      <c r="L2497" s="176"/>
      <c r="M2497" s="182"/>
      <c r="N2497" s="183"/>
      <c r="O2497" s="183"/>
      <c r="P2497" s="183"/>
      <c r="Q2497" s="183"/>
      <c r="R2497" s="183"/>
      <c r="S2497" s="183"/>
      <c r="T2497" s="184"/>
      <c r="AT2497" s="178" t="s">
        <v>189</v>
      </c>
      <c r="AU2497" s="178" t="s">
        <v>85</v>
      </c>
      <c r="AV2497" s="13" t="s">
        <v>85</v>
      </c>
      <c r="AW2497" s="13" t="s">
        <v>31</v>
      </c>
      <c r="AX2497" s="13" t="s">
        <v>75</v>
      </c>
      <c r="AY2497" s="178" t="s">
        <v>181</v>
      </c>
    </row>
    <row r="2498" spans="2:51" s="14" customFormat="1">
      <c r="B2498" s="185"/>
      <c r="D2498" s="177" t="s">
        <v>189</v>
      </c>
      <c r="E2498" s="186" t="s">
        <v>1</v>
      </c>
      <c r="F2498" s="187" t="s">
        <v>3233</v>
      </c>
      <c r="H2498" s="186" t="s">
        <v>1</v>
      </c>
      <c r="I2498" s="188"/>
      <c r="L2498" s="185"/>
      <c r="M2498" s="189"/>
      <c r="N2498" s="190"/>
      <c r="O2498" s="190"/>
      <c r="P2498" s="190"/>
      <c r="Q2498" s="190"/>
      <c r="R2498" s="190"/>
      <c r="S2498" s="190"/>
      <c r="T2498" s="191"/>
      <c r="AT2498" s="186" t="s">
        <v>189</v>
      </c>
      <c r="AU2498" s="186" t="s">
        <v>85</v>
      </c>
      <c r="AV2498" s="14" t="s">
        <v>80</v>
      </c>
      <c r="AW2498" s="14" t="s">
        <v>31</v>
      </c>
      <c r="AX2498" s="14" t="s">
        <v>75</v>
      </c>
      <c r="AY2498" s="186" t="s">
        <v>181</v>
      </c>
    </row>
    <row r="2499" spans="2:51" s="14" customFormat="1">
      <c r="B2499" s="185"/>
      <c r="D2499" s="177" t="s">
        <v>189</v>
      </c>
      <c r="E2499" s="186" t="s">
        <v>1</v>
      </c>
      <c r="F2499" s="187" t="s">
        <v>3191</v>
      </c>
      <c r="H2499" s="186" t="s">
        <v>1</v>
      </c>
      <c r="I2499" s="188"/>
      <c r="L2499" s="185"/>
      <c r="M2499" s="189"/>
      <c r="N2499" s="190"/>
      <c r="O2499" s="190"/>
      <c r="P2499" s="190"/>
      <c r="Q2499" s="190"/>
      <c r="R2499" s="190"/>
      <c r="S2499" s="190"/>
      <c r="T2499" s="191"/>
      <c r="AT2499" s="186" t="s">
        <v>189</v>
      </c>
      <c r="AU2499" s="186" t="s">
        <v>85</v>
      </c>
      <c r="AV2499" s="14" t="s">
        <v>80</v>
      </c>
      <c r="AW2499" s="14" t="s">
        <v>31</v>
      </c>
      <c r="AX2499" s="14" t="s">
        <v>75</v>
      </c>
      <c r="AY2499" s="186" t="s">
        <v>181</v>
      </c>
    </row>
    <row r="2500" spans="2:51" s="13" customFormat="1">
      <c r="B2500" s="176"/>
      <c r="D2500" s="177" t="s">
        <v>189</v>
      </c>
      <c r="E2500" s="178" t="s">
        <v>1</v>
      </c>
      <c r="F2500" s="179" t="s">
        <v>85</v>
      </c>
      <c r="H2500" s="180">
        <v>2</v>
      </c>
      <c r="I2500" s="181"/>
      <c r="L2500" s="176"/>
      <c r="M2500" s="182"/>
      <c r="N2500" s="183"/>
      <c r="O2500" s="183"/>
      <c r="P2500" s="183"/>
      <c r="Q2500" s="183"/>
      <c r="R2500" s="183"/>
      <c r="S2500" s="183"/>
      <c r="T2500" s="184"/>
      <c r="AT2500" s="178" t="s">
        <v>189</v>
      </c>
      <c r="AU2500" s="178" t="s">
        <v>85</v>
      </c>
      <c r="AV2500" s="13" t="s">
        <v>85</v>
      </c>
      <c r="AW2500" s="13" t="s">
        <v>31</v>
      </c>
      <c r="AX2500" s="13" t="s">
        <v>75</v>
      </c>
      <c r="AY2500" s="178" t="s">
        <v>181</v>
      </c>
    </row>
    <row r="2501" spans="2:51" s="14" customFormat="1">
      <c r="B2501" s="185"/>
      <c r="D2501" s="177" t="s">
        <v>189</v>
      </c>
      <c r="E2501" s="186" t="s">
        <v>1</v>
      </c>
      <c r="F2501" s="187" t="s">
        <v>3133</v>
      </c>
      <c r="H2501" s="186" t="s">
        <v>1</v>
      </c>
      <c r="I2501" s="188"/>
      <c r="L2501" s="185"/>
      <c r="M2501" s="189"/>
      <c r="N2501" s="190"/>
      <c r="O2501" s="190"/>
      <c r="P2501" s="190"/>
      <c r="Q2501" s="190"/>
      <c r="R2501" s="190"/>
      <c r="S2501" s="190"/>
      <c r="T2501" s="191"/>
      <c r="AT2501" s="186" t="s">
        <v>189</v>
      </c>
      <c r="AU2501" s="186" t="s">
        <v>85</v>
      </c>
      <c r="AV2501" s="14" t="s">
        <v>80</v>
      </c>
      <c r="AW2501" s="14" t="s">
        <v>31</v>
      </c>
      <c r="AX2501" s="14" t="s">
        <v>75</v>
      </c>
      <c r="AY2501" s="186" t="s">
        <v>181</v>
      </c>
    </row>
    <row r="2502" spans="2:51" s="14" customFormat="1">
      <c r="B2502" s="185"/>
      <c r="D2502" s="177" t="s">
        <v>189</v>
      </c>
      <c r="E2502" s="186" t="s">
        <v>1</v>
      </c>
      <c r="F2502" s="187" t="s">
        <v>3191</v>
      </c>
      <c r="H2502" s="186" t="s">
        <v>1</v>
      </c>
      <c r="I2502" s="188"/>
      <c r="L2502" s="185"/>
      <c r="M2502" s="189"/>
      <c r="N2502" s="190"/>
      <c r="O2502" s="190"/>
      <c r="P2502" s="190"/>
      <c r="Q2502" s="190"/>
      <c r="R2502" s="190"/>
      <c r="S2502" s="190"/>
      <c r="T2502" s="191"/>
      <c r="AT2502" s="186" t="s">
        <v>189</v>
      </c>
      <c r="AU2502" s="186" t="s">
        <v>85</v>
      </c>
      <c r="AV2502" s="14" t="s">
        <v>80</v>
      </c>
      <c r="AW2502" s="14" t="s">
        <v>31</v>
      </c>
      <c r="AX2502" s="14" t="s">
        <v>75</v>
      </c>
      <c r="AY2502" s="186" t="s">
        <v>181</v>
      </c>
    </row>
    <row r="2503" spans="2:51" s="13" customFormat="1">
      <c r="B2503" s="176"/>
      <c r="D2503" s="177" t="s">
        <v>189</v>
      </c>
      <c r="E2503" s="178" t="s">
        <v>1</v>
      </c>
      <c r="F2503" s="179" t="s">
        <v>3289</v>
      </c>
      <c r="H2503" s="180">
        <v>2.2149999999999999</v>
      </c>
      <c r="I2503" s="181"/>
      <c r="L2503" s="176"/>
      <c r="M2503" s="182"/>
      <c r="N2503" s="183"/>
      <c r="O2503" s="183"/>
      <c r="P2503" s="183"/>
      <c r="Q2503" s="183"/>
      <c r="R2503" s="183"/>
      <c r="S2503" s="183"/>
      <c r="T2503" s="184"/>
      <c r="AT2503" s="178" t="s">
        <v>189</v>
      </c>
      <c r="AU2503" s="178" t="s">
        <v>85</v>
      </c>
      <c r="AV2503" s="13" t="s">
        <v>85</v>
      </c>
      <c r="AW2503" s="13" t="s">
        <v>31</v>
      </c>
      <c r="AX2503" s="13" t="s">
        <v>75</v>
      </c>
      <c r="AY2503" s="178" t="s">
        <v>181</v>
      </c>
    </row>
    <row r="2504" spans="2:51" s="14" customFormat="1">
      <c r="B2504" s="185"/>
      <c r="D2504" s="177" t="s">
        <v>189</v>
      </c>
      <c r="E2504" s="186" t="s">
        <v>1</v>
      </c>
      <c r="F2504" s="187" t="s">
        <v>3187</v>
      </c>
      <c r="H2504" s="186" t="s">
        <v>1</v>
      </c>
      <c r="I2504" s="188"/>
      <c r="L2504" s="185"/>
      <c r="M2504" s="189"/>
      <c r="N2504" s="190"/>
      <c r="O2504" s="190"/>
      <c r="P2504" s="190"/>
      <c r="Q2504" s="190"/>
      <c r="R2504" s="190"/>
      <c r="S2504" s="190"/>
      <c r="T2504" s="191"/>
      <c r="AT2504" s="186" t="s">
        <v>189</v>
      </c>
      <c r="AU2504" s="186" t="s">
        <v>85</v>
      </c>
      <c r="AV2504" s="14" t="s">
        <v>80</v>
      </c>
      <c r="AW2504" s="14" t="s">
        <v>31</v>
      </c>
      <c r="AX2504" s="14" t="s">
        <v>75</v>
      </c>
      <c r="AY2504" s="186" t="s">
        <v>181</v>
      </c>
    </row>
    <row r="2505" spans="2:51" s="13" customFormat="1">
      <c r="B2505" s="176"/>
      <c r="D2505" s="177" t="s">
        <v>189</v>
      </c>
      <c r="E2505" s="178" t="s">
        <v>1</v>
      </c>
      <c r="F2505" s="179" t="s">
        <v>3283</v>
      </c>
      <c r="H2505" s="180">
        <v>1.1499999999999999</v>
      </c>
      <c r="I2505" s="181"/>
      <c r="L2505" s="176"/>
      <c r="M2505" s="182"/>
      <c r="N2505" s="183"/>
      <c r="O2505" s="183"/>
      <c r="P2505" s="183"/>
      <c r="Q2505" s="183"/>
      <c r="R2505" s="183"/>
      <c r="S2505" s="183"/>
      <c r="T2505" s="184"/>
      <c r="AT2505" s="178" t="s">
        <v>189</v>
      </c>
      <c r="AU2505" s="178" t="s">
        <v>85</v>
      </c>
      <c r="AV2505" s="13" t="s">
        <v>85</v>
      </c>
      <c r="AW2505" s="13" t="s">
        <v>31</v>
      </c>
      <c r="AX2505" s="13" t="s">
        <v>75</v>
      </c>
      <c r="AY2505" s="178" t="s">
        <v>181</v>
      </c>
    </row>
    <row r="2506" spans="2:51" s="14" customFormat="1">
      <c r="B2506" s="185"/>
      <c r="D2506" s="177" t="s">
        <v>189</v>
      </c>
      <c r="E2506" s="186" t="s">
        <v>1</v>
      </c>
      <c r="F2506" s="187" t="s">
        <v>3174</v>
      </c>
      <c r="H2506" s="186" t="s">
        <v>1</v>
      </c>
      <c r="I2506" s="188"/>
      <c r="L2506" s="185"/>
      <c r="M2506" s="189"/>
      <c r="N2506" s="190"/>
      <c r="O2506" s="190"/>
      <c r="P2506" s="190"/>
      <c r="Q2506" s="190"/>
      <c r="R2506" s="190"/>
      <c r="S2506" s="190"/>
      <c r="T2506" s="191"/>
      <c r="AT2506" s="186" t="s">
        <v>189</v>
      </c>
      <c r="AU2506" s="186" t="s">
        <v>85</v>
      </c>
      <c r="AV2506" s="14" t="s">
        <v>80</v>
      </c>
      <c r="AW2506" s="14" t="s">
        <v>31</v>
      </c>
      <c r="AX2506" s="14" t="s">
        <v>75</v>
      </c>
      <c r="AY2506" s="186" t="s">
        <v>181</v>
      </c>
    </row>
    <row r="2507" spans="2:51" s="14" customFormat="1">
      <c r="B2507" s="185"/>
      <c r="D2507" s="177" t="s">
        <v>189</v>
      </c>
      <c r="E2507" s="186" t="s">
        <v>1</v>
      </c>
      <c r="F2507" s="187" t="s">
        <v>3235</v>
      </c>
      <c r="H2507" s="186" t="s">
        <v>1</v>
      </c>
      <c r="I2507" s="188"/>
      <c r="L2507" s="185"/>
      <c r="M2507" s="189"/>
      <c r="N2507" s="190"/>
      <c r="O2507" s="190"/>
      <c r="P2507" s="190"/>
      <c r="Q2507" s="190"/>
      <c r="R2507" s="190"/>
      <c r="S2507" s="190"/>
      <c r="T2507" s="191"/>
      <c r="AT2507" s="186" t="s">
        <v>189</v>
      </c>
      <c r="AU2507" s="186" t="s">
        <v>85</v>
      </c>
      <c r="AV2507" s="14" t="s">
        <v>80</v>
      </c>
      <c r="AW2507" s="14" t="s">
        <v>31</v>
      </c>
      <c r="AX2507" s="14" t="s">
        <v>75</v>
      </c>
      <c r="AY2507" s="186" t="s">
        <v>181</v>
      </c>
    </row>
    <row r="2508" spans="2:51" s="13" customFormat="1">
      <c r="B2508" s="176"/>
      <c r="D2508" s="177" t="s">
        <v>189</v>
      </c>
      <c r="E2508" s="178" t="s">
        <v>1</v>
      </c>
      <c r="F2508" s="179" t="s">
        <v>3281</v>
      </c>
      <c r="H2508" s="180">
        <v>1.425</v>
      </c>
      <c r="I2508" s="181"/>
      <c r="L2508" s="176"/>
      <c r="M2508" s="182"/>
      <c r="N2508" s="183"/>
      <c r="O2508" s="183"/>
      <c r="P2508" s="183"/>
      <c r="Q2508" s="183"/>
      <c r="R2508" s="183"/>
      <c r="S2508" s="183"/>
      <c r="T2508" s="184"/>
      <c r="AT2508" s="178" t="s">
        <v>189</v>
      </c>
      <c r="AU2508" s="178" t="s">
        <v>85</v>
      </c>
      <c r="AV2508" s="13" t="s">
        <v>85</v>
      </c>
      <c r="AW2508" s="13" t="s">
        <v>31</v>
      </c>
      <c r="AX2508" s="13" t="s">
        <v>75</v>
      </c>
      <c r="AY2508" s="178" t="s">
        <v>181</v>
      </c>
    </row>
    <row r="2509" spans="2:51" s="14" customFormat="1">
      <c r="B2509" s="185"/>
      <c r="D2509" s="177" t="s">
        <v>189</v>
      </c>
      <c r="E2509" s="186" t="s">
        <v>1</v>
      </c>
      <c r="F2509" s="187" t="s">
        <v>3236</v>
      </c>
      <c r="H2509" s="186" t="s">
        <v>1</v>
      </c>
      <c r="I2509" s="188"/>
      <c r="L2509" s="185"/>
      <c r="M2509" s="189"/>
      <c r="N2509" s="190"/>
      <c r="O2509" s="190"/>
      <c r="P2509" s="190"/>
      <c r="Q2509" s="190"/>
      <c r="R2509" s="190"/>
      <c r="S2509" s="190"/>
      <c r="T2509" s="191"/>
      <c r="AT2509" s="186" t="s">
        <v>189</v>
      </c>
      <c r="AU2509" s="186" t="s">
        <v>85</v>
      </c>
      <c r="AV2509" s="14" t="s">
        <v>80</v>
      </c>
      <c r="AW2509" s="14" t="s">
        <v>31</v>
      </c>
      <c r="AX2509" s="14" t="s">
        <v>75</v>
      </c>
      <c r="AY2509" s="186" t="s">
        <v>181</v>
      </c>
    </row>
    <row r="2510" spans="2:51" s="13" customFormat="1">
      <c r="B2510" s="176"/>
      <c r="D2510" s="177" t="s">
        <v>189</v>
      </c>
      <c r="E2510" s="178" t="s">
        <v>1</v>
      </c>
      <c r="F2510" s="179" t="s">
        <v>407</v>
      </c>
      <c r="H2510" s="180">
        <v>1.5</v>
      </c>
      <c r="I2510" s="181"/>
      <c r="L2510" s="176"/>
      <c r="M2510" s="182"/>
      <c r="N2510" s="183"/>
      <c r="O2510" s="183"/>
      <c r="P2510" s="183"/>
      <c r="Q2510" s="183"/>
      <c r="R2510" s="183"/>
      <c r="S2510" s="183"/>
      <c r="T2510" s="184"/>
      <c r="AT2510" s="178" t="s">
        <v>189</v>
      </c>
      <c r="AU2510" s="178" t="s">
        <v>85</v>
      </c>
      <c r="AV2510" s="13" t="s">
        <v>85</v>
      </c>
      <c r="AW2510" s="13" t="s">
        <v>31</v>
      </c>
      <c r="AX2510" s="13" t="s">
        <v>75</v>
      </c>
      <c r="AY2510" s="178" t="s">
        <v>181</v>
      </c>
    </row>
    <row r="2511" spans="2:51" s="14" customFormat="1">
      <c r="B2511" s="185"/>
      <c r="D2511" s="177" t="s">
        <v>189</v>
      </c>
      <c r="E2511" s="186" t="s">
        <v>1</v>
      </c>
      <c r="F2511" s="187" t="s">
        <v>3237</v>
      </c>
      <c r="H2511" s="186" t="s">
        <v>1</v>
      </c>
      <c r="I2511" s="188"/>
      <c r="L2511" s="185"/>
      <c r="M2511" s="189"/>
      <c r="N2511" s="190"/>
      <c r="O2511" s="190"/>
      <c r="P2511" s="190"/>
      <c r="Q2511" s="190"/>
      <c r="R2511" s="190"/>
      <c r="S2511" s="190"/>
      <c r="T2511" s="191"/>
      <c r="AT2511" s="186" t="s">
        <v>189</v>
      </c>
      <c r="AU2511" s="186" t="s">
        <v>85</v>
      </c>
      <c r="AV2511" s="14" t="s">
        <v>80</v>
      </c>
      <c r="AW2511" s="14" t="s">
        <v>31</v>
      </c>
      <c r="AX2511" s="14" t="s">
        <v>75</v>
      </c>
      <c r="AY2511" s="186" t="s">
        <v>181</v>
      </c>
    </row>
    <row r="2512" spans="2:51" s="13" customFormat="1">
      <c r="B2512" s="176"/>
      <c r="D2512" s="177" t="s">
        <v>189</v>
      </c>
      <c r="E2512" s="178" t="s">
        <v>1</v>
      </c>
      <c r="F2512" s="179" t="s">
        <v>2244</v>
      </c>
      <c r="H2512" s="180">
        <v>1.65</v>
      </c>
      <c r="I2512" s="181"/>
      <c r="L2512" s="176"/>
      <c r="M2512" s="182"/>
      <c r="N2512" s="183"/>
      <c r="O2512" s="183"/>
      <c r="P2512" s="183"/>
      <c r="Q2512" s="183"/>
      <c r="R2512" s="183"/>
      <c r="S2512" s="183"/>
      <c r="T2512" s="184"/>
      <c r="AT2512" s="178" t="s">
        <v>189</v>
      </c>
      <c r="AU2512" s="178" t="s">
        <v>85</v>
      </c>
      <c r="AV2512" s="13" t="s">
        <v>85</v>
      </c>
      <c r="AW2512" s="13" t="s">
        <v>31</v>
      </c>
      <c r="AX2512" s="13" t="s">
        <v>75</v>
      </c>
      <c r="AY2512" s="178" t="s">
        <v>181</v>
      </c>
    </row>
    <row r="2513" spans="1:65" s="15" customFormat="1">
      <c r="B2513" s="192"/>
      <c r="D2513" s="177" t="s">
        <v>189</v>
      </c>
      <c r="E2513" s="193" t="s">
        <v>1</v>
      </c>
      <c r="F2513" s="194" t="s">
        <v>204</v>
      </c>
      <c r="H2513" s="195">
        <v>138.70500000000001</v>
      </c>
      <c r="I2513" s="196"/>
      <c r="L2513" s="192"/>
      <c r="M2513" s="197"/>
      <c r="N2513" s="198"/>
      <c r="O2513" s="198"/>
      <c r="P2513" s="198"/>
      <c r="Q2513" s="198"/>
      <c r="R2513" s="198"/>
      <c r="S2513" s="198"/>
      <c r="T2513" s="199"/>
      <c r="AT2513" s="193" t="s">
        <v>189</v>
      </c>
      <c r="AU2513" s="193" t="s">
        <v>85</v>
      </c>
      <c r="AV2513" s="15" t="s">
        <v>187</v>
      </c>
      <c r="AW2513" s="15" t="s">
        <v>31</v>
      </c>
      <c r="AX2513" s="15" t="s">
        <v>80</v>
      </c>
      <c r="AY2513" s="193" t="s">
        <v>181</v>
      </c>
    </row>
    <row r="2514" spans="1:65" s="2" customFormat="1" ht="21.75" customHeight="1">
      <c r="A2514" s="32"/>
      <c r="B2514" s="161"/>
      <c r="C2514" s="162" t="s">
        <v>3290</v>
      </c>
      <c r="D2514" s="162" t="s">
        <v>183</v>
      </c>
      <c r="E2514" s="163" t="s">
        <v>3291</v>
      </c>
      <c r="F2514" s="164" t="s">
        <v>3292</v>
      </c>
      <c r="G2514" s="165" t="s">
        <v>200</v>
      </c>
      <c r="H2514" s="166">
        <v>215.04400000000001</v>
      </c>
      <c r="I2514" s="167"/>
      <c r="J2514" s="168">
        <f>ROUND(I2514*H2514,2)</f>
        <v>0</v>
      </c>
      <c r="K2514" s="169"/>
      <c r="L2514" s="33"/>
      <c r="M2514" s="170" t="s">
        <v>1</v>
      </c>
      <c r="N2514" s="171" t="s">
        <v>40</v>
      </c>
      <c r="O2514" s="58"/>
      <c r="P2514" s="172">
        <f>O2514*H2514</f>
        <v>0</v>
      </c>
      <c r="Q2514" s="172">
        <v>0</v>
      </c>
      <c r="R2514" s="172">
        <f>Q2514*H2514</f>
        <v>0</v>
      </c>
      <c r="S2514" s="172">
        <v>0</v>
      </c>
      <c r="T2514" s="173">
        <f>S2514*H2514</f>
        <v>0</v>
      </c>
      <c r="U2514" s="32"/>
      <c r="V2514" s="32"/>
      <c r="W2514" s="32"/>
      <c r="X2514" s="32"/>
      <c r="Y2514" s="32"/>
      <c r="Z2514" s="32"/>
      <c r="AA2514" s="32"/>
      <c r="AB2514" s="32"/>
      <c r="AC2514" s="32"/>
      <c r="AD2514" s="32"/>
      <c r="AE2514" s="32"/>
      <c r="AR2514" s="174" t="s">
        <v>300</v>
      </c>
      <c r="AT2514" s="174" t="s">
        <v>183</v>
      </c>
      <c r="AU2514" s="174" t="s">
        <v>85</v>
      </c>
      <c r="AY2514" s="17" t="s">
        <v>181</v>
      </c>
      <c r="BE2514" s="175">
        <f>IF(N2514="základní",J2514,0)</f>
        <v>0</v>
      </c>
      <c r="BF2514" s="175">
        <f>IF(N2514="snížená",J2514,0)</f>
        <v>0</v>
      </c>
      <c r="BG2514" s="175">
        <f>IF(N2514="zákl. přenesená",J2514,0)</f>
        <v>0</v>
      </c>
      <c r="BH2514" s="175">
        <f>IF(N2514="sníž. přenesená",J2514,0)</f>
        <v>0</v>
      </c>
      <c r="BI2514" s="175">
        <f>IF(N2514="nulová",J2514,0)</f>
        <v>0</v>
      </c>
      <c r="BJ2514" s="17" t="s">
        <v>80</v>
      </c>
      <c r="BK2514" s="175">
        <f>ROUND(I2514*H2514,2)</f>
        <v>0</v>
      </c>
      <c r="BL2514" s="17" t="s">
        <v>300</v>
      </c>
      <c r="BM2514" s="174" t="s">
        <v>3293</v>
      </c>
    </row>
    <row r="2515" spans="1:65" s="13" customFormat="1">
      <c r="B2515" s="176"/>
      <c r="D2515" s="177" t="s">
        <v>189</v>
      </c>
      <c r="E2515" s="178" t="s">
        <v>1</v>
      </c>
      <c r="F2515" s="179" t="s">
        <v>3155</v>
      </c>
      <c r="H2515" s="180">
        <v>215.04400000000001</v>
      </c>
      <c r="I2515" s="181"/>
      <c r="L2515" s="176"/>
      <c r="M2515" s="182"/>
      <c r="N2515" s="183"/>
      <c r="O2515" s="183"/>
      <c r="P2515" s="183"/>
      <c r="Q2515" s="183"/>
      <c r="R2515" s="183"/>
      <c r="S2515" s="183"/>
      <c r="T2515" s="184"/>
      <c r="AT2515" s="178" t="s">
        <v>189</v>
      </c>
      <c r="AU2515" s="178" t="s">
        <v>85</v>
      </c>
      <c r="AV2515" s="13" t="s">
        <v>85</v>
      </c>
      <c r="AW2515" s="13" t="s">
        <v>31</v>
      </c>
      <c r="AX2515" s="13" t="s">
        <v>80</v>
      </c>
      <c r="AY2515" s="178" t="s">
        <v>181</v>
      </c>
    </row>
    <row r="2516" spans="1:65" s="2" customFormat="1" ht="21.75" customHeight="1">
      <c r="A2516" s="32"/>
      <c r="B2516" s="161"/>
      <c r="C2516" s="162" t="s">
        <v>3294</v>
      </c>
      <c r="D2516" s="162" t="s">
        <v>183</v>
      </c>
      <c r="E2516" s="163" t="s">
        <v>3295</v>
      </c>
      <c r="F2516" s="164" t="s">
        <v>3296</v>
      </c>
      <c r="G2516" s="165" t="s">
        <v>200</v>
      </c>
      <c r="H2516" s="166">
        <v>159.542</v>
      </c>
      <c r="I2516" s="167"/>
      <c r="J2516" s="168">
        <f>ROUND(I2516*H2516,2)</f>
        <v>0</v>
      </c>
      <c r="K2516" s="169"/>
      <c r="L2516" s="33"/>
      <c r="M2516" s="170" t="s">
        <v>1</v>
      </c>
      <c r="N2516" s="171" t="s">
        <v>40</v>
      </c>
      <c r="O2516" s="58"/>
      <c r="P2516" s="172">
        <f>O2516*H2516</f>
        <v>0</v>
      </c>
      <c r="Q2516" s="172">
        <v>5.0000000000000001E-3</v>
      </c>
      <c r="R2516" s="172">
        <f>Q2516*H2516</f>
        <v>0.79771000000000003</v>
      </c>
      <c r="S2516" s="172">
        <v>0</v>
      </c>
      <c r="T2516" s="173">
        <f>S2516*H2516</f>
        <v>0</v>
      </c>
      <c r="U2516" s="32"/>
      <c r="V2516" s="32"/>
      <c r="W2516" s="32"/>
      <c r="X2516" s="32"/>
      <c r="Y2516" s="32"/>
      <c r="Z2516" s="32"/>
      <c r="AA2516" s="32"/>
      <c r="AB2516" s="32"/>
      <c r="AC2516" s="32"/>
      <c r="AD2516" s="32"/>
      <c r="AE2516" s="32"/>
      <c r="AR2516" s="174" t="s">
        <v>300</v>
      </c>
      <c r="AT2516" s="174" t="s">
        <v>183</v>
      </c>
      <c r="AU2516" s="174" t="s">
        <v>85</v>
      </c>
      <c r="AY2516" s="17" t="s">
        <v>181</v>
      </c>
      <c r="BE2516" s="175">
        <f>IF(N2516="základní",J2516,0)</f>
        <v>0</v>
      </c>
      <c r="BF2516" s="175">
        <f>IF(N2516="snížená",J2516,0)</f>
        <v>0</v>
      </c>
      <c r="BG2516" s="175">
        <f>IF(N2516="zákl. přenesená",J2516,0)</f>
        <v>0</v>
      </c>
      <c r="BH2516" s="175">
        <f>IF(N2516="sníž. přenesená",J2516,0)</f>
        <v>0</v>
      </c>
      <c r="BI2516" s="175">
        <f>IF(N2516="nulová",J2516,0)</f>
        <v>0</v>
      </c>
      <c r="BJ2516" s="17" t="s">
        <v>80</v>
      </c>
      <c r="BK2516" s="175">
        <f>ROUND(I2516*H2516,2)</f>
        <v>0</v>
      </c>
      <c r="BL2516" s="17" t="s">
        <v>300</v>
      </c>
      <c r="BM2516" s="174" t="s">
        <v>3297</v>
      </c>
    </row>
    <row r="2517" spans="1:65" s="14" customFormat="1">
      <c r="B2517" s="185"/>
      <c r="D2517" s="177" t="s">
        <v>189</v>
      </c>
      <c r="E2517" s="186" t="s">
        <v>1</v>
      </c>
      <c r="F2517" s="187" t="s">
        <v>3298</v>
      </c>
      <c r="H2517" s="186" t="s">
        <v>1</v>
      </c>
      <c r="I2517" s="188"/>
      <c r="L2517" s="185"/>
      <c r="M2517" s="189"/>
      <c r="N2517" s="190"/>
      <c r="O2517" s="190"/>
      <c r="P2517" s="190"/>
      <c r="Q2517" s="190"/>
      <c r="R2517" s="190"/>
      <c r="S2517" s="190"/>
      <c r="T2517" s="191"/>
      <c r="AT2517" s="186" t="s">
        <v>189</v>
      </c>
      <c r="AU2517" s="186" t="s">
        <v>85</v>
      </c>
      <c r="AV2517" s="14" t="s">
        <v>80</v>
      </c>
      <c r="AW2517" s="14" t="s">
        <v>31</v>
      </c>
      <c r="AX2517" s="14" t="s">
        <v>75</v>
      </c>
      <c r="AY2517" s="186" t="s">
        <v>181</v>
      </c>
    </row>
    <row r="2518" spans="1:65" s="13" customFormat="1">
      <c r="B2518" s="176"/>
      <c r="D2518" s="177" t="s">
        <v>189</v>
      </c>
      <c r="E2518" s="178" t="s">
        <v>1</v>
      </c>
      <c r="F2518" s="179" t="s">
        <v>3299</v>
      </c>
      <c r="H2518" s="180">
        <v>85.078000000000003</v>
      </c>
      <c r="I2518" s="181"/>
      <c r="L2518" s="176"/>
      <c r="M2518" s="182"/>
      <c r="N2518" s="183"/>
      <c r="O2518" s="183"/>
      <c r="P2518" s="183"/>
      <c r="Q2518" s="183"/>
      <c r="R2518" s="183"/>
      <c r="S2518" s="183"/>
      <c r="T2518" s="184"/>
      <c r="AT2518" s="178" t="s">
        <v>189</v>
      </c>
      <c r="AU2518" s="178" t="s">
        <v>85</v>
      </c>
      <c r="AV2518" s="13" t="s">
        <v>85</v>
      </c>
      <c r="AW2518" s="13" t="s">
        <v>31</v>
      </c>
      <c r="AX2518" s="13" t="s">
        <v>75</v>
      </c>
      <c r="AY2518" s="178" t="s">
        <v>181</v>
      </c>
    </row>
    <row r="2519" spans="1:65" s="13" customFormat="1">
      <c r="B2519" s="176"/>
      <c r="D2519" s="177" t="s">
        <v>189</v>
      </c>
      <c r="E2519" s="178" t="s">
        <v>1</v>
      </c>
      <c r="F2519" s="179" t="s">
        <v>3300</v>
      </c>
      <c r="H2519" s="180">
        <v>12.103</v>
      </c>
      <c r="I2519" s="181"/>
      <c r="L2519" s="176"/>
      <c r="M2519" s="182"/>
      <c r="N2519" s="183"/>
      <c r="O2519" s="183"/>
      <c r="P2519" s="183"/>
      <c r="Q2519" s="183"/>
      <c r="R2519" s="183"/>
      <c r="S2519" s="183"/>
      <c r="T2519" s="184"/>
      <c r="AT2519" s="178" t="s">
        <v>189</v>
      </c>
      <c r="AU2519" s="178" t="s">
        <v>85</v>
      </c>
      <c r="AV2519" s="13" t="s">
        <v>85</v>
      </c>
      <c r="AW2519" s="13" t="s">
        <v>31</v>
      </c>
      <c r="AX2519" s="13" t="s">
        <v>75</v>
      </c>
      <c r="AY2519" s="178" t="s">
        <v>181</v>
      </c>
    </row>
    <row r="2520" spans="1:65" s="14" customFormat="1">
      <c r="B2520" s="185"/>
      <c r="D2520" s="177" t="s">
        <v>189</v>
      </c>
      <c r="E2520" s="186" t="s">
        <v>1</v>
      </c>
      <c r="F2520" s="187" t="s">
        <v>3301</v>
      </c>
      <c r="H2520" s="186" t="s">
        <v>1</v>
      </c>
      <c r="I2520" s="188"/>
      <c r="L2520" s="185"/>
      <c r="M2520" s="189"/>
      <c r="N2520" s="190"/>
      <c r="O2520" s="190"/>
      <c r="P2520" s="190"/>
      <c r="Q2520" s="190"/>
      <c r="R2520" s="190"/>
      <c r="S2520" s="190"/>
      <c r="T2520" s="191"/>
      <c r="AT2520" s="186" t="s">
        <v>189</v>
      </c>
      <c r="AU2520" s="186" t="s">
        <v>85</v>
      </c>
      <c r="AV2520" s="14" t="s">
        <v>80</v>
      </c>
      <c r="AW2520" s="14" t="s">
        <v>31</v>
      </c>
      <c r="AX2520" s="14" t="s">
        <v>75</v>
      </c>
      <c r="AY2520" s="186" t="s">
        <v>181</v>
      </c>
    </row>
    <row r="2521" spans="1:65" s="13" customFormat="1">
      <c r="B2521" s="176"/>
      <c r="D2521" s="177" t="s">
        <v>189</v>
      </c>
      <c r="E2521" s="178" t="s">
        <v>1</v>
      </c>
      <c r="F2521" s="179" t="s">
        <v>3302</v>
      </c>
      <c r="H2521" s="180">
        <v>12</v>
      </c>
      <c r="I2521" s="181"/>
      <c r="L2521" s="176"/>
      <c r="M2521" s="182"/>
      <c r="N2521" s="183"/>
      <c r="O2521" s="183"/>
      <c r="P2521" s="183"/>
      <c r="Q2521" s="183"/>
      <c r="R2521" s="183"/>
      <c r="S2521" s="183"/>
      <c r="T2521" s="184"/>
      <c r="AT2521" s="178" t="s">
        <v>189</v>
      </c>
      <c r="AU2521" s="178" t="s">
        <v>85</v>
      </c>
      <c r="AV2521" s="13" t="s">
        <v>85</v>
      </c>
      <c r="AW2521" s="13" t="s">
        <v>31</v>
      </c>
      <c r="AX2521" s="13" t="s">
        <v>75</v>
      </c>
      <c r="AY2521" s="178" t="s">
        <v>181</v>
      </c>
    </row>
    <row r="2522" spans="1:65" s="14" customFormat="1">
      <c r="B2522" s="185"/>
      <c r="D2522" s="177" t="s">
        <v>189</v>
      </c>
      <c r="E2522" s="186" t="s">
        <v>1</v>
      </c>
      <c r="F2522" s="187" t="s">
        <v>3303</v>
      </c>
      <c r="H2522" s="186" t="s">
        <v>1</v>
      </c>
      <c r="I2522" s="188"/>
      <c r="L2522" s="185"/>
      <c r="M2522" s="189"/>
      <c r="N2522" s="190"/>
      <c r="O2522" s="190"/>
      <c r="P2522" s="190"/>
      <c r="Q2522" s="190"/>
      <c r="R2522" s="190"/>
      <c r="S2522" s="190"/>
      <c r="T2522" s="191"/>
      <c r="AT2522" s="186" t="s">
        <v>189</v>
      </c>
      <c r="AU2522" s="186" t="s">
        <v>85</v>
      </c>
      <c r="AV2522" s="14" t="s">
        <v>80</v>
      </c>
      <c r="AW2522" s="14" t="s">
        <v>31</v>
      </c>
      <c r="AX2522" s="14" t="s">
        <v>75</v>
      </c>
      <c r="AY2522" s="186" t="s">
        <v>181</v>
      </c>
    </row>
    <row r="2523" spans="1:65" s="13" customFormat="1">
      <c r="B2523" s="176"/>
      <c r="D2523" s="177" t="s">
        <v>189</v>
      </c>
      <c r="E2523" s="178" t="s">
        <v>1</v>
      </c>
      <c r="F2523" s="179" t="s">
        <v>3304</v>
      </c>
      <c r="H2523" s="180">
        <v>50.360999999999997</v>
      </c>
      <c r="I2523" s="181"/>
      <c r="L2523" s="176"/>
      <c r="M2523" s="182"/>
      <c r="N2523" s="183"/>
      <c r="O2523" s="183"/>
      <c r="P2523" s="183"/>
      <c r="Q2523" s="183"/>
      <c r="R2523" s="183"/>
      <c r="S2523" s="183"/>
      <c r="T2523" s="184"/>
      <c r="AT2523" s="178" t="s">
        <v>189</v>
      </c>
      <c r="AU2523" s="178" t="s">
        <v>85</v>
      </c>
      <c r="AV2523" s="13" t="s">
        <v>85</v>
      </c>
      <c r="AW2523" s="13" t="s">
        <v>31</v>
      </c>
      <c r="AX2523" s="13" t="s">
        <v>75</v>
      </c>
      <c r="AY2523" s="178" t="s">
        <v>181</v>
      </c>
    </row>
    <row r="2524" spans="1:65" s="15" customFormat="1">
      <c r="B2524" s="192"/>
      <c r="D2524" s="177" t="s">
        <v>189</v>
      </c>
      <c r="E2524" s="193" t="s">
        <v>1</v>
      </c>
      <c r="F2524" s="194" t="s">
        <v>204</v>
      </c>
      <c r="H2524" s="195">
        <v>159.542</v>
      </c>
      <c r="I2524" s="196"/>
      <c r="L2524" s="192"/>
      <c r="M2524" s="197"/>
      <c r="N2524" s="198"/>
      <c r="O2524" s="198"/>
      <c r="P2524" s="198"/>
      <c r="Q2524" s="198"/>
      <c r="R2524" s="198"/>
      <c r="S2524" s="198"/>
      <c r="T2524" s="199"/>
      <c r="AT2524" s="193" t="s">
        <v>189</v>
      </c>
      <c r="AU2524" s="193" t="s">
        <v>85</v>
      </c>
      <c r="AV2524" s="15" t="s">
        <v>187</v>
      </c>
      <c r="AW2524" s="15" t="s">
        <v>31</v>
      </c>
      <c r="AX2524" s="15" t="s">
        <v>80</v>
      </c>
      <c r="AY2524" s="193" t="s">
        <v>181</v>
      </c>
    </row>
    <row r="2525" spans="1:65" s="2" customFormat="1" ht="16.5" customHeight="1">
      <c r="A2525" s="32"/>
      <c r="B2525" s="161"/>
      <c r="C2525" s="200" t="s">
        <v>3305</v>
      </c>
      <c r="D2525" s="200" t="s">
        <v>513</v>
      </c>
      <c r="E2525" s="201" t="s">
        <v>3306</v>
      </c>
      <c r="F2525" s="202" t="s">
        <v>3307</v>
      </c>
      <c r="G2525" s="203" t="s">
        <v>200</v>
      </c>
      <c r="H2525" s="204">
        <v>175.49600000000001</v>
      </c>
      <c r="I2525" s="205"/>
      <c r="J2525" s="206">
        <f>ROUND(I2525*H2525,2)</f>
        <v>0</v>
      </c>
      <c r="K2525" s="207"/>
      <c r="L2525" s="208"/>
      <c r="M2525" s="209" t="s">
        <v>1</v>
      </c>
      <c r="N2525" s="210" t="s">
        <v>40</v>
      </c>
      <c r="O2525" s="58"/>
      <c r="P2525" s="172">
        <f>O2525*H2525</f>
        <v>0</v>
      </c>
      <c r="Q2525" s="172">
        <v>3.5400000000000001E-2</v>
      </c>
      <c r="R2525" s="172">
        <f>Q2525*H2525</f>
        <v>6.2125584000000007</v>
      </c>
      <c r="S2525" s="172">
        <v>0</v>
      </c>
      <c r="T2525" s="173">
        <f>S2525*H2525</f>
        <v>0</v>
      </c>
      <c r="U2525" s="32"/>
      <c r="V2525" s="32"/>
      <c r="W2525" s="32"/>
      <c r="X2525" s="32"/>
      <c r="Y2525" s="32"/>
      <c r="Z2525" s="32"/>
      <c r="AA2525" s="32"/>
      <c r="AB2525" s="32"/>
      <c r="AC2525" s="32"/>
      <c r="AD2525" s="32"/>
      <c r="AE2525" s="32"/>
      <c r="AR2525" s="174" t="s">
        <v>445</v>
      </c>
      <c r="AT2525" s="174" t="s">
        <v>513</v>
      </c>
      <c r="AU2525" s="174" t="s">
        <v>85</v>
      </c>
      <c r="AY2525" s="17" t="s">
        <v>181</v>
      </c>
      <c r="BE2525" s="175">
        <f>IF(N2525="základní",J2525,0)</f>
        <v>0</v>
      </c>
      <c r="BF2525" s="175">
        <f>IF(N2525="snížená",J2525,0)</f>
        <v>0</v>
      </c>
      <c r="BG2525" s="175">
        <f>IF(N2525="zákl. přenesená",J2525,0)</f>
        <v>0</v>
      </c>
      <c r="BH2525" s="175">
        <f>IF(N2525="sníž. přenesená",J2525,0)</f>
        <v>0</v>
      </c>
      <c r="BI2525" s="175">
        <f>IF(N2525="nulová",J2525,0)</f>
        <v>0</v>
      </c>
      <c r="BJ2525" s="17" t="s">
        <v>80</v>
      </c>
      <c r="BK2525" s="175">
        <f>ROUND(I2525*H2525,2)</f>
        <v>0</v>
      </c>
      <c r="BL2525" s="17" t="s">
        <v>300</v>
      </c>
      <c r="BM2525" s="174" t="s">
        <v>3308</v>
      </c>
    </row>
    <row r="2526" spans="1:65" s="13" customFormat="1">
      <c r="B2526" s="176"/>
      <c r="D2526" s="177" t="s">
        <v>189</v>
      </c>
      <c r="F2526" s="179" t="s">
        <v>3309</v>
      </c>
      <c r="H2526" s="180">
        <v>175.49600000000001</v>
      </c>
      <c r="I2526" s="181"/>
      <c r="L2526" s="176"/>
      <c r="M2526" s="182"/>
      <c r="N2526" s="183"/>
      <c r="O2526" s="183"/>
      <c r="P2526" s="183"/>
      <c r="Q2526" s="183"/>
      <c r="R2526" s="183"/>
      <c r="S2526" s="183"/>
      <c r="T2526" s="184"/>
      <c r="AT2526" s="178" t="s">
        <v>189</v>
      </c>
      <c r="AU2526" s="178" t="s">
        <v>85</v>
      </c>
      <c r="AV2526" s="13" t="s">
        <v>85</v>
      </c>
      <c r="AW2526" s="13" t="s">
        <v>3</v>
      </c>
      <c r="AX2526" s="13" t="s">
        <v>80</v>
      </c>
      <c r="AY2526" s="178" t="s">
        <v>181</v>
      </c>
    </row>
    <row r="2527" spans="1:65" s="2" customFormat="1" ht="21.75" customHeight="1">
      <c r="A2527" s="32"/>
      <c r="B2527" s="161"/>
      <c r="C2527" s="162" t="s">
        <v>3310</v>
      </c>
      <c r="D2527" s="162" t="s">
        <v>183</v>
      </c>
      <c r="E2527" s="163" t="s">
        <v>3311</v>
      </c>
      <c r="F2527" s="164" t="s">
        <v>3312</v>
      </c>
      <c r="G2527" s="165" t="s">
        <v>259</v>
      </c>
      <c r="H2527" s="166">
        <v>11.752000000000001</v>
      </c>
      <c r="I2527" s="167"/>
      <c r="J2527" s="168">
        <f>ROUND(I2527*H2527,2)</f>
        <v>0</v>
      </c>
      <c r="K2527" s="169"/>
      <c r="L2527" s="33"/>
      <c r="M2527" s="170" t="s">
        <v>1</v>
      </c>
      <c r="N2527" s="171" t="s">
        <v>40</v>
      </c>
      <c r="O2527" s="58"/>
      <c r="P2527" s="172">
        <f>O2527*H2527</f>
        <v>0</v>
      </c>
      <c r="Q2527" s="172">
        <v>0</v>
      </c>
      <c r="R2527" s="172">
        <f>Q2527*H2527</f>
        <v>0</v>
      </c>
      <c r="S2527" s="172">
        <v>0</v>
      </c>
      <c r="T2527" s="173">
        <f>S2527*H2527</f>
        <v>0</v>
      </c>
      <c r="U2527" s="32"/>
      <c r="V2527" s="32"/>
      <c r="W2527" s="32"/>
      <c r="X2527" s="32"/>
      <c r="Y2527" s="32"/>
      <c r="Z2527" s="32"/>
      <c r="AA2527" s="32"/>
      <c r="AB2527" s="32"/>
      <c r="AC2527" s="32"/>
      <c r="AD2527" s="32"/>
      <c r="AE2527" s="32"/>
      <c r="AR2527" s="174" t="s">
        <v>300</v>
      </c>
      <c r="AT2527" s="174" t="s">
        <v>183</v>
      </c>
      <c r="AU2527" s="174" t="s">
        <v>85</v>
      </c>
      <c r="AY2527" s="17" t="s">
        <v>181</v>
      </c>
      <c r="BE2527" s="175">
        <f>IF(N2527="základní",J2527,0)</f>
        <v>0</v>
      </c>
      <c r="BF2527" s="175">
        <f>IF(N2527="snížená",J2527,0)</f>
        <v>0</v>
      </c>
      <c r="BG2527" s="175">
        <f>IF(N2527="zákl. přenesená",J2527,0)</f>
        <v>0</v>
      </c>
      <c r="BH2527" s="175">
        <f>IF(N2527="sníž. přenesená",J2527,0)</f>
        <v>0</v>
      </c>
      <c r="BI2527" s="175">
        <f>IF(N2527="nulová",J2527,0)</f>
        <v>0</v>
      </c>
      <c r="BJ2527" s="17" t="s">
        <v>80</v>
      </c>
      <c r="BK2527" s="175">
        <f>ROUND(I2527*H2527,2)</f>
        <v>0</v>
      </c>
      <c r="BL2527" s="17" t="s">
        <v>300</v>
      </c>
      <c r="BM2527" s="174" t="s">
        <v>3313</v>
      </c>
    </row>
    <row r="2528" spans="1:65" s="12" customFormat="1" ht="22.9" customHeight="1">
      <c r="B2528" s="148"/>
      <c r="D2528" s="149" t="s">
        <v>74</v>
      </c>
      <c r="E2528" s="159" t="s">
        <v>3314</v>
      </c>
      <c r="F2528" s="159" t="s">
        <v>3315</v>
      </c>
      <c r="I2528" s="151"/>
      <c r="J2528" s="160">
        <f>BK2528</f>
        <v>0</v>
      </c>
      <c r="L2528" s="148"/>
      <c r="M2528" s="153"/>
      <c r="N2528" s="154"/>
      <c r="O2528" s="154"/>
      <c r="P2528" s="155">
        <f>SUM(P2529:P2561)</f>
        <v>0</v>
      </c>
      <c r="Q2528" s="154"/>
      <c r="R2528" s="155">
        <f>SUM(R2529:R2561)</f>
        <v>0.115648</v>
      </c>
      <c r="S2528" s="154"/>
      <c r="T2528" s="156">
        <f>SUM(T2529:T2561)</f>
        <v>0</v>
      </c>
      <c r="AR2528" s="149" t="s">
        <v>85</v>
      </c>
      <c r="AT2528" s="157" t="s">
        <v>74</v>
      </c>
      <c r="AU2528" s="157" t="s">
        <v>80</v>
      </c>
      <c r="AY2528" s="149" t="s">
        <v>181</v>
      </c>
      <c r="BK2528" s="158">
        <f>SUM(BK2529:BK2561)</f>
        <v>0</v>
      </c>
    </row>
    <row r="2529" spans="1:65" s="2" customFormat="1" ht="21.75" customHeight="1">
      <c r="A2529" s="32"/>
      <c r="B2529" s="161"/>
      <c r="C2529" s="162" t="s">
        <v>3316</v>
      </c>
      <c r="D2529" s="162" t="s">
        <v>183</v>
      </c>
      <c r="E2529" s="163" t="s">
        <v>3317</v>
      </c>
      <c r="F2529" s="164" t="s">
        <v>3318</v>
      </c>
      <c r="G2529" s="165" t="s">
        <v>200</v>
      </c>
      <c r="H2529" s="166">
        <v>14.456</v>
      </c>
      <c r="I2529" s="167"/>
      <c r="J2529" s="168">
        <f>ROUND(I2529*H2529,2)</f>
        <v>0</v>
      </c>
      <c r="K2529" s="169"/>
      <c r="L2529" s="33"/>
      <c r="M2529" s="170" t="s">
        <v>1</v>
      </c>
      <c r="N2529" s="171" t="s">
        <v>40</v>
      </c>
      <c r="O2529" s="58"/>
      <c r="P2529" s="172">
        <f>O2529*H2529</f>
        <v>0</v>
      </c>
      <c r="Q2529" s="172">
        <v>8.0000000000000002E-3</v>
      </c>
      <c r="R2529" s="172">
        <f>Q2529*H2529</f>
        <v>0.115648</v>
      </c>
      <c r="S2529" s="172">
        <v>0</v>
      </c>
      <c r="T2529" s="173">
        <f>S2529*H2529</f>
        <v>0</v>
      </c>
      <c r="U2529" s="32"/>
      <c r="V2529" s="32"/>
      <c r="W2529" s="32"/>
      <c r="X2529" s="32"/>
      <c r="Y2529" s="32"/>
      <c r="Z2529" s="32"/>
      <c r="AA2529" s="32"/>
      <c r="AB2529" s="32"/>
      <c r="AC2529" s="32"/>
      <c r="AD2529" s="32"/>
      <c r="AE2529" s="32"/>
      <c r="AR2529" s="174" t="s">
        <v>300</v>
      </c>
      <c r="AT2529" s="174" t="s">
        <v>183</v>
      </c>
      <c r="AU2529" s="174" t="s">
        <v>85</v>
      </c>
      <c r="AY2529" s="17" t="s">
        <v>181</v>
      </c>
      <c r="BE2529" s="175">
        <f>IF(N2529="základní",J2529,0)</f>
        <v>0</v>
      </c>
      <c r="BF2529" s="175">
        <f>IF(N2529="snížená",J2529,0)</f>
        <v>0</v>
      </c>
      <c r="BG2529" s="175">
        <f>IF(N2529="zákl. přenesená",J2529,0)</f>
        <v>0</v>
      </c>
      <c r="BH2529" s="175">
        <f>IF(N2529="sníž. přenesená",J2529,0)</f>
        <v>0</v>
      </c>
      <c r="BI2529" s="175">
        <f>IF(N2529="nulová",J2529,0)</f>
        <v>0</v>
      </c>
      <c r="BJ2529" s="17" t="s">
        <v>80</v>
      </c>
      <c r="BK2529" s="175">
        <f>ROUND(I2529*H2529,2)</f>
        <v>0</v>
      </c>
      <c r="BL2529" s="17" t="s">
        <v>300</v>
      </c>
      <c r="BM2529" s="174" t="s">
        <v>3319</v>
      </c>
    </row>
    <row r="2530" spans="1:65" s="14" customFormat="1">
      <c r="B2530" s="185"/>
      <c r="D2530" s="177" t="s">
        <v>189</v>
      </c>
      <c r="E2530" s="186" t="s">
        <v>1</v>
      </c>
      <c r="F2530" s="187" t="s">
        <v>3320</v>
      </c>
      <c r="H2530" s="186" t="s">
        <v>1</v>
      </c>
      <c r="I2530" s="188"/>
      <c r="L2530" s="185"/>
      <c r="M2530" s="189"/>
      <c r="N2530" s="190"/>
      <c r="O2530" s="190"/>
      <c r="P2530" s="190"/>
      <c r="Q2530" s="190"/>
      <c r="R2530" s="190"/>
      <c r="S2530" s="190"/>
      <c r="T2530" s="191"/>
      <c r="AT2530" s="186" t="s">
        <v>189</v>
      </c>
      <c r="AU2530" s="186" t="s">
        <v>85</v>
      </c>
      <c r="AV2530" s="14" t="s">
        <v>80</v>
      </c>
      <c r="AW2530" s="14" t="s">
        <v>31</v>
      </c>
      <c r="AX2530" s="14" t="s">
        <v>75</v>
      </c>
      <c r="AY2530" s="186" t="s">
        <v>181</v>
      </c>
    </row>
    <row r="2531" spans="1:65" s="13" customFormat="1">
      <c r="B2531" s="176"/>
      <c r="D2531" s="177" t="s">
        <v>189</v>
      </c>
      <c r="E2531" s="178" t="s">
        <v>1</v>
      </c>
      <c r="F2531" s="179" t="s">
        <v>3321</v>
      </c>
      <c r="H2531" s="180">
        <v>0.78500000000000003</v>
      </c>
      <c r="I2531" s="181"/>
      <c r="L2531" s="176"/>
      <c r="M2531" s="182"/>
      <c r="N2531" s="183"/>
      <c r="O2531" s="183"/>
      <c r="P2531" s="183"/>
      <c r="Q2531" s="183"/>
      <c r="R2531" s="183"/>
      <c r="S2531" s="183"/>
      <c r="T2531" s="184"/>
      <c r="AT2531" s="178" t="s">
        <v>189</v>
      </c>
      <c r="AU2531" s="178" t="s">
        <v>85</v>
      </c>
      <c r="AV2531" s="13" t="s">
        <v>85</v>
      </c>
      <c r="AW2531" s="13" t="s">
        <v>31</v>
      </c>
      <c r="AX2531" s="13" t="s">
        <v>75</v>
      </c>
      <c r="AY2531" s="178" t="s">
        <v>181</v>
      </c>
    </row>
    <row r="2532" spans="1:65" s="14" customFormat="1">
      <c r="B2532" s="185"/>
      <c r="D2532" s="177" t="s">
        <v>189</v>
      </c>
      <c r="E2532" s="186" t="s">
        <v>1</v>
      </c>
      <c r="F2532" s="187" t="s">
        <v>3322</v>
      </c>
      <c r="H2532" s="186" t="s">
        <v>1</v>
      </c>
      <c r="I2532" s="188"/>
      <c r="L2532" s="185"/>
      <c r="M2532" s="189"/>
      <c r="N2532" s="190"/>
      <c r="O2532" s="190"/>
      <c r="P2532" s="190"/>
      <c r="Q2532" s="190"/>
      <c r="R2532" s="190"/>
      <c r="S2532" s="190"/>
      <c r="T2532" s="191"/>
      <c r="AT2532" s="186" t="s">
        <v>189</v>
      </c>
      <c r="AU2532" s="186" t="s">
        <v>85</v>
      </c>
      <c r="AV2532" s="14" t="s">
        <v>80</v>
      </c>
      <c r="AW2532" s="14" t="s">
        <v>31</v>
      </c>
      <c r="AX2532" s="14" t="s">
        <v>75</v>
      </c>
      <c r="AY2532" s="186" t="s">
        <v>181</v>
      </c>
    </row>
    <row r="2533" spans="1:65" s="13" customFormat="1">
      <c r="B2533" s="176"/>
      <c r="D2533" s="177" t="s">
        <v>189</v>
      </c>
      <c r="E2533" s="178" t="s">
        <v>1</v>
      </c>
      <c r="F2533" s="179" t="s">
        <v>3323</v>
      </c>
      <c r="H2533" s="180">
        <v>0.83599999999999997</v>
      </c>
      <c r="I2533" s="181"/>
      <c r="L2533" s="176"/>
      <c r="M2533" s="182"/>
      <c r="N2533" s="183"/>
      <c r="O2533" s="183"/>
      <c r="P2533" s="183"/>
      <c r="Q2533" s="183"/>
      <c r="R2533" s="183"/>
      <c r="S2533" s="183"/>
      <c r="T2533" s="184"/>
      <c r="AT2533" s="178" t="s">
        <v>189</v>
      </c>
      <c r="AU2533" s="178" t="s">
        <v>85</v>
      </c>
      <c r="AV2533" s="13" t="s">
        <v>85</v>
      </c>
      <c r="AW2533" s="13" t="s">
        <v>31</v>
      </c>
      <c r="AX2533" s="13" t="s">
        <v>75</v>
      </c>
      <c r="AY2533" s="178" t="s">
        <v>181</v>
      </c>
    </row>
    <row r="2534" spans="1:65" s="14" customFormat="1">
      <c r="B2534" s="185"/>
      <c r="D2534" s="177" t="s">
        <v>189</v>
      </c>
      <c r="E2534" s="186" t="s">
        <v>1</v>
      </c>
      <c r="F2534" s="187" t="s">
        <v>3324</v>
      </c>
      <c r="H2534" s="186" t="s">
        <v>1</v>
      </c>
      <c r="I2534" s="188"/>
      <c r="L2534" s="185"/>
      <c r="M2534" s="189"/>
      <c r="N2534" s="190"/>
      <c r="O2534" s="190"/>
      <c r="P2534" s="190"/>
      <c r="Q2534" s="190"/>
      <c r="R2534" s="190"/>
      <c r="S2534" s="190"/>
      <c r="T2534" s="191"/>
      <c r="AT2534" s="186" t="s">
        <v>189</v>
      </c>
      <c r="AU2534" s="186" t="s">
        <v>85</v>
      </c>
      <c r="AV2534" s="14" t="s">
        <v>80</v>
      </c>
      <c r="AW2534" s="14" t="s">
        <v>31</v>
      </c>
      <c r="AX2534" s="14" t="s">
        <v>75</v>
      </c>
      <c r="AY2534" s="186" t="s">
        <v>181</v>
      </c>
    </row>
    <row r="2535" spans="1:65" s="13" customFormat="1">
      <c r="B2535" s="176"/>
      <c r="D2535" s="177" t="s">
        <v>189</v>
      </c>
      <c r="E2535" s="178" t="s">
        <v>1</v>
      </c>
      <c r="F2535" s="179" t="s">
        <v>3325</v>
      </c>
      <c r="H2535" s="180">
        <v>0.88400000000000001</v>
      </c>
      <c r="I2535" s="181"/>
      <c r="L2535" s="176"/>
      <c r="M2535" s="182"/>
      <c r="N2535" s="183"/>
      <c r="O2535" s="183"/>
      <c r="P2535" s="183"/>
      <c r="Q2535" s="183"/>
      <c r="R2535" s="183"/>
      <c r="S2535" s="183"/>
      <c r="T2535" s="184"/>
      <c r="AT2535" s="178" t="s">
        <v>189</v>
      </c>
      <c r="AU2535" s="178" t="s">
        <v>85</v>
      </c>
      <c r="AV2535" s="13" t="s">
        <v>85</v>
      </c>
      <c r="AW2535" s="13" t="s">
        <v>31</v>
      </c>
      <c r="AX2535" s="13" t="s">
        <v>75</v>
      </c>
      <c r="AY2535" s="178" t="s">
        <v>181</v>
      </c>
    </row>
    <row r="2536" spans="1:65" s="14" customFormat="1">
      <c r="B2536" s="185"/>
      <c r="D2536" s="177" t="s">
        <v>189</v>
      </c>
      <c r="E2536" s="186" t="s">
        <v>1</v>
      </c>
      <c r="F2536" s="187" t="s">
        <v>3326</v>
      </c>
      <c r="H2536" s="186" t="s">
        <v>1</v>
      </c>
      <c r="I2536" s="188"/>
      <c r="L2536" s="185"/>
      <c r="M2536" s="189"/>
      <c r="N2536" s="190"/>
      <c r="O2536" s="190"/>
      <c r="P2536" s="190"/>
      <c r="Q2536" s="190"/>
      <c r="R2536" s="190"/>
      <c r="S2536" s="190"/>
      <c r="T2536" s="191"/>
      <c r="AT2536" s="186" t="s">
        <v>189</v>
      </c>
      <c r="AU2536" s="186" t="s">
        <v>85</v>
      </c>
      <c r="AV2536" s="14" t="s">
        <v>80</v>
      </c>
      <c r="AW2536" s="14" t="s">
        <v>31</v>
      </c>
      <c r="AX2536" s="14" t="s">
        <v>75</v>
      </c>
      <c r="AY2536" s="186" t="s">
        <v>181</v>
      </c>
    </row>
    <row r="2537" spans="1:65" s="13" customFormat="1">
      <c r="B2537" s="176"/>
      <c r="D2537" s="177" t="s">
        <v>189</v>
      </c>
      <c r="E2537" s="178" t="s">
        <v>1</v>
      </c>
      <c r="F2537" s="179" t="s">
        <v>3327</v>
      </c>
      <c r="H2537" s="180">
        <v>0.95199999999999996</v>
      </c>
      <c r="I2537" s="181"/>
      <c r="L2537" s="176"/>
      <c r="M2537" s="182"/>
      <c r="N2537" s="183"/>
      <c r="O2537" s="183"/>
      <c r="P2537" s="183"/>
      <c r="Q2537" s="183"/>
      <c r="R2537" s="183"/>
      <c r="S2537" s="183"/>
      <c r="T2537" s="184"/>
      <c r="AT2537" s="178" t="s">
        <v>189</v>
      </c>
      <c r="AU2537" s="178" t="s">
        <v>85</v>
      </c>
      <c r="AV2537" s="13" t="s">
        <v>85</v>
      </c>
      <c r="AW2537" s="13" t="s">
        <v>31</v>
      </c>
      <c r="AX2537" s="13" t="s">
        <v>75</v>
      </c>
      <c r="AY2537" s="178" t="s">
        <v>181</v>
      </c>
    </row>
    <row r="2538" spans="1:65" s="14" customFormat="1">
      <c r="B2538" s="185"/>
      <c r="D2538" s="177" t="s">
        <v>189</v>
      </c>
      <c r="E2538" s="186" t="s">
        <v>1</v>
      </c>
      <c r="F2538" s="187" t="s">
        <v>3328</v>
      </c>
      <c r="H2538" s="186" t="s">
        <v>1</v>
      </c>
      <c r="I2538" s="188"/>
      <c r="L2538" s="185"/>
      <c r="M2538" s="189"/>
      <c r="N2538" s="190"/>
      <c r="O2538" s="190"/>
      <c r="P2538" s="190"/>
      <c r="Q2538" s="190"/>
      <c r="R2538" s="190"/>
      <c r="S2538" s="190"/>
      <c r="T2538" s="191"/>
      <c r="AT2538" s="186" t="s">
        <v>189</v>
      </c>
      <c r="AU2538" s="186" t="s">
        <v>85</v>
      </c>
      <c r="AV2538" s="14" t="s">
        <v>80</v>
      </c>
      <c r="AW2538" s="14" t="s">
        <v>31</v>
      </c>
      <c r="AX2538" s="14" t="s">
        <v>75</v>
      </c>
      <c r="AY2538" s="186" t="s">
        <v>181</v>
      </c>
    </row>
    <row r="2539" spans="1:65" s="13" customFormat="1">
      <c r="B2539" s="176"/>
      <c r="D2539" s="177" t="s">
        <v>189</v>
      </c>
      <c r="E2539" s="178" t="s">
        <v>1</v>
      </c>
      <c r="F2539" s="179" t="s">
        <v>3329</v>
      </c>
      <c r="H2539" s="180">
        <v>0.68899999999999995</v>
      </c>
      <c r="I2539" s="181"/>
      <c r="L2539" s="176"/>
      <c r="M2539" s="182"/>
      <c r="N2539" s="183"/>
      <c r="O2539" s="183"/>
      <c r="P2539" s="183"/>
      <c r="Q2539" s="183"/>
      <c r="R2539" s="183"/>
      <c r="S2539" s="183"/>
      <c r="T2539" s="184"/>
      <c r="AT2539" s="178" t="s">
        <v>189</v>
      </c>
      <c r="AU2539" s="178" t="s">
        <v>85</v>
      </c>
      <c r="AV2539" s="13" t="s">
        <v>85</v>
      </c>
      <c r="AW2539" s="13" t="s">
        <v>31</v>
      </c>
      <c r="AX2539" s="13" t="s">
        <v>75</v>
      </c>
      <c r="AY2539" s="178" t="s">
        <v>181</v>
      </c>
    </row>
    <row r="2540" spans="1:65" s="14" customFormat="1">
      <c r="B2540" s="185"/>
      <c r="D2540" s="177" t="s">
        <v>189</v>
      </c>
      <c r="E2540" s="186" t="s">
        <v>1</v>
      </c>
      <c r="F2540" s="187" t="s">
        <v>3330</v>
      </c>
      <c r="H2540" s="186" t="s">
        <v>1</v>
      </c>
      <c r="I2540" s="188"/>
      <c r="L2540" s="185"/>
      <c r="M2540" s="189"/>
      <c r="N2540" s="190"/>
      <c r="O2540" s="190"/>
      <c r="P2540" s="190"/>
      <c r="Q2540" s="190"/>
      <c r="R2540" s="190"/>
      <c r="S2540" s="190"/>
      <c r="T2540" s="191"/>
      <c r="AT2540" s="186" t="s">
        <v>189</v>
      </c>
      <c r="AU2540" s="186" t="s">
        <v>85</v>
      </c>
      <c r="AV2540" s="14" t="s">
        <v>80</v>
      </c>
      <c r="AW2540" s="14" t="s">
        <v>31</v>
      </c>
      <c r="AX2540" s="14" t="s">
        <v>75</v>
      </c>
      <c r="AY2540" s="186" t="s">
        <v>181</v>
      </c>
    </row>
    <row r="2541" spans="1:65" s="13" customFormat="1">
      <c r="B2541" s="176"/>
      <c r="D2541" s="177" t="s">
        <v>189</v>
      </c>
      <c r="E2541" s="178" t="s">
        <v>1</v>
      </c>
      <c r="F2541" s="179" t="s">
        <v>3331</v>
      </c>
      <c r="H2541" s="180">
        <v>2.016</v>
      </c>
      <c r="I2541" s="181"/>
      <c r="L2541" s="176"/>
      <c r="M2541" s="182"/>
      <c r="N2541" s="183"/>
      <c r="O2541" s="183"/>
      <c r="P2541" s="183"/>
      <c r="Q2541" s="183"/>
      <c r="R2541" s="183"/>
      <c r="S2541" s="183"/>
      <c r="T2541" s="184"/>
      <c r="AT2541" s="178" t="s">
        <v>189</v>
      </c>
      <c r="AU2541" s="178" t="s">
        <v>85</v>
      </c>
      <c r="AV2541" s="13" t="s">
        <v>85</v>
      </c>
      <c r="AW2541" s="13" t="s">
        <v>31</v>
      </c>
      <c r="AX2541" s="13" t="s">
        <v>75</v>
      </c>
      <c r="AY2541" s="178" t="s">
        <v>181</v>
      </c>
    </row>
    <row r="2542" spans="1:65" s="14" customFormat="1">
      <c r="B2542" s="185"/>
      <c r="D2542" s="177" t="s">
        <v>189</v>
      </c>
      <c r="E2542" s="186" t="s">
        <v>1</v>
      </c>
      <c r="F2542" s="187" t="s">
        <v>3332</v>
      </c>
      <c r="H2542" s="186" t="s">
        <v>1</v>
      </c>
      <c r="I2542" s="188"/>
      <c r="L2542" s="185"/>
      <c r="M2542" s="189"/>
      <c r="N2542" s="190"/>
      <c r="O2542" s="190"/>
      <c r="P2542" s="190"/>
      <c r="Q2542" s="190"/>
      <c r="R2542" s="190"/>
      <c r="S2542" s="190"/>
      <c r="T2542" s="191"/>
      <c r="AT2542" s="186" t="s">
        <v>189</v>
      </c>
      <c r="AU2542" s="186" t="s">
        <v>85</v>
      </c>
      <c r="AV2542" s="14" t="s">
        <v>80</v>
      </c>
      <c r="AW2542" s="14" t="s">
        <v>31</v>
      </c>
      <c r="AX2542" s="14" t="s">
        <v>75</v>
      </c>
      <c r="AY2542" s="186" t="s">
        <v>181</v>
      </c>
    </row>
    <row r="2543" spans="1:65" s="13" customFormat="1">
      <c r="B2543" s="176"/>
      <c r="D2543" s="177" t="s">
        <v>189</v>
      </c>
      <c r="E2543" s="178" t="s">
        <v>1</v>
      </c>
      <c r="F2543" s="179" t="s">
        <v>3333</v>
      </c>
      <c r="H2543" s="180">
        <v>1.3859999999999999</v>
      </c>
      <c r="I2543" s="181"/>
      <c r="L2543" s="176"/>
      <c r="M2543" s="182"/>
      <c r="N2543" s="183"/>
      <c r="O2543" s="183"/>
      <c r="P2543" s="183"/>
      <c r="Q2543" s="183"/>
      <c r="R2543" s="183"/>
      <c r="S2543" s="183"/>
      <c r="T2543" s="184"/>
      <c r="AT2543" s="178" t="s">
        <v>189</v>
      </c>
      <c r="AU2543" s="178" t="s">
        <v>85</v>
      </c>
      <c r="AV2543" s="13" t="s">
        <v>85</v>
      </c>
      <c r="AW2543" s="13" t="s">
        <v>31</v>
      </c>
      <c r="AX2543" s="13" t="s">
        <v>75</v>
      </c>
      <c r="AY2543" s="178" t="s">
        <v>181</v>
      </c>
    </row>
    <row r="2544" spans="1:65" s="14" customFormat="1">
      <c r="B2544" s="185"/>
      <c r="D2544" s="177" t="s">
        <v>189</v>
      </c>
      <c r="E2544" s="186" t="s">
        <v>1</v>
      </c>
      <c r="F2544" s="187" t="s">
        <v>3334</v>
      </c>
      <c r="H2544" s="186" t="s">
        <v>1</v>
      </c>
      <c r="I2544" s="188"/>
      <c r="L2544" s="185"/>
      <c r="M2544" s="189"/>
      <c r="N2544" s="190"/>
      <c r="O2544" s="190"/>
      <c r="P2544" s="190"/>
      <c r="Q2544" s="190"/>
      <c r="R2544" s="190"/>
      <c r="S2544" s="190"/>
      <c r="T2544" s="191"/>
      <c r="AT2544" s="186" t="s">
        <v>189</v>
      </c>
      <c r="AU2544" s="186" t="s">
        <v>85</v>
      </c>
      <c r="AV2544" s="14" t="s">
        <v>80</v>
      </c>
      <c r="AW2544" s="14" t="s">
        <v>31</v>
      </c>
      <c r="AX2544" s="14" t="s">
        <v>75</v>
      </c>
      <c r="AY2544" s="186" t="s">
        <v>181</v>
      </c>
    </row>
    <row r="2545" spans="2:51" s="13" customFormat="1">
      <c r="B2545" s="176"/>
      <c r="D2545" s="177" t="s">
        <v>189</v>
      </c>
      <c r="E2545" s="178" t="s">
        <v>1</v>
      </c>
      <c r="F2545" s="179" t="s">
        <v>3335</v>
      </c>
      <c r="H2545" s="180">
        <v>0.98</v>
      </c>
      <c r="I2545" s="181"/>
      <c r="L2545" s="176"/>
      <c r="M2545" s="182"/>
      <c r="N2545" s="183"/>
      <c r="O2545" s="183"/>
      <c r="P2545" s="183"/>
      <c r="Q2545" s="183"/>
      <c r="R2545" s="183"/>
      <c r="S2545" s="183"/>
      <c r="T2545" s="184"/>
      <c r="AT2545" s="178" t="s">
        <v>189</v>
      </c>
      <c r="AU2545" s="178" t="s">
        <v>85</v>
      </c>
      <c r="AV2545" s="13" t="s">
        <v>85</v>
      </c>
      <c r="AW2545" s="13" t="s">
        <v>31</v>
      </c>
      <c r="AX2545" s="13" t="s">
        <v>75</v>
      </c>
      <c r="AY2545" s="178" t="s">
        <v>181</v>
      </c>
    </row>
    <row r="2546" spans="2:51" s="14" customFormat="1">
      <c r="B2546" s="185"/>
      <c r="D2546" s="177" t="s">
        <v>189</v>
      </c>
      <c r="E2546" s="186" t="s">
        <v>1</v>
      </c>
      <c r="F2546" s="187" t="s">
        <v>3336</v>
      </c>
      <c r="H2546" s="186" t="s">
        <v>1</v>
      </c>
      <c r="I2546" s="188"/>
      <c r="L2546" s="185"/>
      <c r="M2546" s="189"/>
      <c r="N2546" s="190"/>
      <c r="O2546" s="190"/>
      <c r="P2546" s="190"/>
      <c r="Q2546" s="190"/>
      <c r="R2546" s="190"/>
      <c r="S2546" s="190"/>
      <c r="T2546" s="191"/>
      <c r="AT2546" s="186" t="s">
        <v>189</v>
      </c>
      <c r="AU2546" s="186" t="s">
        <v>85</v>
      </c>
      <c r="AV2546" s="14" t="s">
        <v>80</v>
      </c>
      <c r="AW2546" s="14" t="s">
        <v>31</v>
      </c>
      <c r="AX2546" s="14" t="s">
        <v>75</v>
      </c>
      <c r="AY2546" s="186" t="s">
        <v>181</v>
      </c>
    </row>
    <row r="2547" spans="2:51" s="13" customFormat="1">
      <c r="B2547" s="176"/>
      <c r="D2547" s="177" t="s">
        <v>189</v>
      </c>
      <c r="E2547" s="178" t="s">
        <v>1</v>
      </c>
      <c r="F2547" s="179" t="s">
        <v>3337</v>
      </c>
      <c r="H2547" s="180">
        <v>1.1830000000000001</v>
      </c>
      <c r="I2547" s="181"/>
      <c r="L2547" s="176"/>
      <c r="M2547" s="182"/>
      <c r="N2547" s="183"/>
      <c r="O2547" s="183"/>
      <c r="P2547" s="183"/>
      <c r="Q2547" s="183"/>
      <c r="R2547" s="183"/>
      <c r="S2547" s="183"/>
      <c r="T2547" s="184"/>
      <c r="AT2547" s="178" t="s">
        <v>189</v>
      </c>
      <c r="AU2547" s="178" t="s">
        <v>85</v>
      </c>
      <c r="AV2547" s="13" t="s">
        <v>85</v>
      </c>
      <c r="AW2547" s="13" t="s">
        <v>31</v>
      </c>
      <c r="AX2547" s="13" t="s">
        <v>75</v>
      </c>
      <c r="AY2547" s="178" t="s">
        <v>181</v>
      </c>
    </row>
    <row r="2548" spans="2:51" s="14" customFormat="1">
      <c r="B2548" s="185"/>
      <c r="D2548" s="177" t="s">
        <v>189</v>
      </c>
      <c r="E2548" s="186" t="s">
        <v>1</v>
      </c>
      <c r="F2548" s="187" t="s">
        <v>3338</v>
      </c>
      <c r="H2548" s="186" t="s">
        <v>1</v>
      </c>
      <c r="I2548" s="188"/>
      <c r="L2548" s="185"/>
      <c r="M2548" s="189"/>
      <c r="N2548" s="190"/>
      <c r="O2548" s="190"/>
      <c r="P2548" s="190"/>
      <c r="Q2548" s="190"/>
      <c r="R2548" s="190"/>
      <c r="S2548" s="190"/>
      <c r="T2548" s="191"/>
      <c r="AT2548" s="186" t="s">
        <v>189</v>
      </c>
      <c r="AU2548" s="186" t="s">
        <v>85</v>
      </c>
      <c r="AV2548" s="14" t="s">
        <v>80</v>
      </c>
      <c r="AW2548" s="14" t="s">
        <v>31</v>
      </c>
      <c r="AX2548" s="14" t="s">
        <v>75</v>
      </c>
      <c r="AY2548" s="186" t="s">
        <v>181</v>
      </c>
    </row>
    <row r="2549" spans="2:51" s="13" customFormat="1">
      <c r="B2549" s="176"/>
      <c r="D2549" s="177" t="s">
        <v>189</v>
      </c>
      <c r="E2549" s="178" t="s">
        <v>1</v>
      </c>
      <c r="F2549" s="179" t="s">
        <v>3339</v>
      </c>
      <c r="H2549" s="180">
        <v>1.7849999999999999</v>
      </c>
      <c r="I2549" s="181"/>
      <c r="L2549" s="176"/>
      <c r="M2549" s="182"/>
      <c r="N2549" s="183"/>
      <c r="O2549" s="183"/>
      <c r="P2549" s="183"/>
      <c r="Q2549" s="183"/>
      <c r="R2549" s="183"/>
      <c r="S2549" s="183"/>
      <c r="T2549" s="184"/>
      <c r="AT2549" s="178" t="s">
        <v>189</v>
      </c>
      <c r="AU2549" s="178" t="s">
        <v>85</v>
      </c>
      <c r="AV2549" s="13" t="s">
        <v>85</v>
      </c>
      <c r="AW2549" s="13" t="s">
        <v>31</v>
      </c>
      <c r="AX2549" s="13" t="s">
        <v>75</v>
      </c>
      <c r="AY2549" s="178" t="s">
        <v>181</v>
      </c>
    </row>
    <row r="2550" spans="2:51" s="14" customFormat="1">
      <c r="B2550" s="185"/>
      <c r="D2550" s="177" t="s">
        <v>189</v>
      </c>
      <c r="E2550" s="186" t="s">
        <v>1</v>
      </c>
      <c r="F2550" s="187" t="s">
        <v>3340</v>
      </c>
      <c r="H2550" s="186" t="s">
        <v>1</v>
      </c>
      <c r="I2550" s="188"/>
      <c r="L2550" s="185"/>
      <c r="M2550" s="189"/>
      <c r="N2550" s="190"/>
      <c r="O2550" s="190"/>
      <c r="P2550" s="190"/>
      <c r="Q2550" s="190"/>
      <c r="R2550" s="190"/>
      <c r="S2550" s="190"/>
      <c r="T2550" s="191"/>
      <c r="AT2550" s="186" t="s">
        <v>189</v>
      </c>
      <c r="AU2550" s="186" t="s">
        <v>85</v>
      </c>
      <c r="AV2550" s="14" t="s">
        <v>80</v>
      </c>
      <c r="AW2550" s="14" t="s">
        <v>31</v>
      </c>
      <c r="AX2550" s="14" t="s">
        <v>75</v>
      </c>
      <c r="AY2550" s="186" t="s">
        <v>181</v>
      </c>
    </row>
    <row r="2551" spans="2:51" s="13" customFormat="1">
      <c r="B2551" s="176"/>
      <c r="D2551" s="177" t="s">
        <v>189</v>
      </c>
      <c r="E2551" s="178" t="s">
        <v>1</v>
      </c>
      <c r="F2551" s="179" t="s">
        <v>3341</v>
      </c>
      <c r="H2551" s="180">
        <v>0.65300000000000002</v>
      </c>
      <c r="I2551" s="181"/>
      <c r="L2551" s="176"/>
      <c r="M2551" s="182"/>
      <c r="N2551" s="183"/>
      <c r="O2551" s="183"/>
      <c r="P2551" s="183"/>
      <c r="Q2551" s="183"/>
      <c r="R2551" s="183"/>
      <c r="S2551" s="183"/>
      <c r="T2551" s="184"/>
      <c r="AT2551" s="178" t="s">
        <v>189</v>
      </c>
      <c r="AU2551" s="178" t="s">
        <v>85</v>
      </c>
      <c r="AV2551" s="13" t="s">
        <v>85</v>
      </c>
      <c r="AW2551" s="13" t="s">
        <v>31</v>
      </c>
      <c r="AX2551" s="13" t="s">
        <v>75</v>
      </c>
      <c r="AY2551" s="178" t="s">
        <v>181</v>
      </c>
    </row>
    <row r="2552" spans="2:51" s="14" customFormat="1">
      <c r="B2552" s="185"/>
      <c r="D2552" s="177" t="s">
        <v>189</v>
      </c>
      <c r="E2552" s="186" t="s">
        <v>1</v>
      </c>
      <c r="F2552" s="187" t="s">
        <v>3342</v>
      </c>
      <c r="H2552" s="186" t="s">
        <v>1</v>
      </c>
      <c r="I2552" s="188"/>
      <c r="L2552" s="185"/>
      <c r="M2552" s="189"/>
      <c r="N2552" s="190"/>
      <c r="O2552" s="190"/>
      <c r="P2552" s="190"/>
      <c r="Q2552" s="190"/>
      <c r="R2552" s="190"/>
      <c r="S2552" s="190"/>
      <c r="T2552" s="191"/>
      <c r="AT2552" s="186" t="s">
        <v>189</v>
      </c>
      <c r="AU2552" s="186" t="s">
        <v>85</v>
      </c>
      <c r="AV2552" s="14" t="s">
        <v>80</v>
      </c>
      <c r="AW2552" s="14" t="s">
        <v>31</v>
      </c>
      <c r="AX2552" s="14" t="s">
        <v>75</v>
      </c>
      <c r="AY2552" s="186" t="s">
        <v>181</v>
      </c>
    </row>
    <row r="2553" spans="2:51" s="13" customFormat="1">
      <c r="B2553" s="176"/>
      <c r="D2553" s="177" t="s">
        <v>189</v>
      </c>
      <c r="E2553" s="178" t="s">
        <v>1</v>
      </c>
      <c r="F2553" s="179" t="s">
        <v>3343</v>
      </c>
      <c r="H2553" s="180">
        <v>0.34100000000000003</v>
      </c>
      <c r="I2553" s="181"/>
      <c r="L2553" s="176"/>
      <c r="M2553" s="182"/>
      <c r="N2553" s="183"/>
      <c r="O2553" s="183"/>
      <c r="P2553" s="183"/>
      <c r="Q2553" s="183"/>
      <c r="R2553" s="183"/>
      <c r="S2553" s="183"/>
      <c r="T2553" s="184"/>
      <c r="AT2553" s="178" t="s">
        <v>189</v>
      </c>
      <c r="AU2553" s="178" t="s">
        <v>85</v>
      </c>
      <c r="AV2553" s="13" t="s">
        <v>85</v>
      </c>
      <c r="AW2553" s="13" t="s">
        <v>31</v>
      </c>
      <c r="AX2553" s="13" t="s">
        <v>75</v>
      </c>
      <c r="AY2553" s="178" t="s">
        <v>181</v>
      </c>
    </row>
    <row r="2554" spans="2:51" s="14" customFormat="1">
      <c r="B2554" s="185"/>
      <c r="D2554" s="177" t="s">
        <v>189</v>
      </c>
      <c r="E2554" s="186" t="s">
        <v>1</v>
      </c>
      <c r="F2554" s="187" t="s">
        <v>3344</v>
      </c>
      <c r="H2554" s="186" t="s">
        <v>1</v>
      </c>
      <c r="I2554" s="188"/>
      <c r="L2554" s="185"/>
      <c r="M2554" s="189"/>
      <c r="N2554" s="190"/>
      <c r="O2554" s="190"/>
      <c r="P2554" s="190"/>
      <c r="Q2554" s="190"/>
      <c r="R2554" s="190"/>
      <c r="S2554" s="190"/>
      <c r="T2554" s="191"/>
      <c r="AT2554" s="186" t="s">
        <v>189</v>
      </c>
      <c r="AU2554" s="186" t="s">
        <v>85</v>
      </c>
      <c r="AV2554" s="14" t="s">
        <v>80</v>
      </c>
      <c r="AW2554" s="14" t="s">
        <v>31</v>
      </c>
      <c r="AX2554" s="14" t="s">
        <v>75</v>
      </c>
      <c r="AY2554" s="186" t="s">
        <v>181</v>
      </c>
    </row>
    <row r="2555" spans="2:51" s="13" customFormat="1">
      <c r="B2555" s="176"/>
      <c r="D2555" s="177" t="s">
        <v>189</v>
      </c>
      <c r="E2555" s="178" t="s">
        <v>1</v>
      </c>
      <c r="F2555" s="179" t="s">
        <v>3345</v>
      </c>
      <c r="H2555" s="180">
        <v>1.0029999999999999</v>
      </c>
      <c r="I2555" s="181"/>
      <c r="L2555" s="176"/>
      <c r="M2555" s="182"/>
      <c r="N2555" s="183"/>
      <c r="O2555" s="183"/>
      <c r="P2555" s="183"/>
      <c r="Q2555" s="183"/>
      <c r="R2555" s="183"/>
      <c r="S2555" s="183"/>
      <c r="T2555" s="184"/>
      <c r="AT2555" s="178" t="s">
        <v>189</v>
      </c>
      <c r="AU2555" s="178" t="s">
        <v>85</v>
      </c>
      <c r="AV2555" s="13" t="s">
        <v>85</v>
      </c>
      <c r="AW2555" s="13" t="s">
        <v>31</v>
      </c>
      <c r="AX2555" s="13" t="s">
        <v>75</v>
      </c>
      <c r="AY2555" s="178" t="s">
        <v>181</v>
      </c>
    </row>
    <row r="2556" spans="2:51" s="14" customFormat="1">
      <c r="B2556" s="185"/>
      <c r="D2556" s="177" t="s">
        <v>189</v>
      </c>
      <c r="E2556" s="186" t="s">
        <v>1</v>
      </c>
      <c r="F2556" s="187" t="s">
        <v>3346</v>
      </c>
      <c r="H2556" s="186" t="s">
        <v>1</v>
      </c>
      <c r="I2556" s="188"/>
      <c r="L2556" s="185"/>
      <c r="M2556" s="189"/>
      <c r="N2556" s="190"/>
      <c r="O2556" s="190"/>
      <c r="P2556" s="190"/>
      <c r="Q2556" s="190"/>
      <c r="R2556" s="190"/>
      <c r="S2556" s="190"/>
      <c r="T2556" s="191"/>
      <c r="AT2556" s="186" t="s">
        <v>189</v>
      </c>
      <c r="AU2556" s="186" t="s">
        <v>85</v>
      </c>
      <c r="AV2556" s="14" t="s">
        <v>80</v>
      </c>
      <c r="AW2556" s="14" t="s">
        <v>31</v>
      </c>
      <c r="AX2556" s="14" t="s">
        <v>75</v>
      </c>
      <c r="AY2556" s="186" t="s">
        <v>181</v>
      </c>
    </row>
    <row r="2557" spans="2:51" s="13" customFormat="1">
      <c r="B2557" s="176"/>
      <c r="D2557" s="177" t="s">
        <v>189</v>
      </c>
      <c r="E2557" s="178" t="s">
        <v>1</v>
      </c>
      <c r="F2557" s="179" t="s">
        <v>3347</v>
      </c>
      <c r="H2557" s="180">
        <v>0.4</v>
      </c>
      <c r="I2557" s="181"/>
      <c r="L2557" s="176"/>
      <c r="M2557" s="182"/>
      <c r="N2557" s="183"/>
      <c r="O2557" s="183"/>
      <c r="P2557" s="183"/>
      <c r="Q2557" s="183"/>
      <c r="R2557" s="183"/>
      <c r="S2557" s="183"/>
      <c r="T2557" s="184"/>
      <c r="AT2557" s="178" t="s">
        <v>189</v>
      </c>
      <c r="AU2557" s="178" t="s">
        <v>85</v>
      </c>
      <c r="AV2557" s="13" t="s">
        <v>85</v>
      </c>
      <c r="AW2557" s="13" t="s">
        <v>31</v>
      </c>
      <c r="AX2557" s="13" t="s">
        <v>75</v>
      </c>
      <c r="AY2557" s="178" t="s">
        <v>181</v>
      </c>
    </row>
    <row r="2558" spans="2:51" s="14" customFormat="1">
      <c r="B2558" s="185"/>
      <c r="D2558" s="177" t="s">
        <v>189</v>
      </c>
      <c r="E2558" s="186" t="s">
        <v>1</v>
      </c>
      <c r="F2558" s="187" t="s">
        <v>3348</v>
      </c>
      <c r="H2558" s="186" t="s">
        <v>1</v>
      </c>
      <c r="I2558" s="188"/>
      <c r="L2558" s="185"/>
      <c r="M2558" s="189"/>
      <c r="N2558" s="190"/>
      <c r="O2558" s="190"/>
      <c r="P2558" s="190"/>
      <c r="Q2558" s="190"/>
      <c r="R2558" s="190"/>
      <c r="S2558" s="190"/>
      <c r="T2558" s="191"/>
      <c r="AT2558" s="186" t="s">
        <v>189</v>
      </c>
      <c r="AU2558" s="186" t="s">
        <v>85</v>
      </c>
      <c r="AV2558" s="14" t="s">
        <v>80</v>
      </c>
      <c r="AW2558" s="14" t="s">
        <v>31</v>
      </c>
      <c r="AX2558" s="14" t="s">
        <v>75</v>
      </c>
      <c r="AY2558" s="186" t="s">
        <v>181</v>
      </c>
    </row>
    <row r="2559" spans="2:51" s="13" customFormat="1">
      <c r="B2559" s="176"/>
      <c r="D2559" s="177" t="s">
        <v>189</v>
      </c>
      <c r="E2559" s="178" t="s">
        <v>1</v>
      </c>
      <c r="F2559" s="179" t="s">
        <v>3349</v>
      </c>
      <c r="H2559" s="180">
        <v>0.56299999999999994</v>
      </c>
      <c r="I2559" s="181"/>
      <c r="L2559" s="176"/>
      <c r="M2559" s="182"/>
      <c r="N2559" s="183"/>
      <c r="O2559" s="183"/>
      <c r="P2559" s="183"/>
      <c r="Q2559" s="183"/>
      <c r="R2559" s="183"/>
      <c r="S2559" s="183"/>
      <c r="T2559" s="184"/>
      <c r="AT2559" s="178" t="s">
        <v>189</v>
      </c>
      <c r="AU2559" s="178" t="s">
        <v>85</v>
      </c>
      <c r="AV2559" s="13" t="s">
        <v>85</v>
      </c>
      <c r="AW2559" s="13" t="s">
        <v>31</v>
      </c>
      <c r="AX2559" s="13" t="s">
        <v>75</v>
      </c>
      <c r="AY2559" s="178" t="s">
        <v>181</v>
      </c>
    </row>
    <row r="2560" spans="2:51" s="15" customFormat="1">
      <c r="B2560" s="192"/>
      <c r="D2560" s="177" t="s">
        <v>189</v>
      </c>
      <c r="E2560" s="193" t="s">
        <v>1</v>
      </c>
      <c r="F2560" s="194" t="s">
        <v>204</v>
      </c>
      <c r="H2560" s="195">
        <v>14.456</v>
      </c>
      <c r="I2560" s="196"/>
      <c r="L2560" s="192"/>
      <c r="M2560" s="197"/>
      <c r="N2560" s="198"/>
      <c r="O2560" s="198"/>
      <c r="P2560" s="198"/>
      <c r="Q2560" s="198"/>
      <c r="R2560" s="198"/>
      <c r="S2560" s="198"/>
      <c r="T2560" s="199"/>
      <c r="AT2560" s="193" t="s">
        <v>189</v>
      </c>
      <c r="AU2560" s="193" t="s">
        <v>85</v>
      </c>
      <c r="AV2560" s="15" t="s">
        <v>187</v>
      </c>
      <c r="AW2560" s="15" t="s">
        <v>31</v>
      </c>
      <c r="AX2560" s="15" t="s">
        <v>80</v>
      </c>
      <c r="AY2560" s="193" t="s">
        <v>181</v>
      </c>
    </row>
    <row r="2561" spans="1:65" s="2" customFormat="1" ht="21.75" customHeight="1">
      <c r="A2561" s="32"/>
      <c r="B2561" s="161"/>
      <c r="C2561" s="162" t="s">
        <v>3350</v>
      </c>
      <c r="D2561" s="162" t="s">
        <v>183</v>
      </c>
      <c r="E2561" s="163" t="s">
        <v>3351</v>
      </c>
      <c r="F2561" s="164" t="s">
        <v>3352</v>
      </c>
      <c r="G2561" s="165" t="s">
        <v>259</v>
      </c>
      <c r="H2561" s="166">
        <v>0.11600000000000001</v>
      </c>
      <c r="I2561" s="167"/>
      <c r="J2561" s="168">
        <f>ROUND(I2561*H2561,2)</f>
        <v>0</v>
      </c>
      <c r="K2561" s="169"/>
      <c r="L2561" s="33"/>
      <c r="M2561" s="170" t="s">
        <v>1</v>
      </c>
      <c r="N2561" s="171" t="s">
        <v>40</v>
      </c>
      <c r="O2561" s="58"/>
      <c r="P2561" s="172">
        <f>O2561*H2561</f>
        <v>0</v>
      </c>
      <c r="Q2561" s="172">
        <v>0</v>
      </c>
      <c r="R2561" s="172">
        <f>Q2561*H2561</f>
        <v>0</v>
      </c>
      <c r="S2561" s="172">
        <v>0</v>
      </c>
      <c r="T2561" s="173">
        <f>S2561*H2561</f>
        <v>0</v>
      </c>
      <c r="U2561" s="32"/>
      <c r="V2561" s="32"/>
      <c r="W2561" s="32"/>
      <c r="X2561" s="32"/>
      <c r="Y2561" s="32"/>
      <c r="Z2561" s="32"/>
      <c r="AA2561" s="32"/>
      <c r="AB2561" s="32"/>
      <c r="AC2561" s="32"/>
      <c r="AD2561" s="32"/>
      <c r="AE2561" s="32"/>
      <c r="AR2561" s="174" t="s">
        <v>300</v>
      </c>
      <c r="AT2561" s="174" t="s">
        <v>183</v>
      </c>
      <c r="AU2561" s="174" t="s">
        <v>85</v>
      </c>
      <c r="AY2561" s="17" t="s">
        <v>181</v>
      </c>
      <c r="BE2561" s="175">
        <f>IF(N2561="základní",J2561,0)</f>
        <v>0</v>
      </c>
      <c r="BF2561" s="175">
        <f>IF(N2561="snížená",J2561,0)</f>
        <v>0</v>
      </c>
      <c r="BG2561" s="175">
        <f>IF(N2561="zákl. přenesená",J2561,0)</f>
        <v>0</v>
      </c>
      <c r="BH2561" s="175">
        <f>IF(N2561="sníž. přenesená",J2561,0)</f>
        <v>0</v>
      </c>
      <c r="BI2561" s="175">
        <f>IF(N2561="nulová",J2561,0)</f>
        <v>0</v>
      </c>
      <c r="BJ2561" s="17" t="s">
        <v>80</v>
      </c>
      <c r="BK2561" s="175">
        <f>ROUND(I2561*H2561,2)</f>
        <v>0</v>
      </c>
      <c r="BL2561" s="17" t="s">
        <v>300</v>
      </c>
      <c r="BM2561" s="174" t="s">
        <v>3353</v>
      </c>
    </row>
    <row r="2562" spans="1:65" s="12" customFormat="1" ht="22.9" customHeight="1">
      <c r="B2562" s="148"/>
      <c r="D2562" s="149" t="s">
        <v>74</v>
      </c>
      <c r="E2562" s="159" t="s">
        <v>3354</v>
      </c>
      <c r="F2562" s="159" t="s">
        <v>3355</v>
      </c>
      <c r="I2562" s="151"/>
      <c r="J2562" s="160">
        <f>BK2562</f>
        <v>0</v>
      </c>
      <c r="L2562" s="148"/>
      <c r="M2562" s="153"/>
      <c r="N2562" s="154"/>
      <c r="O2562" s="154"/>
      <c r="P2562" s="155">
        <f>SUM(P2563:P2645)</f>
        <v>0</v>
      </c>
      <c r="Q2562" s="154"/>
      <c r="R2562" s="155">
        <f>SUM(R2563:R2645)</f>
        <v>0</v>
      </c>
      <c r="S2562" s="154"/>
      <c r="T2562" s="156">
        <f>SUM(T2563:T2645)</f>
        <v>0</v>
      </c>
      <c r="AR2562" s="149" t="s">
        <v>85</v>
      </c>
      <c r="AT2562" s="157" t="s">
        <v>74</v>
      </c>
      <c r="AU2562" s="157" t="s">
        <v>80</v>
      </c>
      <c r="AY2562" s="149" t="s">
        <v>181</v>
      </c>
      <c r="BK2562" s="158">
        <f>SUM(BK2563:BK2645)</f>
        <v>0</v>
      </c>
    </row>
    <row r="2563" spans="1:65" s="2" customFormat="1" ht="21.75" customHeight="1">
      <c r="A2563" s="32"/>
      <c r="B2563" s="161"/>
      <c r="C2563" s="162" t="s">
        <v>3356</v>
      </c>
      <c r="D2563" s="162" t="s">
        <v>183</v>
      </c>
      <c r="E2563" s="163" t="s">
        <v>3357</v>
      </c>
      <c r="F2563" s="164" t="s">
        <v>3358</v>
      </c>
      <c r="G2563" s="165" t="s">
        <v>200</v>
      </c>
      <c r="H2563" s="166">
        <v>4312.5969999999998</v>
      </c>
      <c r="I2563" s="167"/>
      <c r="J2563" s="168">
        <f>ROUND(I2563*H2563,2)</f>
        <v>0</v>
      </c>
      <c r="K2563" s="169"/>
      <c r="L2563" s="33"/>
      <c r="M2563" s="170" t="s">
        <v>1</v>
      </c>
      <c r="N2563" s="171" t="s">
        <v>40</v>
      </c>
      <c r="O2563" s="58"/>
      <c r="P2563" s="172">
        <f>O2563*H2563</f>
        <v>0</v>
      </c>
      <c r="Q2563" s="172">
        <v>0</v>
      </c>
      <c r="R2563" s="172">
        <f>Q2563*H2563</f>
        <v>0</v>
      </c>
      <c r="S2563" s="172">
        <v>0</v>
      </c>
      <c r="T2563" s="173">
        <f>S2563*H2563</f>
        <v>0</v>
      </c>
      <c r="U2563" s="32"/>
      <c r="V2563" s="32"/>
      <c r="W2563" s="32"/>
      <c r="X2563" s="32"/>
      <c r="Y2563" s="32"/>
      <c r="Z2563" s="32"/>
      <c r="AA2563" s="32"/>
      <c r="AB2563" s="32"/>
      <c r="AC2563" s="32"/>
      <c r="AD2563" s="32"/>
      <c r="AE2563" s="32"/>
      <c r="AR2563" s="174" t="s">
        <v>300</v>
      </c>
      <c r="AT2563" s="174" t="s">
        <v>183</v>
      </c>
      <c r="AU2563" s="174" t="s">
        <v>85</v>
      </c>
      <c r="AY2563" s="17" t="s">
        <v>181</v>
      </c>
      <c r="BE2563" s="175">
        <f>IF(N2563="základní",J2563,0)</f>
        <v>0</v>
      </c>
      <c r="BF2563" s="175">
        <f>IF(N2563="snížená",J2563,0)</f>
        <v>0</v>
      </c>
      <c r="BG2563" s="175">
        <f>IF(N2563="zákl. přenesená",J2563,0)</f>
        <v>0</v>
      </c>
      <c r="BH2563" s="175">
        <f>IF(N2563="sníž. přenesená",J2563,0)</f>
        <v>0</v>
      </c>
      <c r="BI2563" s="175">
        <f>IF(N2563="nulová",J2563,0)</f>
        <v>0</v>
      </c>
      <c r="BJ2563" s="17" t="s">
        <v>80</v>
      </c>
      <c r="BK2563" s="175">
        <f>ROUND(I2563*H2563,2)</f>
        <v>0</v>
      </c>
      <c r="BL2563" s="17" t="s">
        <v>300</v>
      </c>
      <c r="BM2563" s="174" t="s">
        <v>3359</v>
      </c>
    </row>
    <row r="2564" spans="1:65" s="14" customFormat="1">
      <c r="B2564" s="185"/>
      <c r="D2564" s="177" t="s">
        <v>189</v>
      </c>
      <c r="E2564" s="186" t="s">
        <v>1</v>
      </c>
      <c r="F2564" s="187" t="s">
        <v>1867</v>
      </c>
      <c r="H2564" s="186" t="s">
        <v>1</v>
      </c>
      <c r="I2564" s="188"/>
      <c r="L2564" s="185"/>
      <c r="M2564" s="189"/>
      <c r="N2564" s="190"/>
      <c r="O2564" s="190"/>
      <c r="P2564" s="190"/>
      <c r="Q2564" s="190"/>
      <c r="R2564" s="190"/>
      <c r="S2564" s="190"/>
      <c r="T2564" s="191"/>
      <c r="AT2564" s="186" t="s">
        <v>189</v>
      </c>
      <c r="AU2564" s="186" t="s">
        <v>85</v>
      </c>
      <c r="AV2564" s="14" t="s">
        <v>80</v>
      </c>
      <c r="AW2564" s="14" t="s">
        <v>31</v>
      </c>
      <c r="AX2564" s="14" t="s">
        <v>75</v>
      </c>
      <c r="AY2564" s="186" t="s">
        <v>181</v>
      </c>
    </row>
    <row r="2565" spans="1:65" s="13" customFormat="1">
      <c r="B2565" s="176"/>
      <c r="D2565" s="177" t="s">
        <v>189</v>
      </c>
      <c r="E2565" s="178" t="s">
        <v>1</v>
      </c>
      <c r="F2565" s="179" t="s">
        <v>888</v>
      </c>
      <c r="H2565" s="180">
        <v>1898.039</v>
      </c>
      <c r="I2565" s="181"/>
      <c r="L2565" s="176"/>
      <c r="M2565" s="182"/>
      <c r="N2565" s="183"/>
      <c r="O2565" s="183"/>
      <c r="P2565" s="183"/>
      <c r="Q2565" s="183"/>
      <c r="R2565" s="183"/>
      <c r="S2565" s="183"/>
      <c r="T2565" s="184"/>
      <c r="AT2565" s="178" t="s">
        <v>189</v>
      </c>
      <c r="AU2565" s="178" t="s">
        <v>85</v>
      </c>
      <c r="AV2565" s="13" t="s">
        <v>85</v>
      </c>
      <c r="AW2565" s="13" t="s">
        <v>31</v>
      </c>
      <c r="AX2565" s="13" t="s">
        <v>75</v>
      </c>
      <c r="AY2565" s="178" t="s">
        <v>181</v>
      </c>
    </row>
    <row r="2566" spans="1:65" s="13" customFormat="1">
      <c r="B2566" s="176"/>
      <c r="D2566" s="177" t="s">
        <v>189</v>
      </c>
      <c r="E2566" s="178" t="s">
        <v>1</v>
      </c>
      <c r="F2566" s="179" t="s">
        <v>891</v>
      </c>
      <c r="H2566" s="180">
        <v>168.44800000000001</v>
      </c>
      <c r="I2566" s="181"/>
      <c r="L2566" s="176"/>
      <c r="M2566" s="182"/>
      <c r="N2566" s="183"/>
      <c r="O2566" s="183"/>
      <c r="P2566" s="183"/>
      <c r="Q2566" s="183"/>
      <c r="R2566" s="183"/>
      <c r="S2566" s="183"/>
      <c r="T2566" s="184"/>
      <c r="AT2566" s="178" t="s">
        <v>189</v>
      </c>
      <c r="AU2566" s="178" t="s">
        <v>85</v>
      </c>
      <c r="AV2566" s="13" t="s">
        <v>85</v>
      </c>
      <c r="AW2566" s="13" t="s">
        <v>31</v>
      </c>
      <c r="AX2566" s="13" t="s">
        <v>75</v>
      </c>
      <c r="AY2566" s="178" t="s">
        <v>181</v>
      </c>
    </row>
    <row r="2567" spans="1:65" s="14" customFormat="1">
      <c r="B2567" s="185"/>
      <c r="D2567" s="177" t="s">
        <v>189</v>
      </c>
      <c r="E2567" s="186" t="s">
        <v>1</v>
      </c>
      <c r="F2567" s="187" t="s">
        <v>1668</v>
      </c>
      <c r="H2567" s="186" t="s">
        <v>1</v>
      </c>
      <c r="I2567" s="188"/>
      <c r="L2567" s="185"/>
      <c r="M2567" s="189"/>
      <c r="N2567" s="190"/>
      <c r="O2567" s="190"/>
      <c r="P2567" s="190"/>
      <c r="Q2567" s="190"/>
      <c r="R2567" s="190"/>
      <c r="S2567" s="190"/>
      <c r="T2567" s="191"/>
      <c r="AT2567" s="186" t="s">
        <v>189</v>
      </c>
      <c r="AU2567" s="186" t="s">
        <v>85</v>
      </c>
      <c r="AV2567" s="14" t="s">
        <v>80</v>
      </c>
      <c r="AW2567" s="14" t="s">
        <v>31</v>
      </c>
      <c r="AX2567" s="14" t="s">
        <v>75</v>
      </c>
      <c r="AY2567" s="186" t="s">
        <v>181</v>
      </c>
    </row>
    <row r="2568" spans="1:65" s="14" customFormat="1">
      <c r="B2568" s="185"/>
      <c r="D2568" s="177" t="s">
        <v>189</v>
      </c>
      <c r="E2568" s="186" t="s">
        <v>1</v>
      </c>
      <c r="F2568" s="187" t="s">
        <v>3360</v>
      </c>
      <c r="H2568" s="186" t="s">
        <v>1</v>
      </c>
      <c r="I2568" s="188"/>
      <c r="L2568" s="185"/>
      <c r="M2568" s="189"/>
      <c r="N2568" s="190"/>
      <c r="O2568" s="190"/>
      <c r="P2568" s="190"/>
      <c r="Q2568" s="190"/>
      <c r="R2568" s="190"/>
      <c r="S2568" s="190"/>
      <c r="T2568" s="191"/>
      <c r="AT2568" s="186" t="s">
        <v>189</v>
      </c>
      <c r="AU2568" s="186" t="s">
        <v>85</v>
      </c>
      <c r="AV2568" s="14" t="s">
        <v>80</v>
      </c>
      <c r="AW2568" s="14" t="s">
        <v>31</v>
      </c>
      <c r="AX2568" s="14" t="s">
        <v>75</v>
      </c>
      <c r="AY2568" s="186" t="s">
        <v>181</v>
      </c>
    </row>
    <row r="2569" spans="1:65" s="13" customFormat="1">
      <c r="B2569" s="176"/>
      <c r="D2569" s="177" t="s">
        <v>189</v>
      </c>
      <c r="E2569" s="178" t="s">
        <v>1</v>
      </c>
      <c r="F2569" s="179" t="s">
        <v>828</v>
      </c>
      <c r="H2569" s="180">
        <v>1084.3320000000001</v>
      </c>
      <c r="I2569" s="181"/>
      <c r="L2569" s="176"/>
      <c r="M2569" s="182"/>
      <c r="N2569" s="183"/>
      <c r="O2569" s="183"/>
      <c r="P2569" s="183"/>
      <c r="Q2569" s="183"/>
      <c r="R2569" s="183"/>
      <c r="S2569" s="183"/>
      <c r="T2569" s="184"/>
      <c r="AT2569" s="178" t="s">
        <v>189</v>
      </c>
      <c r="AU2569" s="178" t="s">
        <v>85</v>
      </c>
      <c r="AV2569" s="13" t="s">
        <v>85</v>
      </c>
      <c r="AW2569" s="13" t="s">
        <v>31</v>
      </c>
      <c r="AX2569" s="13" t="s">
        <v>75</v>
      </c>
      <c r="AY2569" s="178" t="s">
        <v>181</v>
      </c>
    </row>
    <row r="2570" spans="1:65" s="13" customFormat="1">
      <c r="B2570" s="176"/>
      <c r="D2570" s="177" t="s">
        <v>189</v>
      </c>
      <c r="E2570" s="178" t="s">
        <v>1</v>
      </c>
      <c r="F2570" s="179" t="s">
        <v>825</v>
      </c>
      <c r="H2570" s="180">
        <v>56.34</v>
      </c>
      <c r="I2570" s="181"/>
      <c r="L2570" s="176"/>
      <c r="M2570" s="182"/>
      <c r="N2570" s="183"/>
      <c r="O2570" s="183"/>
      <c r="P2570" s="183"/>
      <c r="Q2570" s="183"/>
      <c r="R2570" s="183"/>
      <c r="S2570" s="183"/>
      <c r="T2570" s="184"/>
      <c r="AT2570" s="178" t="s">
        <v>189</v>
      </c>
      <c r="AU2570" s="178" t="s">
        <v>85</v>
      </c>
      <c r="AV2570" s="13" t="s">
        <v>85</v>
      </c>
      <c r="AW2570" s="13" t="s">
        <v>31</v>
      </c>
      <c r="AX2570" s="13" t="s">
        <v>75</v>
      </c>
      <c r="AY2570" s="178" t="s">
        <v>181</v>
      </c>
    </row>
    <row r="2571" spans="1:65" s="14" customFormat="1">
      <c r="B2571" s="185"/>
      <c r="D2571" s="177" t="s">
        <v>189</v>
      </c>
      <c r="E2571" s="186" t="s">
        <v>1</v>
      </c>
      <c r="F2571" s="187" t="s">
        <v>3361</v>
      </c>
      <c r="H2571" s="186" t="s">
        <v>1</v>
      </c>
      <c r="I2571" s="188"/>
      <c r="L2571" s="185"/>
      <c r="M2571" s="189"/>
      <c r="N2571" s="190"/>
      <c r="O2571" s="190"/>
      <c r="P2571" s="190"/>
      <c r="Q2571" s="190"/>
      <c r="R2571" s="190"/>
      <c r="S2571" s="190"/>
      <c r="T2571" s="191"/>
      <c r="AT2571" s="186" t="s">
        <v>189</v>
      </c>
      <c r="AU2571" s="186" t="s">
        <v>85</v>
      </c>
      <c r="AV2571" s="14" t="s">
        <v>80</v>
      </c>
      <c r="AW2571" s="14" t="s">
        <v>31</v>
      </c>
      <c r="AX2571" s="14" t="s">
        <v>75</v>
      </c>
      <c r="AY2571" s="186" t="s">
        <v>181</v>
      </c>
    </row>
    <row r="2572" spans="1:65" s="13" customFormat="1">
      <c r="B2572" s="176"/>
      <c r="D2572" s="177" t="s">
        <v>189</v>
      </c>
      <c r="E2572" s="178" t="s">
        <v>1</v>
      </c>
      <c r="F2572" s="179" t="s">
        <v>831</v>
      </c>
      <c r="H2572" s="180">
        <v>209.10400000000001</v>
      </c>
      <c r="I2572" s="181"/>
      <c r="L2572" s="176"/>
      <c r="M2572" s="182"/>
      <c r="N2572" s="183"/>
      <c r="O2572" s="183"/>
      <c r="P2572" s="183"/>
      <c r="Q2572" s="183"/>
      <c r="R2572" s="183"/>
      <c r="S2572" s="183"/>
      <c r="T2572" s="184"/>
      <c r="AT2572" s="178" t="s">
        <v>189</v>
      </c>
      <c r="AU2572" s="178" t="s">
        <v>85</v>
      </c>
      <c r="AV2572" s="13" t="s">
        <v>85</v>
      </c>
      <c r="AW2572" s="13" t="s">
        <v>31</v>
      </c>
      <c r="AX2572" s="13" t="s">
        <v>75</v>
      </c>
      <c r="AY2572" s="178" t="s">
        <v>181</v>
      </c>
    </row>
    <row r="2573" spans="1:65" s="14" customFormat="1">
      <c r="B2573" s="185"/>
      <c r="D2573" s="177" t="s">
        <v>189</v>
      </c>
      <c r="E2573" s="186" t="s">
        <v>1</v>
      </c>
      <c r="F2573" s="187" t="s">
        <v>3362</v>
      </c>
      <c r="H2573" s="186" t="s">
        <v>1</v>
      </c>
      <c r="I2573" s="188"/>
      <c r="L2573" s="185"/>
      <c r="M2573" s="189"/>
      <c r="N2573" s="190"/>
      <c r="O2573" s="190"/>
      <c r="P2573" s="190"/>
      <c r="Q2573" s="190"/>
      <c r="R2573" s="190"/>
      <c r="S2573" s="190"/>
      <c r="T2573" s="191"/>
      <c r="AT2573" s="186" t="s">
        <v>189</v>
      </c>
      <c r="AU2573" s="186" t="s">
        <v>85</v>
      </c>
      <c r="AV2573" s="14" t="s">
        <v>80</v>
      </c>
      <c r="AW2573" s="14" t="s">
        <v>31</v>
      </c>
      <c r="AX2573" s="14" t="s">
        <v>75</v>
      </c>
      <c r="AY2573" s="186" t="s">
        <v>181</v>
      </c>
    </row>
    <row r="2574" spans="1:65" s="14" customFormat="1">
      <c r="B2574" s="185"/>
      <c r="D2574" s="177" t="s">
        <v>189</v>
      </c>
      <c r="E2574" s="186" t="s">
        <v>1</v>
      </c>
      <c r="F2574" s="187" t="s">
        <v>1668</v>
      </c>
      <c r="H2574" s="186" t="s">
        <v>1</v>
      </c>
      <c r="I2574" s="188"/>
      <c r="L2574" s="185"/>
      <c r="M2574" s="189"/>
      <c r="N2574" s="190"/>
      <c r="O2574" s="190"/>
      <c r="P2574" s="190"/>
      <c r="Q2574" s="190"/>
      <c r="R2574" s="190"/>
      <c r="S2574" s="190"/>
      <c r="T2574" s="191"/>
      <c r="AT2574" s="186" t="s">
        <v>189</v>
      </c>
      <c r="AU2574" s="186" t="s">
        <v>85</v>
      </c>
      <c r="AV2574" s="14" t="s">
        <v>80</v>
      </c>
      <c r="AW2574" s="14" t="s">
        <v>31</v>
      </c>
      <c r="AX2574" s="14" t="s">
        <v>75</v>
      </c>
      <c r="AY2574" s="186" t="s">
        <v>181</v>
      </c>
    </row>
    <row r="2575" spans="1:65" s="14" customFormat="1">
      <c r="B2575" s="185"/>
      <c r="D2575" s="177" t="s">
        <v>189</v>
      </c>
      <c r="E2575" s="186" t="s">
        <v>1</v>
      </c>
      <c r="F2575" s="187" t="s">
        <v>3363</v>
      </c>
      <c r="H2575" s="186" t="s">
        <v>1</v>
      </c>
      <c r="I2575" s="188"/>
      <c r="L2575" s="185"/>
      <c r="M2575" s="189"/>
      <c r="N2575" s="190"/>
      <c r="O2575" s="190"/>
      <c r="P2575" s="190"/>
      <c r="Q2575" s="190"/>
      <c r="R2575" s="190"/>
      <c r="S2575" s="190"/>
      <c r="T2575" s="191"/>
      <c r="AT2575" s="186" t="s">
        <v>189</v>
      </c>
      <c r="AU2575" s="186" t="s">
        <v>85</v>
      </c>
      <c r="AV2575" s="14" t="s">
        <v>80</v>
      </c>
      <c r="AW2575" s="14" t="s">
        <v>31</v>
      </c>
      <c r="AX2575" s="14" t="s">
        <v>75</v>
      </c>
      <c r="AY2575" s="186" t="s">
        <v>181</v>
      </c>
    </row>
    <row r="2576" spans="1:65" s="14" customFormat="1">
      <c r="B2576" s="185"/>
      <c r="D2576" s="177" t="s">
        <v>189</v>
      </c>
      <c r="E2576" s="186" t="s">
        <v>1</v>
      </c>
      <c r="F2576" s="187" t="s">
        <v>3364</v>
      </c>
      <c r="H2576" s="186" t="s">
        <v>1</v>
      </c>
      <c r="I2576" s="188"/>
      <c r="L2576" s="185"/>
      <c r="M2576" s="189"/>
      <c r="N2576" s="190"/>
      <c r="O2576" s="190"/>
      <c r="P2576" s="190"/>
      <c r="Q2576" s="190"/>
      <c r="R2576" s="190"/>
      <c r="S2576" s="190"/>
      <c r="T2576" s="191"/>
      <c r="AT2576" s="186" t="s">
        <v>189</v>
      </c>
      <c r="AU2576" s="186" t="s">
        <v>85</v>
      </c>
      <c r="AV2576" s="14" t="s">
        <v>80</v>
      </c>
      <c r="AW2576" s="14" t="s">
        <v>31</v>
      </c>
      <c r="AX2576" s="14" t="s">
        <v>75</v>
      </c>
      <c r="AY2576" s="186" t="s">
        <v>181</v>
      </c>
    </row>
    <row r="2577" spans="2:51" s="14" customFormat="1">
      <c r="B2577" s="185"/>
      <c r="D2577" s="177" t="s">
        <v>189</v>
      </c>
      <c r="E2577" s="186" t="s">
        <v>1</v>
      </c>
      <c r="F2577" s="187" t="s">
        <v>3365</v>
      </c>
      <c r="H2577" s="186" t="s">
        <v>1</v>
      </c>
      <c r="I2577" s="188"/>
      <c r="L2577" s="185"/>
      <c r="M2577" s="189"/>
      <c r="N2577" s="190"/>
      <c r="O2577" s="190"/>
      <c r="P2577" s="190"/>
      <c r="Q2577" s="190"/>
      <c r="R2577" s="190"/>
      <c r="S2577" s="190"/>
      <c r="T2577" s="191"/>
      <c r="AT2577" s="186" t="s">
        <v>189</v>
      </c>
      <c r="AU2577" s="186" t="s">
        <v>85</v>
      </c>
      <c r="AV2577" s="14" t="s">
        <v>80</v>
      </c>
      <c r="AW2577" s="14" t="s">
        <v>31</v>
      </c>
      <c r="AX2577" s="14" t="s">
        <v>75</v>
      </c>
      <c r="AY2577" s="186" t="s">
        <v>181</v>
      </c>
    </row>
    <row r="2578" spans="2:51" s="13" customFormat="1">
      <c r="B2578" s="176"/>
      <c r="D2578" s="177" t="s">
        <v>189</v>
      </c>
      <c r="E2578" s="178" t="s">
        <v>1</v>
      </c>
      <c r="F2578" s="179" t="s">
        <v>3366</v>
      </c>
      <c r="H2578" s="180">
        <v>62.393999999999998</v>
      </c>
      <c r="I2578" s="181"/>
      <c r="L2578" s="176"/>
      <c r="M2578" s="182"/>
      <c r="N2578" s="183"/>
      <c r="O2578" s="183"/>
      <c r="P2578" s="183"/>
      <c r="Q2578" s="183"/>
      <c r="R2578" s="183"/>
      <c r="S2578" s="183"/>
      <c r="T2578" s="184"/>
      <c r="AT2578" s="178" t="s">
        <v>189</v>
      </c>
      <c r="AU2578" s="178" t="s">
        <v>85</v>
      </c>
      <c r="AV2578" s="13" t="s">
        <v>85</v>
      </c>
      <c r="AW2578" s="13" t="s">
        <v>31</v>
      </c>
      <c r="AX2578" s="13" t="s">
        <v>75</v>
      </c>
      <c r="AY2578" s="178" t="s">
        <v>181</v>
      </c>
    </row>
    <row r="2579" spans="2:51" s="14" customFormat="1">
      <c r="B2579" s="185"/>
      <c r="D2579" s="177" t="s">
        <v>189</v>
      </c>
      <c r="E2579" s="186" t="s">
        <v>1</v>
      </c>
      <c r="F2579" s="187" t="s">
        <v>3111</v>
      </c>
      <c r="H2579" s="186" t="s">
        <v>1</v>
      </c>
      <c r="I2579" s="188"/>
      <c r="L2579" s="185"/>
      <c r="M2579" s="189"/>
      <c r="N2579" s="190"/>
      <c r="O2579" s="190"/>
      <c r="P2579" s="190"/>
      <c r="Q2579" s="190"/>
      <c r="R2579" s="190"/>
      <c r="S2579" s="190"/>
      <c r="T2579" s="191"/>
      <c r="AT2579" s="186" t="s">
        <v>189</v>
      </c>
      <c r="AU2579" s="186" t="s">
        <v>85</v>
      </c>
      <c r="AV2579" s="14" t="s">
        <v>80</v>
      </c>
      <c r="AW2579" s="14" t="s">
        <v>31</v>
      </c>
      <c r="AX2579" s="14" t="s">
        <v>75</v>
      </c>
      <c r="AY2579" s="186" t="s">
        <v>181</v>
      </c>
    </row>
    <row r="2580" spans="2:51" s="13" customFormat="1">
      <c r="B2580" s="176"/>
      <c r="D2580" s="177" t="s">
        <v>189</v>
      </c>
      <c r="E2580" s="178" t="s">
        <v>1</v>
      </c>
      <c r="F2580" s="179" t="s">
        <v>3367</v>
      </c>
      <c r="H2580" s="180">
        <v>23.2</v>
      </c>
      <c r="I2580" s="181"/>
      <c r="L2580" s="176"/>
      <c r="M2580" s="182"/>
      <c r="N2580" s="183"/>
      <c r="O2580" s="183"/>
      <c r="P2580" s="183"/>
      <c r="Q2580" s="183"/>
      <c r="R2580" s="183"/>
      <c r="S2580" s="183"/>
      <c r="T2580" s="184"/>
      <c r="AT2580" s="178" t="s">
        <v>189</v>
      </c>
      <c r="AU2580" s="178" t="s">
        <v>85</v>
      </c>
      <c r="AV2580" s="13" t="s">
        <v>85</v>
      </c>
      <c r="AW2580" s="13" t="s">
        <v>31</v>
      </c>
      <c r="AX2580" s="13" t="s">
        <v>75</v>
      </c>
      <c r="AY2580" s="178" t="s">
        <v>181</v>
      </c>
    </row>
    <row r="2581" spans="2:51" s="14" customFormat="1">
      <c r="B2581" s="185"/>
      <c r="D2581" s="177" t="s">
        <v>189</v>
      </c>
      <c r="E2581" s="186" t="s">
        <v>1</v>
      </c>
      <c r="F2581" s="187" t="s">
        <v>3113</v>
      </c>
      <c r="H2581" s="186" t="s">
        <v>1</v>
      </c>
      <c r="I2581" s="188"/>
      <c r="L2581" s="185"/>
      <c r="M2581" s="189"/>
      <c r="N2581" s="190"/>
      <c r="O2581" s="190"/>
      <c r="P2581" s="190"/>
      <c r="Q2581" s="190"/>
      <c r="R2581" s="190"/>
      <c r="S2581" s="190"/>
      <c r="T2581" s="191"/>
      <c r="AT2581" s="186" t="s">
        <v>189</v>
      </c>
      <c r="AU2581" s="186" t="s">
        <v>85</v>
      </c>
      <c r="AV2581" s="14" t="s">
        <v>80</v>
      </c>
      <c r="AW2581" s="14" t="s">
        <v>31</v>
      </c>
      <c r="AX2581" s="14" t="s">
        <v>75</v>
      </c>
      <c r="AY2581" s="186" t="s">
        <v>181</v>
      </c>
    </row>
    <row r="2582" spans="2:51" s="13" customFormat="1">
      <c r="B2582" s="176"/>
      <c r="D2582" s="177" t="s">
        <v>189</v>
      </c>
      <c r="E2582" s="178" t="s">
        <v>1</v>
      </c>
      <c r="F2582" s="179" t="s">
        <v>3368</v>
      </c>
      <c r="H2582" s="180">
        <v>80.097999999999999</v>
      </c>
      <c r="I2582" s="181"/>
      <c r="L2582" s="176"/>
      <c r="M2582" s="182"/>
      <c r="N2582" s="183"/>
      <c r="O2582" s="183"/>
      <c r="P2582" s="183"/>
      <c r="Q2582" s="183"/>
      <c r="R2582" s="183"/>
      <c r="S2582" s="183"/>
      <c r="T2582" s="184"/>
      <c r="AT2582" s="178" t="s">
        <v>189</v>
      </c>
      <c r="AU2582" s="178" t="s">
        <v>85</v>
      </c>
      <c r="AV2582" s="13" t="s">
        <v>85</v>
      </c>
      <c r="AW2582" s="13" t="s">
        <v>31</v>
      </c>
      <c r="AX2582" s="13" t="s">
        <v>75</v>
      </c>
      <c r="AY2582" s="178" t="s">
        <v>181</v>
      </c>
    </row>
    <row r="2583" spans="2:51" s="14" customFormat="1">
      <c r="B2583" s="185"/>
      <c r="D2583" s="177" t="s">
        <v>189</v>
      </c>
      <c r="E2583" s="186" t="s">
        <v>1</v>
      </c>
      <c r="F2583" s="187" t="s">
        <v>3167</v>
      </c>
      <c r="H2583" s="186" t="s">
        <v>1</v>
      </c>
      <c r="I2583" s="188"/>
      <c r="L2583" s="185"/>
      <c r="M2583" s="189"/>
      <c r="N2583" s="190"/>
      <c r="O2583" s="190"/>
      <c r="P2583" s="190"/>
      <c r="Q2583" s="190"/>
      <c r="R2583" s="190"/>
      <c r="S2583" s="190"/>
      <c r="T2583" s="191"/>
      <c r="AT2583" s="186" t="s">
        <v>189</v>
      </c>
      <c r="AU2583" s="186" t="s">
        <v>85</v>
      </c>
      <c r="AV2583" s="14" t="s">
        <v>80</v>
      </c>
      <c r="AW2583" s="14" t="s">
        <v>31</v>
      </c>
      <c r="AX2583" s="14" t="s">
        <v>75</v>
      </c>
      <c r="AY2583" s="186" t="s">
        <v>181</v>
      </c>
    </row>
    <row r="2584" spans="2:51" s="13" customFormat="1">
      <c r="B2584" s="176"/>
      <c r="D2584" s="177" t="s">
        <v>189</v>
      </c>
      <c r="E2584" s="178" t="s">
        <v>1</v>
      </c>
      <c r="F2584" s="179" t="s">
        <v>3369</v>
      </c>
      <c r="H2584" s="180">
        <v>16.646000000000001</v>
      </c>
      <c r="I2584" s="181"/>
      <c r="L2584" s="176"/>
      <c r="M2584" s="182"/>
      <c r="N2584" s="183"/>
      <c r="O2584" s="183"/>
      <c r="P2584" s="183"/>
      <c r="Q2584" s="183"/>
      <c r="R2584" s="183"/>
      <c r="S2584" s="183"/>
      <c r="T2584" s="184"/>
      <c r="AT2584" s="178" t="s">
        <v>189</v>
      </c>
      <c r="AU2584" s="178" t="s">
        <v>85</v>
      </c>
      <c r="AV2584" s="13" t="s">
        <v>85</v>
      </c>
      <c r="AW2584" s="13" t="s">
        <v>31</v>
      </c>
      <c r="AX2584" s="13" t="s">
        <v>75</v>
      </c>
      <c r="AY2584" s="178" t="s">
        <v>181</v>
      </c>
    </row>
    <row r="2585" spans="2:51" s="14" customFormat="1">
      <c r="B2585" s="185"/>
      <c r="D2585" s="177" t="s">
        <v>189</v>
      </c>
      <c r="E2585" s="186" t="s">
        <v>1</v>
      </c>
      <c r="F2585" s="187" t="s">
        <v>3115</v>
      </c>
      <c r="H2585" s="186" t="s">
        <v>1</v>
      </c>
      <c r="I2585" s="188"/>
      <c r="L2585" s="185"/>
      <c r="M2585" s="189"/>
      <c r="N2585" s="190"/>
      <c r="O2585" s="190"/>
      <c r="P2585" s="190"/>
      <c r="Q2585" s="190"/>
      <c r="R2585" s="190"/>
      <c r="S2585" s="190"/>
      <c r="T2585" s="191"/>
      <c r="AT2585" s="186" t="s">
        <v>189</v>
      </c>
      <c r="AU2585" s="186" t="s">
        <v>85</v>
      </c>
      <c r="AV2585" s="14" t="s">
        <v>80</v>
      </c>
      <c r="AW2585" s="14" t="s">
        <v>31</v>
      </c>
      <c r="AX2585" s="14" t="s">
        <v>75</v>
      </c>
      <c r="AY2585" s="186" t="s">
        <v>181</v>
      </c>
    </row>
    <row r="2586" spans="2:51" s="13" customFormat="1">
      <c r="B2586" s="176"/>
      <c r="D2586" s="177" t="s">
        <v>189</v>
      </c>
      <c r="E2586" s="178" t="s">
        <v>1</v>
      </c>
      <c r="F2586" s="179" t="s">
        <v>3370</v>
      </c>
      <c r="H2586" s="180">
        <v>68.861000000000004</v>
      </c>
      <c r="I2586" s="181"/>
      <c r="L2586" s="176"/>
      <c r="M2586" s="182"/>
      <c r="N2586" s="183"/>
      <c r="O2586" s="183"/>
      <c r="P2586" s="183"/>
      <c r="Q2586" s="183"/>
      <c r="R2586" s="183"/>
      <c r="S2586" s="183"/>
      <c r="T2586" s="184"/>
      <c r="AT2586" s="178" t="s">
        <v>189</v>
      </c>
      <c r="AU2586" s="178" t="s">
        <v>85</v>
      </c>
      <c r="AV2586" s="13" t="s">
        <v>85</v>
      </c>
      <c r="AW2586" s="13" t="s">
        <v>31</v>
      </c>
      <c r="AX2586" s="13" t="s">
        <v>75</v>
      </c>
      <c r="AY2586" s="178" t="s">
        <v>181</v>
      </c>
    </row>
    <row r="2587" spans="2:51" s="14" customFormat="1">
      <c r="B2587" s="185"/>
      <c r="D2587" s="177" t="s">
        <v>189</v>
      </c>
      <c r="E2587" s="186" t="s">
        <v>1</v>
      </c>
      <c r="F2587" s="187" t="s">
        <v>3168</v>
      </c>
      <c r="H2587" s="186" t="s">
        <v>1</v>
      </c>
      <c r="I2587" s="188"/>
      <c r="L2587" s="185"/>
      <c r="M2587" s="189"/>
      <c r="N2587" s="190"/>
      <c r="O2587" s="190"/>
      <c r="P2587" s="190"/>
      <c r="Q2587" s="190"/>
      <c r="R2587" s="190"/>
      <c r="S2587" s="190"/>
      <c r="T2587" s="191"/>
      <c r="AT2587" s="186" t="s">
        <v>189</v>
      </c>
      <c r="AU2587" s="186" t="s">
        <v>85</v>
      </c>
      <c r="AV2587" s="14" t="s">
        <v>80</v>
      </c>
      <c r="AW2587" s="14" t="s">
        <v>31</v>
      </c>
      <c r="AX2587" s="14" t="s">
        <v>75</v>
      </c>
      <c r="AY2587" s="186" t="s">
        <v>181</v>
      </c>
    </row>
    <row r="2588" spans="2:51" s="13" customFormat="1">
      <c r="B2588" s="176"/>
      <c r="D2588" s="177" t="s">
        <v>189</v>
      </c>
      <c r="E2588" s="178" t="s">
        <v>1</v>
      </c>
      <c r="F2588" s="179" t="s">
        <v>3371</v>
      </c>
      <c r="H2588" s="180">
        <v>44.427999999999997</v>
      </c>
      <c r="I2588" s="181"/>
      <c r="L2588" s="176"/>
      <c r="M2588" s="182"/>
      <c r="N2588" s="183"/>
      <c r="O2588" s="183"/>
      <c r="P2588" s="183"/>
      <c r="Q2588" s="183"/>
      <c r="R2588" s="183"/>
      <c r="S2588" s="183"/>
      <c r="T2588" s="184"/>
      <c r="AT2588" s="178" t="s">
        <v>189</v>
      </c>
      <c r="AU2588" s="178" t="s">
        <v>85</v>
      </c>
      <c r="AV2588" s="13" t="s">
        <v>85</v>
      </c>
      <c r="AW2588" s="13" t="s">
        <v>31</v>
      </c>
      <c r="AX2588" s="13" t="s">
        <v>75</v>
      </c>
      <c r="AY2588" s="178" t="s">
        <v>181</v>
      </c>
    </row>
    <row r="2589" spans="2:51" s="14" customFormat="1">
      <c r="B2589" s="185"/>
      <c r="D2589" s="177" t="s">
        <v>189</v>
      </c>
      <c r="E2589" s="186" t="s">
        <v>1</v>
      </c>
      <c r="F2589" s="187" t="s">
        <v>2309</v>
      </c>
      <c r="H2589" s="186" t="s">
        <v>1</v>
      </c>
      <c r="I2589" s="188"/>
      <c r="L2589" s="185"/>
      <c r="M2589" s="189"/>
      <c r="N2589" s="190"/>
      <c r="O2589" s="190"/>
      <c r="P2589" s="190"/>
      <c r="Q2589" s="190"/>
      <c r="R2589" s="190"/>
      <c r="S2589" s="190"/>
      <c r="T2589" s="191"/>
      <c r="AT2589" s="186" t="s">
        <v>189</v>
      </c>
      <c r="AU2589" s="186" t="s">
        <v>85</v>
      </c>
      <c r="AV2589" s="14" t="s">
        <v>80</v>
      </c>
      <c r="AW2589" s="14" t="s">
        <v>31</v>
      </c>
      <c r="AX2589" s="14" t="s">
        <v>75</v>
      </c>
      <c r="AY2589" s="186" t="s">
        <v>181</v>
      </c>
    </row>
    <row r="2590" spans="2:51" s="13" customFormat="1">
      <c r="B2590" s="176"/>
      <c r="D2590" s="177" t="s">
        <v>189</v>
      </c>
      <c r="E2590" s="178" t="s">
        <v>1</v>
      </c>
      <c r="F2590" s="179" t="s">
        <v>3372</v>
      </c>
      <c r="H2590" s="180">
        <v>27.172999999999998</v>
      </c>
      <c r="I2590" s="181"/>
      <c r="L2590" s="176"/>
      <c r="M2590" s="182"/>
      <c r="N2590" s="183"/>
      <c r="O2590" s="183"/>
      <c r="P2590" s="183"/>
      <c r="Q2590" s="183"/>
      <c r="R2590" s="183"/>
      <c r="S2590" s="183"/>
      <c r="T2590" s="184"/>
      <c r="AT2590" s="178" t="s">
        <v>189</v>
      </c>
      <c r="AU2590" s="178" t="s">
        <v>85</v>
      </c>
      <c r="AV2590" s="13" t="s">
        <v>85</v>
      </c>
      <c r="AW2590" s="13" t="s">
        <v>31</v>
      </c>
      <c r="AX2590" s="13" t="s">
        <v>75</v>
      </c>
      <c r="AY2590" s="178" t="s">
        <v>181</v>
      </c>
    </row>
    <row r="2591" spans="2:51" s="14" customFormat="1">
      <c r="B2591" s="185"/>
      <c r="D2591" s="177" t="s">
        <v>189</v>
      </c>
      <c r="E2591" s="186" t="s">
        <v>1</v>
      </c>
      <c r="F2591" s="187" t="s">
        <v>3118</v>
      </c>
      <c r="H2591" s="186" t="s">
        <v>1</v>
      </c>
      <c r="I2591" s="188"/>
      <c r="L2591" s="185"/>
      <c r="M2591" s="189"/>
      <c r="N2591" s="190"/>
      <c r="O2591" s="190"/>
      <c r="P2591" s="190"/>
      <c r="Q2591" s="190"/>
      <c r="R2591" s="190"/>
      <c r="S2591" s="190"/>
      <c r="T2591" s="191"/>
      <c r="AT2591" s="186" t="s">
        <v>189</v>
      </c>
      <c r="AU2591" s="186" t="s">
        <v>85</v>
      </c>
      <c r="AV2591" s="14" t="s">
        <v>80</v>
      </c>
      <c r="AW2591" s="14" t="s">
        <v>31</v>
      </c>
      <c r="AX2591" s="14" t="s">
        <v>75</v>
      </c>
      <c r="AY2591" s="186" t="s">
        <v>181</v>
      </c>
    </row>
    <row r="2592" spans="2:51" s="13" customFormat="1">
      <c r="B2592" s="176"/>
      <c r="D2592" s="177" t="s">
        <v>189</v>
      </c>
      <c r="E2592" s="178" t="s">
        <v>1</v>
      </c>
      <c r="F2592" s="179" t="s">
        <v>3373</v>
      </c>
      <c r="H2592" s="180">
        <v>52.621000000000002</v>
      </c>
      <c r="I2592" s="181"/>
      <c r="L2592" s="176"/>
      <c r="M2592" s="182"/>
      <c r="N2592" s="183"/>
      <c r="O2592" s="183"/>
      <c r="P2592" s="183"/>
      <c r="Q2592" s="183"/>
      <c r="R2592" s="183"/>
      <c r="S2592" s="183"/>
      <c r="T2592" s="184"/>
      <c r="AT2592" s="178" t="s">
        <v>189</v>
      </c>
      <c r="AU2592" s="178" t="s">
        <v>85</v>
      </c>
      <c r="AV2592" s="13" t="s">
        <v>85</v>
      </c>
      <c r="AW2592" s="13" t="s">
        <v>31</v>
      </c>
      <c r="AX2592" s="13" t="s">
        <v>75</v>
      </c>
      <c r="AY2592" s="178" t="s">
        <v>181</v>
      </c>
    </row>
    <row r="2593" spans="2:51" s="14" customFormat="1">
      <c r="B2593" s="185"/>
      <c r="D2593" s="177" t="s">
        <v>189</v>
      </c>
      <c r="E2593" s="186" t="s">
        <v>1</v>
      </c>
      <c r="F2593" s="187" t="s">
        <v>3169</v>
      </c>
      <c r="H2593" s="186" t="s">
        <v>1</v>
      </c>
      <c r="I2593" s="188"/>
      <c r="L2593" s="185"/>
      <c r="M2593" s="189"/>
      <c r="N2593" s="190"/>
      <c r="O2593" s="190"/>
      <c r="P2593" s="190"/>
      <c r="Q2593" s="190"/>
      <c r="R2593" s="190"/>
      <c r="S2593" s="190"/>
      <c r="T2593" s="191"/>
      <c r="AT2593" s="186" t="s">
        <v>189</v>
      </c>
      <c r="AU2593" s="186" t="s">
        <v>85</v>
      </c>
      <c r="AV2593" s="14" t="s">
        <v>80</v>
      </c>
      <c r="AW2593" s="14" t="s">
        <v>31</v>
      </c>
      <c r="AX2593" s="14" t="s">
        <v>75</v>
      </c>
      <c r="AY2593" s="186" t="s">
        <v>181</v>
      </c>
    </row>
    <row r="2594" spans="2:51" s="13" customFormat="1">
      <c r="B2594" s="176"/>
      <c r="D2594" s="177" t="s">
        <v>189</v>
      </c>
      <c r="E2594" s="178" t="s">
        <v>1</v>
      </c>
      <c r="F2594" s="179" t="s">
        <v>3374</v>
      </c>
      <c r="H2594" s="180">
        <v>14.79</v>
      </c>
      <c r="I2594" s="181"/>
      <c r="L2594" s="176"/>
      <c r="M2594" s="182"/>
      <c r="N2594" s="183"/>
      <c r="O2594" s="183"/>
      <c r="P2594" s="183"/>
      <c r="Q2594" s="183"/>
      <c r="R2594" s="183"/>
      <c r="S2594" s="183"/>
      <c r="T2594" s="184"/>
      <c r="AT2594" s="178" t="s">
        <v>189</v>
      </c>
      <c r="AU2594" s="178" t="s">
        <v>85</v>
      </c>
      <c r="AV2594" s="13" t="s">
        <v>85</v>
      </c>
      <c r="AW2594" s="13" t="s">
        <v>31</v>
      </c>
      <c r="AX2594" s="13" t="s">
        <v>75</v>
      </c>
      <c r="AY2594" s="178" t="s">
        <v>181</v>
      </c>
    </row>
    <row r="2595" spans="2:51" s="14" customFormat="1">
      <c r="B2595" s="185"/>
      <c r="D2595" s="177" t="s">
        <v>189</v>
      </c>
      <c r="E2595" s="186" t="s">
        <v>1</v>
      </c>
      <c r="F2595" s="187" t="s">
        <v>3120</v>
      </c>
      <c r="H2595" s="186" t="s">
        <v>1</v>
      </c>
      <c r="I2595" s="188"/>
      <c r="L2595" s="185"/>
      <c r="M2595" s="189"/>
      <c r="N2595" s="190"/>
      <c r="O2595" s="190"/>
      <c r="P2595" s="190"/>
      <c r="Q2595" s="190"/>
      <c r="R2595" s="190"/>
      <c r="S2595" s="190"/>
      <c r="T2595" s="191"/>
      <c r="AT2595" s="186" t="s">
        <v>189</v>
      </c>
      <c r="AU2595" s="186" t="s">
        <v>85</v>
      </c>
      <c r="AV2595" s="14" t="s">
        <v>80</v>
      </c>
      <c r="AW2595" s="14" t="s">
        <v>31</v>
      </c>
      <c r="AX2595" s="14" t="s">
        <v>75</v>
      </c>
      <c r="AY2595" s="186" t="s">
        <v>181</v>
      </c>
    </row>
    <row r="2596" spans="2:51" s="13" customFormat="1">
      <c r="B2596" s="176"/>
      <c r="D2596" s="177" t="s">
        <v>189</v>
      </c>
      <c r="E2596" s="178" t="s">
        <v>1</v>
      </c>
      <c r="F2596" s="179" t="s">
        <v>3375</v>
      </c>
      <c r="H2596" s="180">
        <v>66.7</v>
      </c>
      <c r="I2596" s="181"/>
      <c r="L2596" s="176"/>
      <c r="M2596" s="182"/>
      <c r="N2596" s="183"/>
      <c r="O2596" s="183"/>
      <c r="P2596" s="183"/>
      <c r="Q2596" s="183"/>
      <c r="R2596" s="183"/>
      <c r="S2596" s="183"/>
      <c r="T2596" s="184"/>
      <c r="AT2596" s="178" t="s">
        <v>189</v>
      </c>
      <c r="AU2596" s="178" t="s">
        <v>85</v>
      </c>
      <c r="AV2596" s="13" t="s">
        <v>85</v>
      </c>
      <c r="AW2596" s="13" t="s">
        <v>31</v>
      </c>
      <c r="AX2596" s="13" t="s">
        <v>75</v>
      </c>
      <c r="AY2596" s="178" t="s">
        <v>181</v>
      </c>
    </row>
    <row r="2597" spans="2:51" s="14" customFormat="1">
      <c r="B2597" s="185"/>
      <c r="D2597" s="177" t="s">
        <v>189</v>
      </c>
      <c r="E2597" s="186" t="s">
        <v>1</v>
      </c>
      <c r="F2597" s="187" t="s">
        <v>3170</v>
      </c>
      <c r="H2597" s="186" t="s">
        <v>1</v>
      </c>
      <c r="I2597" s="188"/>
      <c r="L2597" s="185"/>
      <c r="M2597" s="189"/>
      <c r="N2597" s="190"/>
      <c r="O2597" s="190"/>
      <c r="P2597" s="190"/>
      <c r="Q2597" s="190"/>
      <c r="R2597" s="190"/>
      <c r="S2597" s="190"/>
      <c r="T2597" s="191"/>
      <c r="AT2597" s="186" t="s">
        <v>189</v>
      </c>
      <c r="AU2597" s="186" t="s">
        <v>85</v>
      </c>
      <c r="AV2597" s="14" t="s">
        <v>80</v>
      </c>
      <c r="AW2597" s="14" t="s">
        <v>31</v>
      </c>
      <c r="AX2597" s="14" t="s">
        <v>75</v>
      </c>
      <c r="AY2597" s="186" t="s">
        <v>181</v>
      </c>
    </row>
    <row r="2598" spans="2:51" s="13" customFormat="1">
      <c r="B2598" s="176"/>
      <c r="D2598" s="177" t="s">
        <v>189</v>
      </c>
      <c r="E2598" s="178" t="s">
        <v>1</v>
      </c>
      <c r="F2598" s="179" t="s">
        <v>3376</v>
      </c>
      <c r="H2598" s="180">
        <v>17.196999999999999</v>
      </c>
      <c r="I2598" s="181"/>
      <c r="L2598" s="176"/>
      <c r="M2598" s="182"/>
      <c r="N2598" s="183"/>
      <c r="O2598" s="183"/>
      <c r="P2598" s="183"/>
      <c r="Q2598" s="183"/>
      <c r="R2598" s="183"/>
      <c r="S2598" s="183"/>
      <c r="T2598" s="184"/>
      <c r="AT2598" s="178" t="s">
        <v>189</v>
      </c>
      <c r="AU2598" s="178" t="s">
        <v>85</v>
      </c>
      <c r="AV2598" s="13" t="s">
        <v>85</v>
      </c>
      <c r="AW2598" s="13" t="s">
        <v>31</v>
      </c>
      <c r="AX2598" s="13" t="s">
        <v>75</v>
      </c>
      <c r="AY2598" s="178" t="s">
        <v>181</v>
      </c>
    </row>
    <row r="2599" spans="2:51" s="13" customFormat="1">
      <c r="B2599" s="176"/>
      <c r="D2599" s="177" t="s">
        <v>189</v>
      </c>
      <c r="E2599" s="178" t="s">
        <v>1</v>
      </c>
      <c r="F2599" s="179" t="s">
        <v>3377</v>
      </c>
      <c r="H2599" s="180">
        <v>25.172000000000001</v>
      </c>
      <c r="I2599" s="181"/>
      <c r="L2599" s="176"/>
      <c r="M2599" s="182"/>
      <c r="N2599" s="183"/>
      <c r="O2599" s="183"/>
      <c r="P2599" s="183"/>
      <c r="Q2599" s="183"/>
      <c r="R2599" s="183"/>
      <c r="S2599" s="183"/>
      <c r="T2599" s="184"/>
      <c r="AT2599" s="178" t="s">
        <v>189</v>
      </c>
      <c r="AU2599" s="178" t="s">
        <v>85</v>
      </c>
      <c r="AV2599" s="13" t="s">
        <v>85</v>
      </c>
      <c r="AW2599" s="13" t="s">
        <v>31</v>
      </c>
      <c r="AX2599" s="13" t="s">
        <v>75</v>
      </c>
      <c r="AY2599" s="178" t="s">
        <v>181</v>
      </c>
    </row>
    <row r="2600" spans="2:51" s="14" customFormat="1">
      <c r="B2600" s="185"/>
      <c r="D2600" s="177" t="s">
        <v>189</v>
      </c>
      <c r="E2600" s="186" t="s">
        <v>1</v>
      </c>
      <c r="F2600" s="187" t="s">
        <v>3378</v>
      </c>
      <c r="H2600" s="186" t="s">
        <v>1</v>
      </c>
      <c r="I2600" s="188"/>
      <c r="L2600" s="185"/>
      <c r="M2600" s="189"/>
      <c r="N2600" s="190"/>
      <c r="O2600" s="190"/>
      <c r="P2600" s="190"/>
      <c r="Q2600" s="190"/>
      <c r="R2600" s="190"/>
      <c r="S2600" s="190"/>
      <c r="T2600" s="191"/>
      <c r="AT2600" s="186" t="s">
        <v>189</v>
      </c>
      <c r="AU2600" s="186" t="s">
        <v>85</v>
      </c>
      <c r="AV2600" s="14" t="s">
        <v>80</v>
      </c>
      <c r="AW2600" s="14" t="s">
        <v>31</v>
      </c>
      <c r="AX2600" s="14" t="s">
        <v>75</v>
      </c>
      <c r="AY2600" s="186" t="s">
        <v>181</v>
      </c>
    </row>
    <row r="2601" spans="2:51" s="13" customFormat="1" ht="22.5">
      <c r="B2601" s="176"/>
      <c r="D2601" s="177" t="s">
        <v>189</v>
      </c>
      <c r="E2601" s="178" t="s">
        <v>1</v>
      </c>
      <c r="F2601" s="179" t="s">
        <v>3379</v>
      </c>
      <c r="H2601" s="180">
        <v>80.069000000000003</v>
      </c>
      <c r="I2601" s="181"/>
      <c r="L2601" s="176"/>
      <c r="M2601" s="182"/>
      <c r="N2601" s="183"/>
      <c r="O2601" s="183"/>
      <c r="P2601" s="183"/>
      <c r="Q2601" s="183"/>
      <c r="R2601" s="183"/>
      <c r="S2601" s="183"/>
      <c r="T2601" s="184"/>
      <c r="AT2601" s="178" t="s">
        <v>189</v>
      </c>
      <c r="AU2601" s="178" t="s">
        <v>85</v>
      </c>
      <c r="AV2601" s="13" t="s">
        <v>85</v>
      </c>
      <c r="AW2601" s="13" t="s">
        <v>31</v>
      </c>
      <c r="AX2601" s="13" t="s">
        <v>75</v>
      </c>
      <c r="AY2601" s="178" t="s">
        <v>181</v>
      </c>
    </row>
    <row r="2602" spans="2:51" s="14" customFormat="1">
      <c r="B2602" s="185"/>
      <c r="D2602" s="177" t="s">
        <v>189</v>
      </c>
      <c r="E2602" s="186" t="s">
        <v>1</v>
      </c>
      <c r="F2602" s="187" t="s">
        <v>3227</v>
      </c>
      <c r="H2602" s="186" t="s">
        <v>1</v>
      </c>
      <c r="I2602" s="188"/>
      <c r="L2602" s="185"/>
      <c r="M2602" s="189"/>
      <c r="N2602" s="190"/>
      <c r="O2602" s="190"/>
      <c r="P2602" s="190"/>
      <c r="Q2602" s="190"/>
      <c r="R2602" s="190"/>
      <c r="S2602" s="190"/>
      <c r="T2602" s="191"/>
      <c r="AT2602" s="186" t="s">
        <v>189</v>
      </c>
      <c r="AU2602" s="186" t="s">
        <v>85</v>
      </c>
      <c r="AV2602" s="14" t="s">
        <v>80</v>
      </c>
      <c r="AW2602" s="14" t="s">
        <v>31</v>
      </c>
      <c r="AX2602" s="14" t="s">
        <v>75</v>
      </c>
      <c r="AY2602" s="186" t="s">
        <v>181</v>
      </c>
    </row>
    <row r="2603" spans="2:51" s="13" customFormat="1">
      <c r="B2603" s="176"/>
      <c r="D2603" s="177" t="s">
        <v>189</v>
      </c>
      <c r="E2603" s="178" t="s">
        <v>1</v>
      </c>
      <c r="F2603" s="179" t="s">
        <v>3380</v>
      </c>
      <c r="H2603" s="180">
        <v>31.364000000000001</v>
      </c>
      <c r="I2603" s="181"/>
      <c r="L2603" s="176"/>
      <c r="M2603" s="182"/>
      <c r="N2603" s="183"/>
      <c r="O2603" s="183"/>
      <c r="P2603" s="183"/>
      <c r="Q2603" s="183"/>
      <c r="R2603" s="183"/>
      <c r="S2603" s="183"/>
      <c r="T2603" s="184"/>
      <c r="AT2603" s="178" t="s">
        <v>189</v>
      </c>
      <c r="AU2603" s="178" t="s">
        <v>85</v>
      </c>
      <c r="AV2603" s="13" t="s">
        <v>85</v>
      </c>
      <c r="AW2603" s="13" t="s">
        <v>31</v>
      </c>
      <c r="AX2603" s="13" t="s">
        <v>75</v>
      </c>
      <c r="AY2603" s="178" t="s">
        <v>181</v>
      </c>
    </row>
    <row r="2604" spans="2:51" s="14" customFormat="1">
      <c r="B2604" s="185"/>
      <c r="D2604" s="177" t="s">
        <v>189</v>
      </c>
      <c r="E2604" s="186" t="s">
        <v>1</v>
      </c>
      <c r="F2604" s="187" t="s">
        <v>3122</v>
      </c>
      <c r="H2604" s="186" t="s">
        <v>1</v>
      </c>
      <c r="I2604" s="188"/>
      <c r="L2604" s="185"/>
      <c r="M2604" s="189"/>
      <c r="N2604" s="190"/>
      <c r="O2604" s="190"/>
      <c r="P2604" s="190"/>
      <c r="Q2604" s="190"/>
      <c r="R2604" s="190"/>
      <c r="S2604" s="190"/>
      <c r="T2604" s="191"/>
      <c r="AT2604" s="186" t="s">
        <v>189</v>
      </c>
      <c r="AU2604" s="186" t="s">
        <v>85</v>
      </c>
      <c r="AV2604" s="14" t="s">
        <v>80</v>
      </c>
      <c r="AW2604" s="14" t="s">
        <v>31</v>
      </c>
      <c r="AX2604" s="14" t="s">
        <v>75</v>
      </c>
      <c r="AY2604" s="186" t="s">
        <v>181</v>
      </c>
    </row>
    <row r="2605" spans="2:51" s="13" customFormat="1">
      <c r="B2605" s="176"/>
      <c r="D2605" s="177" t="s">
        <v>189</v>
      </c>
      <c r="E2605" s="178" t="s">
        <v>1</v>
      </c>
      <c r="F2605" s="179" t="s">
        <v>3381</v>
      </c>
      <c r="H2605" s="180">
        <v>32.204999999999998</v>
      </c>
      <c r="I2605" s="181"/>
      <c r="L2605" s="176"/>
      <c r="M2605" s="182"/>
      <c r="N2605" s="183"/>
      <c r="O2605" s="183"/>
      <c r="P2605" s="183"/>
      <c r="Q2605" s="183"/>
      <c r="R2605" s="183"/>
      <c r="S2605" s="183"/>
      <c r="T2605" s="184"/>
      <c r="AT2605" s="178" t="s">
        <v>189</v>
      </c>
      <c r="AU2605" s="178" t="s">
        <v>85</v>
      </c>
      <c r="AV2605" s="13" t="s">
        <v>85</v>
      </c>
      <c r="AW2605" s="13" t="s">
        <v>31</v>
      </c>
      <c r="AX2605" s="13" t="s">
        <v>75</v>
      </c>
      <c r="AY2605" s="178" t="s">
        <v>181</v>
      </c>
    </row>
    <row r="2606" spans="2:51" s="14" customFormat="1">
      <c r="B2606" s="185"/>
      <c r="D2606" s="177" t="s">
        <v>189</v>
      </c>
      <c r="E2606" s="186" t="s">
        <v>1</v>
      </c>
      <c r="F2606" s="187" t="s">
        <v>3124</v>
      </c>
      <c r="H2606" s="186" t="s">
        <v>1</v>
      </c>
      <c r="I2606" s="188"/>
      <c r="L2606" s="185"/>
      <c r="M2606" s="189"/>
      <c r="N2606" s="190"/>
      <c r="O2606" s="190"/>
      <c r="P2606" s="190"/>
      <c r="Q2606" s="190"/>
      <c r="R2606" s="190"/>
      <c r="S2606" s="190"/>
      <c r="T2606" s="191"/>
      <c r="AT2606" s="186" t="s">
        <v>189</v>
      </c>
      <c r="AU2606" s="186" t="s">
        <v>85</v>
      </c>
      <c r="AV2606" s="14" t="s">
        <v>80</v>
      </c>
      <c r="AW2606" s="14" t="s">
        <v>31</v>
      </c>
      <c r="AX2606" s="14" t="s">
        <v>75</v>
      </c>
      <c r="AY2606" s="186" t="s">
        <v>181</v>
      </c>
    </row>
    <row r="2607" spans="2:51" s="13" customFormat="1">
      <c r="B2607" s="176"/>
      <c r="D2607" s="177" t="s">
        <v>189</v>
      </c>
      <c r="E2607" s="178" t="s">
        <v>1</v>
      </c>
      <c r="F2607" s="179" t="s">
        <v>3382</v>
      </c>
      <c r="H2607" s="180">
        <v>70.716999999999999</v>
      </c>
      <c r="I2607" s="181"/>
      <c r="L2607" s="176"/>
      <c r="M2607" s="182"/>
      <c r="N2607" s="183"/>
      <c r="O2607" s="183"/>
      <c r="P2607" s="183"/>
      <c r="Q2607" s="183"/>
      <c r="R2607" s="183"/>
      <c r="S2607" s="183"/>
      <c r="T2607" s="184"/>
      <c r="AT2607" s="178" t="s">
        <v>189</v>
      </c>
      <c r="AU2607" s="178" t="s">
        <v>85</v>
      </c>
      <c r="AV2607" s="13" t="s">
        <v>85</v>
      </c>
      <c r="AW2607" s="13" t="s">
        <v>31</v>
      </c>
      <c r="AX2607" s="13" t="s">
        <v>75</v>
      </c>
      <c r="AY2607" s="178" t="s">
        <v>181</v>
      </c>
    </row>
    <row r="2608" spans="2:51" s="14" customFormat="1">
      <c r="B2608" s="185"/>
      <c r="D2608" s="177" t="s">
        <v>189</v>
      </c>
      <c r="E2608" s="186" t="s">
        <v>1</v>
      </c>
      <c r="F2608" s="187" t="s">
        <v>3171</v>
      </c>
      <c r="H2608" s="186" t="s">
        <v>1</v>
      </c>
      <c r="I2608" s="188"/>
      <c r="L2608" s="185"/>
      <c r="M2608" s="189"/>
      <c r="N2608" s="190"/>
      <c r="O2608" s="190"/>
      <c r="P2608" s="190"/>
      <c r="Q2608" s="190"/>
      <c r="R2608" s="190"/>
      <c r="S2608" s="190"/>
      <c r="T2608" s="191"/>
      <c r="AT2608" s="186" t="s">
        <v>189</v>
      </c>
      <c r="AU2608" s="186" t="s">
        <v>85</v>
      </c>
      <c r="AV2608" s="14" t="s">
        <v>80</v>
      </c>
      <c r="AW2608" s="14" t="s">
        <v>31</v>
      </c>
      <c r="AX2608" s="14" t="s">
        <v>75</v>
      </c>
      <c r="AY2608" s="186" t="s">
        <v>181</v>
      </c>
    </row>
    <row r="2609" spans="2:51" s="13" customFormat="1">
      <c r="B2609" s="176"/>
      <c r="D2609" s="177" t="s">
        <v>189</v>
      </c>
      <c r="E2609" s="178" t="s">
        <v>1</v>
      </c>
      <c r="F2609" s="179" t="s">
        <v>3383</v>
      </c>
      <c r="H2609" s="180">
        <v>24.07</v>
      </c>
      <c r="I2609" s="181"/>
      <c r="L2609" s="176"/>
      <c r="M2609" s="182"/>
      <c r="N2609" s="183"/>
      <c r="O2609" s="183"/>
      <c r="P2609" s="183"/>
      <c r="Q2609" s="183"/>
      <c r="R2609" s="183"/>
      <c r="S2609" s="183"/>
      <c r="T2609" s="184"/>
      <c r="AT2609" s="178" t="s">
        <v>189</v>
      </c>
      <c r="AU2609" s="178" t="s">
        <v>85</v>
      </c>
      <c r="AV2609" s="13" t="s">
        <v>85</v>
      </c>
      <c r="AW2609" s="13" t="s">
        <v>31</v>
      </c>
      <c r="AX2609" s="13" t="s">
        <v>75</v>
      </c>
      <c r="AY2609" s="178" t="s">
        <v>181</v>
      </c>
    </row>
    <row r="2610" spans="2:51" s="14" customFormat="1">
      <c r="B2610" s="185"/>
      <c r="D2610" s="177" t="s">
        <v>189</v>
      </c>
      <c r="E2610" s="186" t="s">
        <v>1</v>
      </c>
      <c r="F2610" s="187" t="s">
        <v>3172</v>
      </c>
      <c r="H2610" s="186" t="s">
        <v>1</v>
      </c>
      <c r="I2610" s="188"/>
      <c r="L2610" s="185"/>
      <c r="M2610" s="189"/>
      <c r="N2610" s="190"/>
      <c r="O2610" s="190"/>
      <c r="P2610" s="190"/>
      <c r="Q2610" s="190"/>
      <c r="R2610" s="190"/>
      <c r="S2610" s="190"/>
      <c r="T2610" s="191"/>
      <c r="AT2610" s="186" t="s">
        <v>189</v>
      </c>
      <c r="AU2610" s="186" t="s">
        <v>85</v>
      </c>
      <c r="AV2610" s="14" t="s">
        <v>80</v>
      </c>
      <c r="AW2610" s="14" t="s">
        <v>31</v>
      </c>
      <c r="AX2610" s="14" t="s">
        <v>75</v>
      </c>
      <c r="AY2610" s="186" t="s">
        <v>181</v>
      </c>
    </row>
    <row r="2611" spans="2:51" s="13" customFormat="1">
      <c r="B2611" s="176"/>
      <c r="D2611" s="177" t="s">
        <v>189</v>
      </c>
      <c r="E2611" s="178" t="s">
        <v>1</v>
      </c>
      <c r="F2611" s="179" t="s">
        <v>3384</v>
      </c>
      <c r="H2611" s="180">
        <v>33.320999999999998</v>
      </c>
      <c r="I2611" s="181"/>
      <c r="L2611" s="176"/>
      <c r="M2611" s="182"/>
      <c r="N2611" s="183"/>
      <c r="O2611" s="183"/>
      <c r="P2611" s="183"/>
      <c r="Q2611" s="183"/>
      <c r="R2611" s="183"/>
      <c r="S2611" s="183"/>
      <c r="T2611" s="184"/>
      <c r="AT2611" s="178" t="s">
        <v>189</v>
      </c>
      <c r="AU2611" s="178" t="s">
        <v>85</v>
      </c>
      <c r="AV2611" s="13" t="s">
        <v>85</v>
      </c>
      <c r="AW2611" s="13" t="s">
        <v>31</v>
      </c>
      <c r="AX2611" s="13" t="s">
        <v>75</v>
      </c>
      <c r="AY2611" s="178" t="s">
        <v>181</v>
      </c>
    </row>
    <row r="2612" spans="2:51" s="14" customFormat="1">
      <c r="B2612" s="185"/>
      <c r="D2612" s="177" t="s">
        <v>189</v>
      </c>
      <c r="E2612" s="186" t="s">
        <v>1</v>
      </c>
      <c r="F2612" s="187" t="s">
        <v>3126</v>
      </c>
      <c r="H2612" s="186" t="s">
        <v>1</v>
      </c>
      <c r="I2612" s="188"/>
      <c r="L2612" s="185"/>
      <c r="M2612" s="189"/>
      <c r="N2612" s="190"/>
      <c r="O2612" s="190"/>
      <c r="P2612" s="190"/>
      <c r="Q2612" s="190"/>
      <c r="R2612" s="190"/>
      <c r="S2612" s="190"/>
      <c r="T2612" s="191"/>
      <c r="AT2612" s="186" t="s">
        <v>189</v>
      </c>
      <c r="AU2612" s="186" t="s">
        <v>85</v>
      </c>
      <c r="AV2612" s="14" t="s">
        <v>80</v>
      </c>
      <c r="AW2612" s="14" t="s">
        <v>31</v>
      </c>
      <c r="AX2612" s="14" t="s">
        <v>75</v>
      </c>
      <c r="AY2612" s="186" t="s">
        <v>181</v>
      </c>
    </row>
    <row r="2613" spans="2:51" s="13" customFormat="1">
      <c r="B2613" s="176"/>
      <c r="D2613" s="177" t="s">
        <v>189</v>
      </c>
      <c r="E2613" s="178" t="s">
        <v>1</v>
      </c>
      <c r="F2613" s="179" t="s">
        <v>3385</v>
      </c>
      <c r="H2613" s="180">
        <v>60.9</v>
      </c>
      <c r="I2613" s="181"/>
      <c r="L2613" s="176"/>
      <c r="M2613" s="182"/>
      <c r="N2613" s="183"/>
      <c r="O2613" s="183"/>
      <c r="P2613" s="183"/>
      <c r="Q2613" s="183"/>
      <c r="R2613" s="183"/>
      <c r="S2613" s="183"/>
      <c r="T2613" s="184"/>
      <c r="AT2613" s="178" t="s">
        <v>189</v>
      </c>
      <c r="AU2613" s="178" t="s">
        <v>85</v>
      </c>
      <c r="AV2613" s="13" t="s">
        <v>85</v>
      </c>
      <c r="AW2613" s="13" t="s">
        <v>31</v>
      </c>
      <c r="AX2613" s="13" t="s">
        <v>75</v>
      </c>
      <c r="AY2613" s="178" t="s">
        <v>181</v>
      </c>
    </row>
    <row r="2614" spans="2:51" s="14" customFormat="1">
      <c r="B2614" s="185"/>
      <c r="D2614" s="177" t="s">
        <v>189</v>
      </c>
      <c r="E2614" s="186" t="s">
        <v>1</v>
      </c>
      <c r="F2614" s="187" t="s">
        <v>3173</v>
      </c>
      <c r="H2614" s="186" t="s">
        <v>1</v>
      </c>
      <c r="I2614" s="188"/>
      <c r="L2614" s="185"/>
      <c r="M2614" s="189"/>
      <c r="N2614" s="190"/>
      <c r="O2614" s="190"/>
      <c r="P2614" s="190"/>
      <c r="Q2614" s="190"/>
      <c r="R2614" s="190"/>
      <c r="S2614" s="190"/>
      <c r="T2614" s="191"/>
      <c r="AT2614" s="186" t="s">
        <v>189</v>
      </c>
      <c r="AU2614" s="186" t="s">
        <v>85</v>
      </c>
      <c r="AV2614" s="14" t="s">
        <v>80</v>
      </c>
      <c r="AW2614" s="14" t="s">
        <v>31</v>
      </c>
      <c r="AX2614" s="14" t="s">
        <v>75</v>
      </c>
      <c r="AY2614" s="186" t="s">
        <v>181</v>
      </c>
    </row>
    <row r="2615" spans="2:51" s="13" customFormat="1">
      <c r="B2615" s="176"/>
      <c r="D2615" s="177" t="s">
        <v>189</v>
      </c>
      <c r="E2615" s="178" t="s">
        <v>1</v>
      </c>
      <c r="F2615" s="179" t="s">
        <v>3386</v>
      </c>
      <c r="H2615" s="180">
        <v>41.933999999999997</v>
      </c>
      <c r="I2615" s="181"/>
      <c r="L2615" s="176"/>
      <c r="M2615" s="182"/>
      <c r="N2615" s="183"/>
      <c r="O2615" s="183"/>
      <c r="P2615" s="183"/>
      <c r="Q2615" s="183"/>
      <c r="R2615" s="183"/>
      <c r="S2615" s="183"/>
      <c r="T2615" s="184"/>
      <c r="AT2615" s="178" t="s">
        <v>189</v>
      </c>
      <c r="AU2615" s="178" t="s">
        <v>85</v>
      </c>
      <c r="AV2615" s="13" t="s">
        <v>85</v>
      </c>
      <c r="AW2615" s="13" t="s">
        <v>31</v>
      </c>
      <c r="AX2615" s="13" t="s">
        <v>75</v>
      </c>
      <c r="AY2615" s="178" t="s">
        <v>181</v>
      </c>
    </row>
    <row r="2616" spans="2:51" s="14" customFormat="1">
      <c r="B2616" s="185"/>
      <c r="D2616" s="177" t="s">
        <v>189</v>
      </c>
      <c r="E2616" s="186" t="s">
        <v>1</v>
      </c>
      <c r="F2616" s="187" t="s">
        <v>3128</v>
      </c>
      <c r="H2616" s="186" t="s">
        <v>1</v>
      </c>
      <c r="I2616" s="188"/>
      <c r="L2616" s="185"/>
      <c r="M2616" s="189"/>
      <c r="N2616" s="190"/>
      <c r="O2616" s="190"/>
      <c r="P2616" s="190"/>
      <c r="Q2616" s="190"/>
      <c r="R2616" s="190"/>
      <c r="S2616" s="190"/>
      <c r="T2616" s="191"/>
      <c r="AT2616" s="186" t="s">
        <v>189</v>
      </c>
      <c r="AU2616" s="186" t="s">
        <v>85</v>
      </c>
      <c r="AV2616" s="14" t="s">
        <v>80</v>
      </c>
      <c r="AW2616" s="14" t="s">
        <v>31</v>
      </c>
      <c r="AX2616" s="14" t="s">
        <v>75</v>
      </c>
      <c r="AY2616" s="186" t="s">
        <v>181</v>
      </c>
    </row>
    <row r="2617" spans="2:51" s="13" customFormat="1">
      <c r="B2617" s="176"/>
      <c r="D2617" s="177" t="s">
        <v>189</v>
      </c>
      <c r="E2617" s="178" t="s">
        <v>1</v>
      </c>
      <c r="F2617" s="179" t="s">
        <v>3387</v>
      </c>
      <c r="H2617" s="180">
        <v>26.68</v>
      </c>
      <c r="I2617" s="181"/>
      <c r="L2617" s="176"/>
      <c r="M2617" s="182"/>
      <c r="N2617" s="183"/>
      <c r="O2617" s="183"/>
      <c r="P2617" s="183"/>
      <c r="Q2617" s="183"/>
      <c r="R2617" s="183"/>
      <c r="S2617" s="183"/>
      <c r="T2617" s="184"/>
      <c r="AT2617" s="178" t="s">
        <v>189</v>
      </c>
      <c r="AU2617" s="178" t="s">
        <v>85</v>
      </c>
      <c r="AV2617" s="13" t="s">
        <v>85</v>
      </c>
      <c r="AW2617" s="13" t="s">
        <v>31</v>
      </c>
      <c r="AX2617" s="13" t="s">
        <v>75</v>
      </c>
      <c r="AY2617" s="178" t="s">
        <v>181</v>
      </c>
    </row>
    <row r="2618" spans="2:51" s="14" customFormat="1">
      <c r="B2618" s="185"/>
      <c r="D2618" s="177" t="s">
        <v>189</v>
      </c>
      <c r="E2618" s="186" t="s">
        <v>1</v>
      </c>
      <c r="F2618" s="187" t="s">
        <v>3130</v>
      </c>
      <c r="H2618" s="186" t="s">
        <v>1</v>
      </c>
      <c r="I2618" s="188"/>
      <c r="L2618" s="185"/>
      <c r="M2618" s="189"/>
      <c r="N2618" s="190"/>
      <c r="O2618" s="190"/>
      <c r="P2618" s="190"/>
      <c r="Q2618" s="190"/>
      <c r="R2618" s="190"/>
      <c r="S2618" s="190"/>
      <c r="T2618" s="191"/>
      <c r="AT2618" s="186" t="s">
        <v>189</v>
      </c>
      <c r="AU2618" s="186" t="s">
        <v>85</v>
      </c>
      <c r="AV2618" s="14" t="s">
        <v>80</v>
      </c>
      <c r="AW2618" s="14" t="s">
        <v>31</v>
      </c>
      <c r="AX2618" s="14" t="s">
        <v>75</v>
      </c>
      <c r="AY2618" s="186" t="s">
        <v>181</v>
      </c>
    </row>
    <row r="2619" spans="2:51" s="13" customFormat="1">
      <c r="B2619" s="176"/>
      <c r="D2619" s="177" t="s">
        <v>189</v>
      </c>
      <c r="E2619" s="178" t="s">
        <v>1</v>
      </c>
      <c r="F2619" s="179" t="s">
        <v>3388</v>
      </c>
      <c r="H2619" s="180">
        <v>29.87</v>
      </c>
      <c r="I2619" s="181"/>
      <c r="L2619" s="176"/>
      <c r="M2619" s="182"/>
      <c r="N2619" s="183"/>
      <c r="O2619" s="183"/>
      <c r="P2619" s="183"/>
      <c r="Q2619" s="183"/>
      <c r="R2619" s="183"/>
      <c r="S2619" s="183"/>
      <c r="T2619" s="184"/>
      <c r="AT2619" s="178" t="s">
        <v>189</v>
      </c>
      <c r="AU2619" s="178" t="s">
        <v>85</v>
      </c>
      <c r="AV2619" s="13" t="s">
        <v>85</v>
      </c>
      <c r="AW2619" s="13" t="s">
        <v>31</v>
      </c>
      <c r="AX2619" s="13" t="s">
        <v>75</v>
      </c>
      <c r="AY2619" s="178" t="s">
        <v>181</v>
      </c>
    </row>
    <row r="2620" spans="2:51" s="13" customFormat="1">
      <c r="B2620" s="176"/>
      <c r="D2620" s="177" t="s">
        <v>189</v>
      </c>
      <c r="E2620" s="178" t="s">
        <v>1</v>
      </c>
      <c r="F2620" s="179" t="s">
        <v>3389</v>
      </c>
      <c r="H2620" s="180">
        <v>37.744</v>
      </c>
      <c r="I2620" s="181"/>
      <c r="L2620" s="176"/>
      <c r="M2620" s="182"/>
      <c r="N2620" s="183"/>
      <c r="O2620" s="183"/>
      <c r="P2620" s="183"/>
      <c r="Q2620" s="183"/>
      <c r="R2620" s="183"/>
      <c r="S2620" s="183"/>
      <c r="T2620" s="184"/>
      <c r="AT2620" s="178" t="s">
        <v>189</v>
      </c>
      <c r="AU2620" s="178" t="s">
        <v>85</v>
      </c>
      <c r="AV2620" s="13" t="s">
        <v>85</v>
      </c>
      <c r="AW2620" s="13" t="s">
        <v>31</v>
      </c>
      <c r="AX2620" s="13" t="s">
        <v>75</v>
      </c>
      <c r="AY2620" s="178" t="s">
        <v>181</v>
      </c>
    </row>
    <row r="2621" spans="2:51" s="14" customFormat="1">
      <c r="B2621" s="185"/>
      <c r="D2621" s="177" t="s">
        <v>189</v>
      </c>
      <c r="E2621" s="186" t="s">
        <v>1</v>
      </c>
      <c r="F2621" s="187" t="s">
        <v>3233</v>
      </c>
      <c r="H2621" s="186" t="s">
        <v>1</v>
      </c>
      <c r="I2621" s="188"/>
      <c r="L2621" s="185"/>
      <c r="M2621" s="189"/>
      <c r="N2621" s="190"/>
      <c r="O2621" s="190"/>
      <c r="P2621" s="190"/>
      <c r="Q2621" s="190"/>
      <c r="R2621" s="190"/>
      <c r="S2621" s="190"/>
      <c r="T2621" s="191"/>
      <c r="AT2621" s="186" t="s">
        <v>189</v>
      </c>
      <c r="AU2621" s="186" t="s">
        <v>85</v>
      </c>
      <c r="AV2621" s="14" t="s">
        <v>80</v>
      </c>
      <c r="AW2621" s="14" t="s">
        <v>31</v>
      </c>
      <c r="AX2621" s="14" t="s">
        <v>75</v>
      </c>
      <c r="AY2621" s="186" t="s">
        <v>181</v>
      </c>
    </row>
    <row r="2622" spans="2:51" s="13" customFormat="1">
      <c r="B2622" s="176"/>
      <c r="D2622" s="177" t="s">
        <v>189</v>
      </c>
      <c r="E2622" s="178" t="s">
        <v>1</v>
      </c>
      <c r="F2622" s="179" t="s">
        <v>3390</v>
      </c>
      <c r="H2622" s="180">
        <v>24.94</v>
      </c>
      <c r="I2622" s="181"/>
      <c r="L2622" s="176"/>
      <c r="M2622" s="182"/>
      <c r="N2622" s="183"/>
      <c r="O2622" s="183"/>
      <c r="P2622" s="183"/>
      <c r="Q2622" s="183"/>
      <c r="R2622" s="183"/>
      <c r="S2622" s="183"/>
      <c r="T2622" s="184"/>
      <c r="AT2622" s="178" t="s">
        <v>189</v>
      </c>
      <c r="AU2622" s="178" t="s">
        <v>85</v>
      </c>
      <c r="AV2622" s="13" t="s">
        <v>85</v>
      </c>
      <c r="AW2622" s="13" t="s">
        <v>31</v>
      </c>
      <c r="AX2622" s="13" t="s">
        <v>75</v>
      </c>
      <c r="AY2622" s="178" t="s">
        <v>181</v>
      </c>
    </row>
    <row r="2623" spans="2:51" s="14" customFormat="1">
      <c r="B2623" s="185"/>
      <c r="D2623" s="177" t="s">
        <v>189</v>
      </c>
      <c r="E2623" s="186" t="s">
        <v>1</v>
      </c>
      <c r="F2623" s="187" t="s">
        <v>3133</v>
      </c>
      <c r="H2623" s="186" t="s">
        <v>1</v>
      </c>
      <c r="I2623" s="188"/>
      <c r="L2623" s="185"/>
      <c r="M2623" s="189"/>
      <c r="N2623" s="190"/>
      <c r="O2623" s="190"/>
      <c r="P2623" s="190"/>
      <c r="Q2623" s="190"/>
      <c r="R2623" s="190"/>
      <c r="S2623" s="190"/>
      <c r="T2623" s="191"/>
      <c r="AT2623" s="186" t="s">
        <v>189</v>
      </c>
      <c r="AU2623" s="186" t="s">
        <v>85</v>
      </c>
      <c r="AV2623" s="14" t="s">
        <v>80</v>
      </c>
      <c r="AW2623" s="14" t="s">
        <v>31</v>
      </c>
      <c r="AX2623" s="14" t="s">
        <v>75</v>
      </c>
      <c r="AY2623" s="186" t="s">
        <v>181</v>
      </c>
    </row>
    <row r="2624" spans="2:51" s="13" customFormat="1">
      <c r="B2624" s="176"/>
      <c r="D2624" s="177" t="s">
        <v>189</v>
      </c>
      <c r="E2624" s="178" t="s">
        <v>1</v>
      </c>
      <c r="F2624" s="179" t="s">
        <v>3134</v>
      </c>
      <c r="H2624" s="180">
        <v>9.1999999999999993</v>
      </c>
      <c r="I2624" s="181"/>
      <c r="L2624" s="176"/>
      <c r="M2624" s="182"/>
      <c r="N2624" s="183"/>
      <c r="O2624" s="183"/>
      <c r="P2624" s="183"/>
      <c r="Q2624" s="183"/>
      <c r="R2624" s="183"/>
      <c r="S2624" s="183"/>
      <c r="T2624" s="184"/>
      <c r="AT2624" s="178" t="s">
        <v>189</v>
      </c>
      <c r="AU2624" s="178" t="s">
        <v>85</v>
      </c>
      <c r="AV2624" s="13" t="s">
        <v>85</v>
      </c>
      <c r="AW2624" s="13" t="s">
        <v>31</v>
      </c>
      <c r="AX2624" s="13" t="s">
        <v>75</v>
      </c>
      <c r="AY2624" s="178" t="s">
        <v>181</v>
      </c>
    </row>
    <row r="2625" spans="1:65" s="14" customFormat="1">
      <c r="B2625" s="185"/>
      <c r="D2625" s="177" t="s">
        <v>189</v>
      </c>
      <c r="E2625" s="186" t="s">
        <v>1</v>
      </c>
      <c r="F2625" s="187" t="s">
        <v>3135</v>
      </c>
      <c r="H2625" s="186" t="s">
        <v>1</v>
      </c>
      <c r="I2625" s="188"/>
      <c r="L2625" s="185"/>
      <c r="M2625" s="189"/>
      <c r="N2625" s="190"/>
      <c r="O2625" s="190"/>
      <c r="P2625" s="190"/>
      <c r="Q2625" s="190"/>
      <c r="R2625" s="190"/>
      <c r="S2625" s="190"/>
      <c r="T2625" s="191"/>
      <c r="AT2625" s="186" t="s">
        <v>189</v>
      </c>
      <c r="AU2625" s="186" t="s">
        <v>85</v>
      </c>
      <c r="AV2625" s="14" t="s">
        <v>80</v>
      </c>
      <c r="AW2625" s="14" t="s">
        <v>31</v>
      </c>
      <c r="AX2625" s="14" t="s">
        <v>75</v>
      </c>
      <c r="AY2625" s="186" t="s">
        <v>181</v>
      </c>
    </row>
    <row r="2626" spans="1:65" s="13" customFormat="1">
      <c r="B2626" s="176"/>
      <c r="D2626" s="177" t="s">
        <v>189</v>
      </c>
      <c r="E2626" s="178" t="s">
        <v>1</v>
      </c>
      <c r="F2626" s="179" t="s">
        <v>3388</v>
      </c>
      <c r="H2626" s="180">
        <v>29.87</v>
      </c>
      <c r="I2626" s="181"/>
      <c r="L2626" s="176"/>
      <c r="M2626" s="182"/>
      <c r="N2626" s="183"/>
      <c r="O2626" s="183"/>
      <c r="P2626" s="183"/>
      <c r="Q2626" s="183"/>
      <c r="R2626" s="183"/>
      <c r="S2626" s="183"/>
      <c r="T2626" s="184"/>
      <c r="AT2626" s="178" t="s">
        <v>189</v>
      </c>
      <c r="AU2626" s="178" t="s">
        <v>85</v>
      </c>
      <c r="AV2626" s="13" t="s">
        <v>85</v>
      </c>
      <c r="AW2626" s="13" t="s">
        <v>31</v>
      </c>
      <c r="AX2626" s="13" t="s">
        <v>75</v>
      </c>
      <c r="AY2626" s="178" t="s">
        <v>181</v>
      </c>
    </row>
    <row r="2627" spans="1:65" s="13" customFormat="1">
      <c r="B2627" s="176"/>
      <c r="D2627" s="177" t="s">
        <v>189</v>
      </c>
      <c r="E2627" s="178" t="s">
        <v>1</v>
      </c>
      <c r="F2627" s="179" t="s">
        <v>3389</v>
      </c>
      <c r="H2627" s="180">
        <v>37.744</v>
      </c>
      <c r="I2627" s="181"/>
      <c r="L2627" s="176"/>
      <c r="M2627" s="182"/>
      <c r="N2627" s="183"/>
      <c r="O2627" s="183"/>
      <c r="P2627" s="183"/>
      <c r="Q2627" s="183"/>
      <c r="R2627" s="183"/>
      <c r="S2627" s="183"/>
      <c r="T2627" s="184"/>
      <c r="AT2627" s="178" t="s">
        <v>189</v>
      </c>
      <c r="AU2627" s="178" t="s">
        <v>85</v>
      </c>
      <c r="AV2627" s="13" t="s">
        <v>85</v>
      </c>
      <c r="AW2627" s="13" t="s">
        <v>31</v>
      </c>
      <c r="AX2627" s="13" t="s">
        <v>75</v>
      </c>
      <c r="AY2627" s="178" t="s">
        <v>181</v>
      </c>
    </row>
    <row r="2628" spans="1:65" s="14" customFormat="1">
      <c r="B2628" s="185"/>
      <c r="D2628" s="177" t="s">
        <v>189</v>
      </c>
      <c r="E2628" s="186" t="s">
        <v>1</v>
      </c>
      <c r="F2628" s="187" t="s">
        <v>3174</v>
      </c>
      <c r="H2628" s="186" t="s">
        <v>1</v>
      </c>
      <c r="I2628" s="188"/>
      <c r="L2628" s="185"/>
      <c r="M2628" s="189"/>
      <c r="N2628" s="190"/>
      <c r="O2628" s="190"/>
      <c r="P2628" s="190"/>
      <c r="Q2628" s="190"/>
      <c r="R2628" s="190"/>
      <c r="S2628" s="190"/>
      <c r="T2628" s="191"/>
      <c r="AT2628" s="186" t="s">
        <v>189</v>
      </c>
      <c r="AU2628" s="186" t="s">
        <v>85</v>
      </c>
      <c r="AV2628" s="14" t="s">
        <v>80</v>
      </c>
      <c r="AW2628" s="14" t="s">
        <v>31</v>
      </c>
      <c r="AX2628" s="14" t="s">
        <v>75</v>
      </c>
      <c r="AY2628" s="186" t="s">
        <v>181</v>
      </c>
    </row>
    <row r="2629" spans="1:65" s="13" customFormat="1">
      <c r="B2629" s="176"/>
      <c r="D2629" s="177" t="s">
        <v>189</v>
      </c>
      <c r="E2629" s="178" t="s">
        <v>1</v>
      </c>
      <c r="F2629" s="179" t="s">
        <v>3391</v>
      </c>
      <c r="H2629" s="180">
        <v>25.52</v>
      </c>
      <c r="I2629" s="181"/>
      <c r="L2629" s="176"/>
      <c r="M2629" s="182"/>
      <c r="N2629" s="183"/>
      <c r="O2629" s="183"/>
      <c r="P2629" s="183"/>
      <c r="Q2629" s="183"/>
      <c r="R2629" s="183"/>
      <c r="S2629" s="183"/>
      <c r="T2629" s="184"/>
      <c r="AT2629" s="178" t="s">
        <v>189</v>
      </c>
      <c r="AU2629" s="178" t="s">
        <v>85</v>
      </c>
      <c r="AV2629" s="13" t="s">
        <v>85</v>
      </c>
      <c r="AW2629" s="13" t="s">
        <v>31</v>
      </c>
      <c r="AX2629" s="13" t="s">
        <v>75</v>
      </c>
      <c r="AY2629" s="178" t="s">
        <v>181</v>
      </c>
    </row>
    <row r="2630" spans="1:65" s="13" customFormat="1">
      <c r="B2630" s="176"/>
      <c r="D2630" s="177" t="s">
        <v>189</v>
      </c>
      <c r="E2630" s="178" t="s">
        <v>1</v>
      </c>
      <c r="F2630" s="179" t="s">
        <v>3392</v>
      </c>
      <c r="H2630" s="180">
        <v>15.95</v>
      </c>
      <c r="I2630" s="181"/>
      <c r="L2630" s="176"/>
      <c r="M2630" s="182"/>
      <c r="N2630" s="183"/>
      <c r="O2630" s="183"/>
      <c r="P2630" s="183"/>
      <c r="Q2630" s="183"/>
      <c r="R2630" s="183"/>
      <c r="S2630" s="183"/>
      <c r="T2630" s="184"/>
      <c r="AT2630" s="178" t="s">
        <v>189</v>
      </c>
      <c r="AU2630" s="178" t="s">
        <v>85</v>
      </c>
      <c r="AV2630" s="13" t="s">
        <v>85</v>
      </c>
      <c r="AW2630" s="13" t="s">
        <v>31</v>
      </c>
      <c r="AX2630" s="13" t="s">
        <v>75</v>
      </c>
      <c r="AY2630" s="178" t="s">
        <v>181</v>
      </c>
    </row>
    <row r="2631" spans="1:65" s="14" customFormat="1">
      <c r="B2631" s="185"/>
      <c r="D2631" s="177" t="s">
        <v>189</v>
      </c>
      <c r="E2631" s="186" t="s">
        <v>1</v>
      </c>
      <c r="F2631" s="187" t="s">
        <v>3393</v>
      </c>
      <c r="H2631" s="186" t="s">
        <v>1</v>
      </c>
      <c r="I2631" s="188"/>
      <c r="L2631" s="185"/>
      <c r="M2631" s="189"/>
      <c r="N2631" s="190"/>
      <c r="O2631" s="190"/>
      <c r="P2631" s="190"/>
      <c r="Q2631" s="190"/>
      <c r="R2631" s="190"/>
      <c r="S2631" s="190"/>
      <c r="T2631" s="191"/>
      <c r="AT2631" s="186" t="s">
        <v>189</v>
      </c>
      <c r="AU2631" s="186" t="s">
        <v>85</v>
      </c>
      <c r="AV2631" s="14" t="s">
        <v>80</v>
      </c>
      <c r="AW2631" s="14" t="s">
        <v>31</v>
      </c>
      <c r="AX2631" s="14" t="s">
        <v>75</v>
      </c>
      <c r="AY2631" s="186" t="s">
        <v>181</v>
      </c>
    </row>
    <row r="2632" spans="1:65" s="13" customFormat="1">
      <c r="B2632" s="176"/>
      <c r="D2632" s="177" t="s">
        <v>189</v>
      </c>
      <c r="E2632" s="178" t="s">
        <v>1</v>
      </c>
      <c r="F2632" s="179" t="s">
        <v>3394</v>
      </c>
      <c r="H2632" s="180">
        <v>-215.04400000000001</v>
      </c>
      <c r="I2632" s="181"/>
      <c r="L2632" s="176"/>
      <c r="M2632" s="182"/>
      <c r="N2632" s="183"/>
      <c r="O2632" s="183"/>
      <c r="P2632" s="183"/>
      <c r="Q2632" s="183"/>
      <c r="R2632" s="183"/>
      <c r="S2632" s="183"/>
      <c r="T2632" s="184"/>
      <c r="AT2632" s="178" t="s">
        <v>189</v>
      </c>
      <c r="AU2632" s="178" t="s">
        <v>85</v>
      </c>
      <c r="AV2632" s="13" t="s">
        <v>85</v>
      </c>
      <c r="AW2632" s="13" t="s">
        <v>31</v>
      </c>
      <c r="AX2632" s="13" t="s">
        <v>75</v>
      </c>
      <c r="AY2632" s="178" t="s">
        <v>181</v>
      </c>
    </row>
    <row r="2633" spans="1:65" s="15" customFormat="1">
      <c r="B2633" s="192"/>
      <c r="D2633" s="177" t="s">
        <v>189</v>
      </c>
      <c r="E2633" s="193" t="s">
        <v>894</v>
      </c>
      <c r="F2633" s="194" t="s">
        <v>204</v>
      </c>
      <c r="H2633" s="195">
        <v>4312.5969999999998</v>
      </c>
      <c r="I2633" s="196"/>
      <c r="L2633" s="192"/>
      <c r="M2633" s="197"/>
      <c r="N2633" s="198"/>
      <c r="O2633" s="198"/>
      <c r="P2633" s="198"/>
      <c r="Q2633" s="198"/>
      <c r="R2633" s="198"/>
      <c r="S2633" s="198"/>
      <c r="T2633" s="199"/>
      <c r="AT2633" s="193" t="s">
        <v>189</v>
      </c>
      <c r="AU2633" s="193" t="s">
        <v>85</v>
      </c>
      <c r="AV2633" s="15" t="s">
        <v>187</v>
      </c>
      <c r="AW2633" s="15" t="s">
        <v>31</v>
      </c>
      <c r="AX2633" s="15" t="s">
        <v>80</v>
      </c>
      <c r="AY2633" s="193" t="s">
        <v>181</v>
      </c>
    </row>
    <row r="2634" spans="1:65" s="2" customFormat="1" ht="16.5" customHeight="1">
      <c r="A2634" s="32"/>
      <c r="B2634" s="161"/>
      <c r="C2634" s="162" t="s">
        <v>3395</v>
      </c>
      <c r="D2634" s="162" t="s">
        <v>183</v>
      </c>
      <c r="E2634" s="163" t="s">
        <v>3396</v>
      </c>
      <c r="F2634" s="164" t="s">
        <v>3397</v>
      </c>
      <c r="G2634" s="165" t="s">
        <v>200</v>
      </c>
      <c r="H2634" s="166">
        <v>1559.65</v>
      </c>
      <c r="I2634" s="167"/>
      <c r="J2634" s="168">
        <f>ROUND(I2634*H2634,2)</f>
        <v>0</v>
      </c>
      <c r="K2634" s="169"/>
      <c r="L2634" s="33"/>
      <c r="M2634" s="170" t="s">
        <v>1</v>
      </c>
      <c r="N2634" s="171" t="s">
        <v>40</v>
      </c>
      <c r="O2634" s="58"/>
      <c r="P2634" s="172">
        <f>O2634*H2634</f>
        <v>0</v>
      </c>
      <c r="Q2634" s="172">
        <v>0</v>
      </c>
      <c r="R2634" s="172">
        <f>Q2634*H2634</f>
        <v>0</v>
      </c>
      <c r="S2634" s="172">
        <v>0</v>
      </c>
      <c r="T2634" s="173">
        <f>S2634*H2634</f>
        <v>0</v>
      </c>
      <c r="U2634" s="32"/>
      <c r="V2634" s="32"/>
      <c r="W2634" s="32"/>
      <c r="X2634" s="32"/>
      <c r="Y2634" s="32"/>
      <c r="Z2634" s="32"/>
      <c r="AA2634" s="32"/>
      <c r="AB2634" s="32"/>
      <c r="AC2634" s="32"/>
      <c r="AD2634" s="32"/>
      <c r="AE2634" s="32"/>
      <c r="AR2634" s="174" t="s">
        <v>300</v>
      </c>
      <c r="AT2634" s="174" t="s">
        <v>183</v>
      </c>
      <c r="AU2634" s="174" t="s">
        <v>85</v>
      </c>
      <c r="AY2634" s="17" t="s">
        <v>181</v>
      </c>
      <c r="BE2634" s="175">
        <f>IF(N2634="základní",J2634,0)</f>
        <v>0</v>
      </c>
      <c r="BF2634" s="175">
        <f>IF(N2634="snížená",J2634,0)</f>
        <v>0</v>
      </c>
      <c r="BG2634" s="175">
        <f>IF(N2634="zákl. přenesená",J2634,0)</f>
        <v>0</v>
      </c>
      <c r="BH2634" s="175">
        <f>IF(N2634="sníž. přenesená",J2634,0)</f>
        <v>0</v>
      </c>
      <c r="BI2634" s="175">
        <f>IF(N2634="nulová",J2634,0)</f>
        <v>0</v>
      </c>
      <c r="BJ2634" s="17" t="s">
        <v>80</v>
      </c>
      <c r="BK2634" s="175">
        <f>ROUND(I2634*H2634,2)</f>
        <v>0</v>
      </c>
      <c r="BL2634" s="17" t="s">
        <v>300</v>
      </c>
      <c r="BM2634" s="174" t="s">
        <v>3398</v>
      </c>
    </row>
    <row r="2635" spans="1:65" s="13" customFormat="1">
      <c r="B2635" s="176"/>
      <c r="D2635" s="177" t="s">
        <v>189</v>
      </c>
      <c r="E2635" s="178" t="s">
        <v>1</v>
      </c>
      <c r="F2635" s="179" t="s">
        <v>781</v>
      </c>
      <c r="H2635" s="180">
        <v>714.43</v>
      </c>
      <c r="I2635" s="181"/>
      <c r="L2635" s="176"/>
      <c r="M2635" s="182"/>
      <c r="N2635" s="183"/>
      <c r="O2635" s="183"/>
      <c r="P2635" s="183"/>
      <c r="Q2635" s="183"/>
      <c r="R2635" s="183"/>
      <c r="S2635" s="183"/>
      <c r="T2635" s="184"/>
      <c r="AT2635" s="178" t="s">
        <v>189</v>
      </c>
      <c r="AU2635" s="178" t="s">
        <v>85</v>
      </c>
      <c r="AV2635" s="13" t="s">
        <v>85</v>
      </c>
      <c r="AW2635" s="13" t="s">
        <v>31</v>
      </c>
      <c r="AX2635" s="13" t="s">
        <v>75</v>
      </c>
      <c r="AY2635" s="178" t="s">
        <v>181</v>
      </c>
    </row>
    <row r="2636" spans="1:65" s="13" customFormat="1">
      <c r="B2636" s="176"/>
      <c r="D2636" s="177" t="s">
        <v>189</v>
      </c>
      <c r="E2636" s="178" t="s">
        <v>1</v>
      </c>
      <c r="F2636" s="179" t="s">
        <v>784</v>
      </c>
      <c r="H2636" s="180">
        <v>845.22</v>
      </c>
      <c r="I2636" s="181"/>
      <c r="L2636" s="176"/>
      <c r="M2636" s="182"/>
      <c r="N2636" s="183"/>
      <c r="O2636" s="183"/>
      <c r="P2636" s="183"/>
      <c r="Q2636" s="183"/>
      <c r="R2636" s="183"/>
      <c r="S2636" s="183"/>
      <c r="T2636" s="184"/>
      <c r="AT2636" s="178" t="s">
        <v>189</v>
      </c>
      <c r="AU2636" s="178" t="s">
        <v>85</v>
      </c>
      <c r="AV2636" s="13" t="s">
        <v>85</v>
      </c>
      <c r="AW2636" s="13" t="s">
        <v>31</v>
      </c>
      <c r="AX2636" s="13" t="s">
        <v>75</v>
      </c>
      <c r="AY2636" s="178" t="s">
        <v>181</v>
      </c>
    </row>
    <row r="2637" spans="1:65" s="15" customFormat="1">
      <c r="B2637" s="192"/>
      <c r="D2637" s="177" t="s">
        <v>189</v>
      </c>
      <c r="E2637" s="193" t="s">
        <v>1</v>
      </c>
      <c r="F2637" s="194" t="s">
        <v>204</v>
      </c>
      <c r="H2637" s="195">
        <v>1559.65</v>
      </c>
      <c r="I2637" s="196"/>
      <c r="L2637" s="192"/>
      <c r="M2637" s="197"/>
      <c r="N2637" s="198"/>
      <c r="O2637" s="198"/>
      <c r="P2637" s="198"/>
      <c r="Q2637" s="198"/>
      <c r="R2637" s="198"/>
      <c r="S2637" s="198"/>
      <c r="T2637" s="199"/>
      <c r="AT2637" s="193" t="s">
        <v>189</v>
      </c>
      <c r="AU2637" s="193" t="s">
        <v>85</v>
      </c>
      <c r="AV2637" s="15" t="s">
        <v>187</v>
      </c>
      <c r="AW2637" s="15" t="s">
        <v>31</v>
      </c>
      <c r="AX2637" s="15" t="s">
        <v>80</v>
      </c>
      <c r="AY2637" s="193" t="s">
        <v>181</v>
      </c>
    </row>
    <row r="2638" spans="1:65" s="2" customFormat="1" ht="16.5" customHeight="1">
      <c r="A2638" s="32"/>
      <c r="B2638" s="161"/>
      <c r="C2638" s="200" t="s">
        <v>3399</v>
      </c>
      <c r="D2638" s="200" t="s">
        <v>513</v>
      </c>
      <c r="E2638" s="201" t="s">
        <v>3400</v>
      </c>
      <c r="F2638" s="202" t="s">
        <v>3401</v>
      </c>
      <c r="G2638" s="203" t="s">
        <v>200</v>
      </c>
      <c r="H2638" s="204">
        <v>1559.65</v>
      </c>
      <c r="I2638" s="205"/>
      <c r="J2638" s="206">
        <f>ROUND(I2638*H2638,2)</f>
        <v>0</v>
      </c>
      <c r="K2638" s="207"/>
      <c r="L2638" s="208"/>
      <c r="M2638" s="209" t="s">
        <v>1</v>
      </c>
      <c r="N2638" s="210" t="s">
        <v>40</v>
      </c>
      <c r="O2638" s="58"/>
      <c r="P2638" s="172">
        <f>O2638*H2638</f>
        <v>0</v>
      </c>
      <c r="Q2638" s="172">
        <v>0</v>
      </c>
      <c r="R2638" s="172">
        <f>Q2638*H2638</f>
        <v>0</v>
      </c>
      <c r="S2638" s="172">
        <v>0</v>
      </c>
      <c r="T2638" s="173">
        <f>S2638*H2638</f>
        <v>0</v>
      </c>
      <c r="U2638" s="32"/>
      <c r="V2638" s="32"/>
      <c r="W2638" s="32"/>
      <c r="X2638" s="32"/>
      <c r="Y2638" s="32"/>
      <c r="Z2638" s="32"/>
      <c r="AA2638" s="32"/>
      <c r="AB2638" s="32"/>
      <c r="AC2638" s="32"/>
      <c r="AD2638" s="32"/>
      <c r="AE2638" s="32"/>
      <c r="AR2638" s="174" t="s">
        <v>445</v>
      </c>
      <c r="AT2638" s="174" t="s">
        <v>513</v>
      </c>
      <c r="AU2638" s="174" t="s">
        <v>85</v>
      </c>
      <c r="AY2638" s="17" t="s">
        <v>181</v>
      </c>
      <c r="BE2638" s="175">
        <f>IF(N2638="základní",J2638,0)</f>
        <v>0</v>
      </c>
      <c r="BF2638" s="175">
        <f>IF(N2638="snížená",J2638,0)</f>
        <v>0</v>
      </c>
      <c r="BG2638" s="175">
        <f>IF(N2638="zákl. přenesená",J2638,0)</f>
        <v>0</v>
      </c>
      <c r="BH2638" s="175">
        <f>IF(N2638="sníž. přenesená",J2638,0)</f>
        <v>0</v>
      </c>
      <c r="BI2638" s="175">
        <f>IF(N2638="nulová",J2638,0)</f>
        <v>0</v>
      </c>
      <c r="BJ2638" s="17" t="s">
        <v>80</v>
      </c>
      <c r="BK2638" s="175">
        <f>ROUND(I2638*H2638,2)</f>
        <v>0</v>
      </c>
      <c r="BL2638" s="17" t="s">
        <v>300</v>
      </c>
      <c r="BM2638" s="174" t="s">
        <v>3402</v>
      </c>
    </row>
    <row r="2639" spans="1:65" s="13" customFormat="1">
      <c r="B2639" s="176"/>
      <c r="D2639" s="177" t="s">
        <v>189</v>
      </c>
      <c r="E2639" s="178" t="s">
        <v>1</v>
      </c>
      <c r="F2639" s="179" t="s">
        <v>781</v>
      </c>
      <c r="H2639" s="180">
        <v>714.43</v>
      </c>
      <c r="I2639" s="181"/>
      <c r="L2639" s="176"/>
      <c r="M2639" s="182"/>
      <c r="N2639" s="183"/>
      <c r="O2639" s="183"/>
      <c r="P2639" s="183"/>
      <c r="Q2639" s="183"/>
      <c r="R2639" s="183"/>
      <c r="S2639" s="183"/>
      <c r="T2639" s="184"/>
      <c r="AT2639" s="178" t="s">
        <v>189</v>
      </c>
      <c r="AU2639" s="178" t="s">
        <v>85</v>
      </c>
      <c r="AV2639" s="13" t="s">
        <v>85</v>
      </c>
      <c r="AW2639" s="13" t="s">
        <v>31</v>
      </c>
      <c r="AX2639" s="13" t="s">
        <v>75</v>
      </c>
      <c r="AY2639" s="178" t="s">
        <v>181</v>
      </c>
    </row>
    <row r="2640" spans="1:65" s="13" customFormat="1">
      <c r="B2640" s="176"/>
      <c r="D2640" s="177" t="s">
        <v>189</v>
      </c>
      <c r="E2640" s="178" t="s">
        <v>1</v>
      </c>
      <c r="F2640" s="179" t="s">
        <v>784</v>
      </c>
      <c r="H2640" s="180">
        <v>845.22</v>
      </c>
      <c r="I2640" s="181"/>
      <c r="L2640" s="176"/>
      <c r="M2640" s="182"/>
      <c r="N2640" s="183"/>
      <c r="O2640" s="183"/>
      <c r="P2640" s="183"/>
      <c r="Q2640" s="183"/>
      <c r="R2640" s="183"/>
      <c r="S2640" s="183"/>
      <c r="T2640" s="184"/>
      <c r="AT2640" s="178" t="s">
        <v>189</v>
      </c>
      <c r="AU2640" s="178" t="s">
        <v>85</v>
      </c>
      <c r="AV2640" s="13" t="s">
        <v>85</v>
      </c>
      <c r="AW2640" s="13" t="s">
        <v>31</v>
      </c>
      <c r="AX2640" s="13" t="s">
        <v>75</v>
      </c>
      <c r="AY2640" s="178" t="s">
        <v>181</v>
      </c>
    </row>
    <row r="2641" spans="1:65" s="15" customFormat="1">
      <c r="B2641" s="192"/>
      <c r="D2641" s="177" t="s">
        <v>189</v>
      </c>
      <c r="E2641" s="193" t="s">
        <v>1</v>
      </c>
      <c r="F2641" s="194" t="s">
        <v>204</v>
      </c>
      <c r="H2641" s="195">
        <v>1559.65</v>
      </c>
      <c r="I2641" s="196"/>
      <c r="L2641" s="192"/>
      <c r="M2641" s="197"/>
      <c r="N2641" s="198"/>
      <c r="O2641" s="198"/>
      <c r="P2641" s="198"/>
      <c r="Q2641" s="198"/>
      <c r="R2641" s="198"/>
      <c r="S2641" s="198"/>
      <c r="T2641" s="199"/>
      <c r="AT2641" s="193" t="s">
        <v>189</v>
      </c>
      <c r="AU2641" s="193" t="s">
        <v>85</v>
      </c>
      <c r="AV2641" s="15" t="s">
        <v>187</v>
      </c>
      <c r="AW2641" s="15" t="s">
        <v>31</v>
      </c>
      <c r="AX2641" s="15" t="s">
        <v>80</v>
      </c>
      <c r="AY2641" s="193" t="s">
        <v>181</v>
      </c>
    </row>
    <row r="2642" spans="1:65" s="2" customFormat="1" ht="21.75" customHeight="1">
      <c r="A2642" s="32"/>
      <c r="B2642" s="161"/>
      <c r="C2642" s="162" t="s">
        <v>3403</v>
      </c>
      <c r="D2642" s="162" t="s">
        <v>183</v>
      </c>
      <c r="E2642" s="163" t="s">
        <v>3404</v>
      </c>
      <c r="F2642" s="164" t="s">
        <v>3405</v>
      </c>
      <c r="G2642" s="165" t="s">
        <v>200</v>
      </c>
      <c r="H2642" s="166">
        <v>4312.5969999999998</v>
      </c>
      <c r="I2642" s="167"/>
      <c r="J2642" s="168">
        <f>ROUND(I2642*H2642,2)</f>
        <v>0</v>
      </c>
      <c r="K2642" s="169"/>
      <c r="L2642" s="33"/>
      <c r="M2642" s="170" t="s">
        <v>1</v>
      </c>
      <c r="N2642" s="171" t="s">
        <v>40</v>
      </c>
      <c r="O2642" s="58"/>
      <c r="P2642" s="172">
        <f>O2642*H2642</f>
        <v>0</v>
      </c>
      <c r="Q2642" s="172">
        <v>0</v>
      </c>
      <c r="R2642" s="172">
        <f>Q2642*H2642</f>
        <v>0</v>
      </c>
      <c r="S2642" s="172">
        <v>0</v>
      </c>
      <c r="T2642" s="173">
        <f>S2642*H2642</f>
        <v>0</v>
      </c>
      <c r="U2642" s="32"/>
      <c r="V2642" s="32"/>
      <c r="W2642" s="32"/>
      <c r="X2642" s="32"/>
      <c r="Y2642" s="32"/>
      <c r="Z2642" s="32"/>
      <c r="AA2642" s="32"/>
      <c r="AB2642" s="32"/>
      <c r="AC2642" s="32"/>
      <c r="AD2642" s="32"/>
      <c r="AE2642" s="32"/>
      <c r="AR2642" s="174" t="s">
        <v>300</v>
      </c>
      <c r="AT2642" s="174" t="s">
        <v>183</v>
      </c>
      <c r="AU2642" s="174" t="s">
        <v>85</v>
      </c>
      <c r="AY2642" s="17" t="s">
        <v>181</v>
      </c>
      <c r="BE2642" s="175">
        <f>IF(N2642="základní",J2642,0)</f>
        <v>0</v>
      </c>
      <c r="BF2642" s="175">
        <f>IF(N2642="snížená",J2642,0)</f>
        <v>0</v>
      </c>
      <c r="BG2642" s="175">
        <f>IF(N2642="zákl. přenesená",J2642,0)</f>
        <v>0</v>
      </c>
      <c r="BH2642" s="175">
        <f>IF(N2642="sníž. přenesená",J2642,0)</f>
        <v>0</v>
      </c>
      <c r="BI2642" s="175">
        <f>IF(N2642="nulová",J2642,0)</f>
        <v>0</v>
      </c>
      <c r="BJ2642" s="17" t="s">
        <v>80</v>
      </c>
      <c r="BK2642" s="175">
        <f>ROUND(I2642*H2642,2)</f>
        <v>0</v>
      </c>
      <c r="BL2642" s="17" t="s">
        <v>300</v>
      </c>
      <c r="BM2642" s="174" t="s">
        <v>3406</v>
      </c>
    </row>
    <row r="2643" spans="1:65" s="13" customFormat="1">
      <c r="B2643" s="176"/>
      <c r="D2643" s="177" t="s">
        <v>189</v>
      </c>
      <c r="E2643" s="178" t="s">
        <v>1</v>
      </c>
      <c r="F2643" s="179" t="s">
        <v>3407</v>
      </c>
      <c r="H2643" s="180">
        <v>4312.5969999999998</v>
      </c>
      <c r="I2643" s="181"/>
      <c r="L2643" s="176"/>
      <c r="M2643" s="182"/>
      <c r="N2643" s="183"/>
      <c r="O2643" s="183"/>
      <c r="P2643" s="183"/>
      <c r="Q2643" s="183"/>
      <c r="R2643" s="183"/>
      <c r="S2643" s="183"/>
      <c r="T2643" s="184"/>
      <c r="AT2643" s="178" t="s">
        <v>189</v>
      </c>
      <c r="AU2643" s="178" t="s">
        <v>85</v>
      </c>
      <c r="AV2643" s="13" t="s">
        <v>85</v>
      </c>
      <c r="AW2643" s="13" t="s">
        <v>31</v>
      </c>
      <c r="AX2643" s="13" t="s">
        <v>80</v>
      </c>
      <c r="AY2643" s="178" t="s">
        <v>181</v>
      </c>
    </row>
    <row r="2644" spans="1:65" s="2" customFormat="1" ht="21.75" customHeight="1">
      <c r="A2644" s="32"/>
      <c r="B2644" s="161"/>
      <c r="C2644" s="162" t="s">
        <v>3408</v>
      </c>
      <c r="D2644" s="162" t="s">
        <v>183</v>
      </c>
      <c r="E2644" s="163" t="s">
        <v>3409</v>
      </c>
      <c r="F2644" s="164" t="s">
        <v>3410</v>
      </c>
      <c r="G2644" s="165" t="s">
        <v>200</v>
      </c>
      <c r="H2644" s="166">
        <v>4312.5969999999998</v>
      </c>
      <c r="I2644" s="167"/>
      <c r="J2644" s="168">
        <f>ROUND(I2644*H2644,2)</f>
        <v>0</v>
      </c>
      <c r="K2644" s="169"/>
      <c r="L2644" s="33"/>
      <c r="M2644" s="170" t="s">
        <v>1</v>
      </c>
      <c r="N2644" s="171" t="s">
        <v>40</v>
      </c>
      <c r="O2644" s="58"/>
      <c r="P2644" s="172">
        <f>O2644*H2644</f>
        <v>0</v>
      </c>
      <c r="Q2644" s="172">
        <v>0</v>
      </c>
      <c r="R2644" s="172">
        <f>Q2644*H2644</f>
        <v>0</v>
      </c>
      <c r="S2644" s="172">
        <v>0</v>
      </c>
      <c r="T2644" s="173">
        <f>S2644*H2644</f>
        <v>0</v>
      </c>
      <c r="U2644" s="32"/>
      <c r="V2644" s="32"/>
      <c r="W2644" s="32"/>
      <c r="X2644" s="32"/>
      <c r="Y2644" s="32"/>
      <c r="Z2644" s="32"/>
      <c r="AA2644" s="32"/>
      <c r="AB2644" s="32"/>
      <c r="AC2644" s="32"/>
      <c r="AD2644" s="32"/>
      <c r="AE2644" s="32"/>
      <c r="AR2644" s="174" t="s">
        <v>300</v>
      </c>
      <c r="AT2644" s="174" t="s">
        <v>183</v>
      </c>
      <c r="AU2644" s="174" t="s">
        <v>85</v>
      </c>
      <c r="AY2644" s="17" t="s">
        <v>181</v>
      </c>
      <c r="BE2644" s="175">
        <f>IF(N2644="základní",J2644,0)</f>
        <v>0</v>
      </c>
      <c r="BF2644" s="175">
        <f>IF(N2644="snížená",J2644,0)</f>
        <v>0</v>
      </c>
      <c r="BG2644" s="175">
        <f>IF(N2644="zákl. přenesená",J2644,0)</f>
        <v>0</v>
      </c>
      <c r="BH2644" s="175">
        <f>IF(N2644="sníž. přenesená",J2644,0)</f>
        <v>0</v>
      </c>
      <c r="BI2644" s="175">
        <f>IF(N2644="nulová",J2644,0)</f>
        <v>0</v>
      </c>
      <c r="BJ2644" s="17" t="s">
        <v>80</v>
      </c>
      <c r="BK2644" s="175">
        <f>ROUND(I2644*H2644,2)</f>
        <v>0</v>
      </c>
      <c r="BL2644" s="17" t="s">
        <v>300</v>
      </c>
      <c r="BM2644" s="174" t="s">
        <v>3411</v>
      </c>
    </row>
    <row r="2645" spans="1:65" s="13" customFormat="1">
      <c r="B2645" s="176"/>
      <c r="D2645" s="177" t="s">
        <v>189</v>
      </c>
      <c r="E2645" s="178" t="s">
        <v>1</v>
      </c>
      <c r="F2645" s="179" t="s">
        <v>3407</v>
      </c>
      <c r="H2645" s="180">
        <v>4312.5969999999998</v>
      </c>
      <c r="I2645" s="181"/>
      <c r="L2645" s="176"/>
      <c r="M2645" s="211"/>
      <c r="N2645" s="212"/>
      <c r="O2645" s="212"/>
      <c r="P2645" s="212"/>
      <c r="Q2645" s="212"/>
      <c r="R2645" s="212"/>
      <c r="S2645" s="212"/>
      <c r="T2645" s="213"/>
      <c r="AT2645" s="178" t="s">
        <v>189</v>
      </c>
      <c r="AU2645" s="178" t="s">
        <v>85</v>
      </c>
      <c r="AV2645" s="13" t="s">
        <v>85</v>
      </c>
      <c r="AW2645" s="13" t="s">
        <v>31</v>
      </c>
      <c r="AX2645" s="13" t="s">
        <v>80</v>
      </c>
      <c r="AY2645" s="178" t="s">
        <v>181</v>
      </c>
    </row>
    <row r="2646" spans="1:65" s="2" customFormat="1" ht="6.95" customHeight="1">
      <c r="A2646" s="32"/>
      <c r="B2646" s="47"/>
      <c r="C2646" s="48"/>
      <c r="D2646" s="48"/>
      <c r="E2646" s="48"/>
      <c r="F2646" s="48"/>
      <c r="G2646" s="48"/>
      <c r="H2646" s="48"/>
      <c r="I2646" s="120"/>
      <c r="J2646" s="48"/>
      <c r="K2646" s="48"/>
      <c r="L2646" s="33"/>
      <c r="M2646" s="32"/>
      <c r="O2646" s="32"/>
      <c r="P2646" s="32"/>
      <c r="Q2646" s="32"/>
      <c r="R2646" s="32"/>
      <c r="S2646" s="32"/>
      <c r="T2646" s="32"/>
      <c r="U2646" s="32"/>
      <c r="V2646" s="32"/>
      <c r="W2646" s="32"/>
      <c r="X2646" s="32"/>
      <c r="Y2646" s="32"/>
      <c r="Z2646" s="32"/>
      <c r="AA2646" s="32"/>
      <c r="AB2646" s="32"/>
      <c r="AC2646" s="32"/>
      <c r="AD2646" s="32"/>
      <c r="AE2646" s="32"/>
    </row>
  </sheetData>
  <autoFilter ref="C141:K2645" xr:uid="{00000000-0009-0000-0000-000002000000}"/>
  <mergeCells count="9">
    <mergeCell ref="E87:H87"/>
    <mergeCell ref="E132:H132"/>
    <mergeCell ref="E134:H134"/>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H1282"/>
  <sheetViews>
    <sheetView showGridLines="0" topLeftCell="A351" workbookViewId="0">
      <selection activeCell="J367" sqref="J367"/>
    </sheetView>
  </sheetViews>
  <sheetFormatPr defaultRowHeight="11.25"/>
  <cols>
    <col min="1" max="1" width="8.33203125" style="1" customWidth="1"/>
    <col min="2" max="2" width="1.6640625" style="1" customWidth="1"/>
    <col min="3" max="3" width="25" style="1" customWidth="1"/>
    <col min="4" max="4" width="75.83203125" style="1" customWidth="1"/>
    <col min="5" max="5" width="13.33203125" style="1" customWidth="1"/>
    <col min="6" max="6" width="20" style="1" customWidth="1"/>
    <col min="7" max="7" width="1.6640625" style="1" customWidth="1"/>
    <col min="8" max="8" width="8.33203125" style="1" customWidth="1"/>
  </cols>
  <sheetData>
    <row r="1" spans="1:8" s="1" customFormat="1" ht="11.25" customHeight="1"/>
    <row r="2" spans="1:8" s="1" customFormat="1" ht="36.950000000000003" customHeight="1"/>
    <row r="3" spans="1:8" s="1" customFormat="1" ht="6.95" customHeight="1">
      <c r="B3" s="18"/>
      <c r="C3" s="19"/>
      <c r="D3" s="19"/>
      <c r="E3" s="19"/>
      <c r="F3" s="19"/>
      <c r="G3" s="19"/>
      <c r="H3" s="20"/>
    </row>
    <row r="4" spans="1:8" s="1" customFormat="1" ht="24.95" customHeight="1">
      <c r="B4" s="20"/>
      <c r="C4" s="21" t="s">
        <v>3412</v>
      </c>
      <c r="H4" s="20"/>
    </row>
    <row r="5" spans="1:8" s="1" customFormat="1" ht="12" customHeight="1">
      <c r="B5" s="20"/>
      <c r="C5" s="24" t="s">
        <v>13</v>
      </c>
      <c r="D5" s="251" t="s">
        <v>14</v>
      </c>
      <c r="E5" s="231"/>
      <c r="F5" s="231"/>
      <c r="H5" s="20"/>
    </row>
    <row r="6" spans="1:8" s="1" customFormat="1" ht="36.950000000000003" customHeight="1">
      <c r="B6" s="20"/>
      <c r="C6" s="26" t="s">
        <v>16</v>
      </c>
      <c r="D6" s="248" t="s">
        <v>17</v>
      </c>
      <c r="E6" s="231"/>
      <c r="F6" s="231"/>
      <c r="H6" s="20"/>
    </row>
    <row r="7" spans="1:8" s="1" customFormat="1" ht="16.5" customHeight="1">
      <c r="B7" s="20"/>
      <c r="C7" s="27" t="s">
        <v>22</v>
      </c>
      <c r="D7" s="55" t="str">
        <f>'Rekapitulace stavby'!AN8</f>
        <v>8. 2. 2021</v>
      </c>
      <c r="H7" s="20"/>
    </row>
    <row r="8" spans="1:8" s="2" customFormat="1" ht="10.9" customHeight="1">
      <c r="A8" s="32"/>
      <c r="B8" s="33"/>
      <c r="C8" s="32"/>
      <c r="D8" s="32"/>
      <c r="E8" s="32"/>
      <c r="F8" s="32"/>
      <c r="G8" s="32"/>
      <c r="H8" s="33"/>
    </row>
    <row r="9" spans="1:8" s="11" customFormat="1" ht="29.25" customHeight="1">
      <c r="A9" s="136"/>
      <c r="B9" s="137"/>
      <c r="C9" s="138" t="s">
        <v>56</v>
      </c>
      <c r="D9" s="139" t="s">
        <v>57</v>
      </c>
      <c r="E9" s="139" t="s">
        <v>168</v>
      </c>
      <c r="F9" s="141" t="s">
        <v>3413</v>
      </c>
      <c r="G9" s="136"/>
      <c r="H9" s="137"/>
    </row>
    <row r="10" spans="1:8" s="2" customFormat="1" ht="26.45" customHeight="1">
      <c r="A10" s="32"/>
      <c r="B10" s="33"/>
      <c r="C10" s="215" t="s">
        <v>14</v>
      </c>
      <c r="D10" s="215" t="s">
        <v>17</v>
      </c>
      <c r="E10" s="32"/>
      <c r="F10" s="32"/>
      <c r="G10" s="32"/>
      <c r="H10" s="33"/>
    </row>
    <row r="11" spans="1:8" s="2" customFormat="1" ht="16.899999999999999" customHeight="1">
      <c r="A11" s="32"/>
      <c r="B11" s="33"/>
      <c r="C11" s="216" t="s">
        <v>126</v>
      </c>
      <c r="D11" s="217" t="s">
        <v>127</v>
      </c>
      <c r="E11" s="218" t="s">
        <v>1</v>
      </c>
      <c r="F11" s="219">
        <v>365.21</v>
      </c>
      <c r="G11" s="32"/>
      <c r="H11" s="33"/>
    </row>
    <row r="12" spans="1:8" s="2" customFormat="1" ht="16.899999999999999" customHeight="1">
      <c r="A12" s="32"/>
      <c r="B12" s="33"/>
      <c r="C12" s="220" t="s">
        <v>1</v>
      </c>
      <c r="D12" s="220" t="s">
        <v>3414</v>
      </c>
      <c r="E12" s="17" t="s">
        <v>1</v>
      </c>
      <c r="F12" s="221">
        <v>365.21</v>
      </c>
      <c r="G12" s="32"/>
      <c r="H12" s="33"/>
    </row>
    <row r="13" spans="1:8" s="2" customFormat="1" ht="16.899999999999999" customHeight="1">
      <c r="A13" s="32"/>
      <c r="B13" s="33"/>
      <c r="C13" s="220" t="s">
        <v>1</v>
      </c>
      <c r="D13" s="220" t="s">
        <v>1</v>
      </c>
      <c r="E13" s="17" t="s">
        <v>1</v>
      </c>
      <c r="F13" s="221">
        <v>0</v>
      </c>
      <c r="G13" s="32"/>
      <c r="H13" s="33"/>
    </row>
    <row r="14" spans="1:8" s="2" customFormat="1" ht="16.899999999999999" customHeight="1">
      <c r="A14" s="32"/>
      <c r="B14" s="33"/>
      <c r="C14" s="220" t="s">
        <v>1</v>
      </c>
      <c r="D14" s="220" t="s">
        <v>204</v>
      </c>
      <c r="E14" s="17" t="s">
        <v>1</v>
      </c>
      <c r="F14" s="221">
        <v>365.21</v>
      </c>
      <c r="G14" s="32"/>
      <c r="H14" s="33"/>
    </row>
    <row r="15" spans="1:8" s="2" customFormat="1" ht="16.899999999999999" customHeight="1">
      <c r="A15" s="32"/>
      <c r="B15" s="33"/>
      <c r="C15" s="222" t="s">
        <v>3415</v>
      </c>
      <c r="D15" s="32"/>
      <c r="E15" s="32"/>
      <c r="F15" s="32"/>
      <c r="G15" s="32"/>
      <c r="H15" s="33"/>
    </row>
    <row r="16" spans="1:8" s="2" customFormat="1" ht="16.899999999999999" customHeight="1">
      <c r="A16" s="32"/>
      <c r="B16" s="33"/>
      <c r="C16" s="220" t="s">
        <v>234</v>
      </c>
      <c r="D16" s="220" t="s">
        <v>235</v>
      </c>
      <c r="E16" s="17" t="s">
        <v>214</v>
      </c>
      <c r="F16" s="221">
        <v>30.841999999999999</v>
      </c>
      <c r="G16" s="32"/>
      <c r="H16" s="33"/>
    </row>
    <row r="17" spans="1:8" s="2" customFormat="1" ht="22.5">
      <c r="A17" s="32"/>
      <c r="B17" s="33"/>
      <c r="C17" s="220" t="s">
        <v>419</v>
      </c>
      <c r="D17" s="220" t="s">
        <v>420</v>
      </c>
      <c r="E17" s="17" t="s">
        <v>214</v>
      </c>
      <c r="F17" s="221">
        <v>78.802000000000007</v>
      </c>
      <c r="G17" s="32"/>
      <c r="H17" s="33"/>
    </row>
    <row r="18" spans="1:8" s="2" customFormat="1" ht="22.5">
      <c r="A18" s="32"/>
      <c r="B18" s="33"/>
      <c r="C18" s="220" t="s">
        <v>440</v>
      </c>
      <c r="D18" s="220" t="s">
        <v>441</v>
      </c>
      <c r="E18" s="17" t="s">
        <v>214</v>
      </c>
      <c r="F18" s="221">
        <v>73.602999999999994</v>
      </c>
      <c r="G18" s="32"/>
      <c r="H18" s="33"/>
    </row>
    <row r="19" spans="1:8" s="2" customFormat="1" ht="16.899999999999999" customHeight="1">
      <c r="A19" s="32"/>
      <c r="B19" s="33"/>
      <c r="C19" s="216" t="s">
        <v>129</v>
      </c>
      <c r="D19" s="217" t="s">
        <v>130</v>
      </c>
      <c r="E19" s="218" t="s">
        <v>1</v>
      </c>
      <c r="F19" s="219">
        <v>125.47</v>
      </c>
      <c r="G19" s="32"/>
      <c r="H19" s="33"/>
    </row>
    <row r="20" spans="1:8" s="2" customFormat="1" ht="16.899999999999999" customHeight="1">
      <c r="A20" s="32"/>
      <c r="B20" s="33"/>
      <c r="C20" s="220" t="s">
        <v>1</v>
      </c>
      <c r="D20" s="220" t="s">
        <v>131</v>
      </c>
      <c r="E20" s="17" t="s">
        <v>1</v>
      </c>
      <c r="F20" s="221">
        <v>125.47</v>
      </c>
      <c r="G20" s="32"/>
      <c r="H20" s="33"/>
    </row>
    <row r="21" spans="1:8" s="2" customFormat="1" ht="16.899999999999999" customHeight="1">
      <c r="A21" s="32"/>
      <c r="B21" s="33"/>
      <c r="C21" s="222" t="s">
        <v>3415</v>
      </c>
      <c r="D21" s="32"/>
      <c r="E21" s="32"/>
      <c r="F21" s="32"/>
      <c r="G21" s="32"/>
      <c r="H21" s="33"/>
    </row>
    <row r="22" spans="1:8" s="2" customFormat="1" ht="16.899999999999999" customHeight="1">
      <c r="A22" s="32"/>
      <c r="B22" s="33"/>
      <c r="C22" s="220" t="s">
        <v>234</v>
      </c>
      <c r="D22" s="220" t="s">
        <v>235</v>
      </c>
      <c r="E22" s="17" t="s">
        <v>214</v>
      </c>
      <c r="F22" s="221">
        <v>30.841999999999999</v>
      </c>
      <c r="G22" s="32"/>
      <c r="H22" s="33"/>
    </row>
    <row r="23" spans="1:8" s="2" customFormat="1" ht="22.5">
      <c r="A23" s="32"/>
      <c r="B23" s="33"/>
      <c r="C23" s="220" t="s">
        <v>419</v>
      </c>
      <c r="D23" s="220" t="s">
        <v>420</v>
      </c>
      <c r="E23" s="17" t="s">
        <v>214</v>
      </c>
      <c r="F23" s="221">
        <v>78.802000000000007</v>
      </c>
      <c r="G23" s="32"/>
      <c r="H23" s="33"/>
    </row>
    <row r="24" spans="1:8" s="2" customFormat="1" ht="16.899999999999999" customHeight="1">
      <c r="A24" s="32"/>
      <c r="B24" s="33"/>
      <c r="C24" s="220" t="s">
        <v>433</v>
      </c>
      <c r="D24" s="220" t="s">
        <v>434</v>
      </c>
      <c r="E24" s="17" t="s">
        <v>214</v>
      </c>
      <c r="F24" s="221">
        <v>169.69</v>
      </c>
      <c r="G24" s="32"/>
      <c r="H24" s="33"/>
    </row>
    <row r="25" spans="1:8" s="2" customFormat="1" ht="22.5">
      <c r="A25" s="32"/>
      <c r="B25" s="33"/>
      <c r="C25" s="220" t="s">
        <v>440</v>
      </c>
      <c r="D25" s="220" t="s">
        <v>441</v>
      </c>
      <c r="E25" s="17" t="s">
        <v>214</v>
      </c>
      <c r="F25" s="221">
        <v>73.602999999999994</v>
      </c>
      <c r="G25" s="32"/>
      <c r="H25" s="33"/>
    </row>
    <row r="26" spans="1:8" s="2" customFormat="1" ht="16.899999999999999" customHeight="1">
      <c r="A26" s="32"/>
      <c r="B26" s="33"/>
      <c r="C26" s="216" t="s">
        <v>132</v>
      </c>
      <c r="D26" s="217" t="s">
        <v>133</v>
      </c>
      <c r="E26" s="218" t="s">
        <v>1</v>
      </c>
      <c r="F26" s="219">
        <v>44.22</v>
      </c>
      <c r="G26" s="32"/>
      <c r="H26" s="33"/>
    </row>
    <row r="27" spans="1:8" s="2" customFormat="1" ht="16.899999999999999" customHeight="1">
      <c r="A27" s="32"/>
      <c r="B27" s="33"/>
      <c r="C27" s="220" t="s">
        <v>1</v>
      </c>
      <c r="D27" s="220" t="s">
        <v>3416</v>
      </c>
      <c r="E27" s="17" t="s">
        <v>1</v>
      </c>
      <c r="F27" s="221">
        <v>44.22</v>
      </c>
      <c r="G27" s="32"/>
      <c r="H27" s="33"/>
    </row>
    <row r="28" spans="1:8" s="2" customFormat="1" ht="16.899999999999999" customHeight="1">
      <c r="A28" s="32"/>
      <c r="B28" s="33"/>
      <c r="C28" s="222" t="s">
        <v>3415</v>
      </c>
      <c r="D28" s="32"/>
      <c r="E28" s="32"/>
      <c r="F28" s="32"/>
      <c r="G28" s="32"/>
      <c r="H28" s="33"/>
    </row>
    <row r="29" spans="1:8" s="2" customFormat="1" ht="22.5">
      <c r="A29" s="32"/>
      <c r="B29" s="33"/>
      <c r="C29" s="220" t="s">
        <v>419</v>
      </c>
      <c r="D29" s="220" t="s">
        <v>420</v>
      </c>
      <c r="E29" s="17" t="s">
        <v>214</v>
      </c>
      <c r="F29" s="221">
        <v>78.802000000000007</v>
      </c>
      <c r="G29" s="32"/>
      <c r="H29" s="33"/>
    </row>
    <row r="30" spans="1:8" s="2" customFormat="1" ht="16.899999999999999" customHeight="1">
      <c r="A30" s="32"/>
      <c r="B30" s="33"/>
      <c r="C30" s="220" t="s">
        <v>433</v>
      </c>
      <c r="D30" s="220" t="s">
        <v>434</v>
      </c>
      <c r="E30" s="17" t="s">
        <v>214</v>
      </c>
      <c r="F30" s="221">
        <v>169.69</v>
      </c>
      <c r="G30" s="32"/>
      <c r="H30" s="33"/>
    </row>
    <row r="31" spans="1:8" s="2" customFormat="1" ht="16.899999999999999" customHeight="1">
      <c r="A31" s="32"/>
      <c r="B31" s="33"/>
      <c r="C31" s="216" t="s">
        <v>135</v>
      </c>
      <c r="D31" s="217" t="s">
        <v>136</v>
      </c>
      <c r="E31" s="218" t="s">
        <v>1</v>
      </c>
      <c r="F31" s="219">
        <v>0</v>
      </c>
      <c r="G31" s="32"/>
      <c r="H31" s="33"/>
    </row>
    <row r="32" spans="1:8" s="2" customFormat="1" ht="16.899999999999999" customHeight="1">
      <c r="A32" s="32"/>
      <c r="B32" s="33"/>
      <c r="C32" s="220" t="s">
        <v>1</v>
      </c>
      <c r="D32" s="220" t="s">
        <v>75</v>
      </c>
      <c r="E32" s="17" t="s">
        <v>1</v>
      </c>
      <c r="F32" s="221">
        <v>0</v>
      </c>
      <c r="G32" s="32"/>
      <c r="H32" s="33"/>
    </row>
    <row r="33" spans="1:8" s="2" customFormat="1" ht="16.899999999999999" customHeight="1">
      <c r="A33" s="32"/>
      <c r="B33" s="33"/>
      <c r="C33" s="222" t="s">
        <v>3415</v>
      </c>
      <c r="D33" s="32"/>
      <c r="E33" s="32"/>
      <c r="F33" s="32"/>
      <c r="G33" s="32"/>
      <c r="H33" s="33"/>
    </row>
    <row r="34" spans="1:8" s="2" customFormat="1" ht="22.5">
      <c r="A34" s="32"/>
      <c r="B34" s="33"/>
      <c r="C34" s="220" t="s">
        <v>419</v>
      </c>
      <c r="D34" s="220" t="s">
        <v>420</v>
      </c>
      <c r="E34" s="17" t="s">
        <v>214</v>
      </c>
      <c r="F34" s="221">
        <v>78.802000000000007</v>
      </c>
      <c r="G34" s="32"/>
      <c r="H34" s="33"/>
    </row>
    <row r="35" spans="1:8" s="2" customFormat="1" ht="16.899999999999999" customHeight="1">
      <c r="A35" s="32"/>
      <c r="B35" s="33"/>
      <c r="C35" s="220" t="s">
        <v>433</v>
      </c>
      <c r="D35" s="220" t="s">
        <v>434</v>
      </c>
      <c r="E35" s="17" t="s">
        <v>214</v>
      </c>
      <c r="F35" s="221">
        <v>169.69</v>
      </c>
      <c r="G35" s="32"/>
      <c r="H35" s="33"/>
    </row>
    <row r="36" spans="1:8" s="2" customFormat="1" ht="16.899999999999999" customHeight="1">
      <c r="A36" s="32"/>
      <c r="B36" s="33"/>
      <c r="C36" s="216" t="s">
        <v>137</v>
      </c>
      <c r="D36" s="217" t="s">
        <v>136</v>
      </c>
      <c r="E36" s="218" t="s">
        <v>1</v>
      </c>
      <c r="F36" s="219">
        <v>10.42</v>
      </c>
      <c r="G36" s="32"/>
      <c r="H36" s="33"/>
    </row>
    <row r="37" spans="1:8" s="2" customFormat="1" ht="16.899999999999999" customHeight="1">
      <c r="A37" s="32"/>
      <c r="B37" s="33"/>
      <c r="C37" s="220" t="s">
        <v>1</v>
      </c>
      <c r="D37" s="220" t="s">
        <v>138</v>
      </c>
      <c r="E37" s="17" t="s">
        <v>1</v>
      </c>
      <c r="F37" s="221">
        <v>10.42</v>
      </c>
      <c r="G37" s="32"/>
      <c r="H37" s="33"/>
    </row>
    <row r="38" spans="1:8" s="2" customFormat="1" ht="16.899999999999999" customHeight="1">
      <c r="A38" s="32"/>
      <c r="B38" s="33"/>
      <c r="C38" s="222" t="s">
        <v>3415</v>
      </c>
      <c r="D38" s="32"/>
      <c r="E38" s="32"/>
      <c r="F38" s="32"/>
      <c r="G38" s="32"/>
      <c r="H38" s="33"/>
    </row>
    <row r="39" spans="1:8" s="2" customFormat="1" ht="16.899999999999999" customHeight="1">
      <c r="A39" s="32"/>
      <c r="B39" s="33"/>
      <c r="C39" s="220" t="s">
        <v>414</v>
      </c>
      <c r="D39" s="220" t="s">
        <v>415</v>
      </c>
      <c r="E39" s="17" t="s">
        <v>200</v>
      </c>
      <c r="F39" s="221">
        <v>10.42</v>
      </c>
      <c r="G39" s="32"/>
      <c r="H39" s="33"/>
    </row>
    <row r="40" spans="1:8" s="2" customFormat="1" ht="16.899999999999999" customHeight="1">
      <c r="A40" s="32"/>
      <c r="B40" s="33"/>
      <c r="C40" s="216" t="s">
        <v>139</v>
      </c>
      <c r="D40" s="217" t="s">
        <v>136</v>
      </c>
      <c r="E40" s="218" t="s">
        <v>1</v>
      </c>
      <c r="F40" s="219">
        <v>40.42</v>
      </c>
      <c r="G40" s="32"/>
      <c r="H40" s="33"/>
    </row>
    <row r="41" spans="1:8" s="2" customFormat="1" ht="16.899999999999999" customHeight="1">
      <c r="A41" s="32"/>
      <c r="B41" s="33"/>
      <c r="C41" s="220" t="s">
        <v>1</v>
      </c>
      <c r="D41" s="220" t="s">
        <v>3417</v>
      </c>
      <c r="E41" s="17" t="s">
        <v>1</v>
      </c>
      <c r="F41" s="221">
        <v>40.42</v>
      </c>
      <c r="G41" s="32"/>
      <c r="H41" s="33"/>
    </row>
    <row r="42" spans="1:8" s="2" customFormat="1" ht="16.899999999999999" customHeight="1">
      <c r="A42" s="32"/>
      <c r="B42" s="33"/>
      <c r="C42" s="222" t="s">
        <v>3415</v>
      </c>
      <c r="D42" s="32"/>
      <c r="E42" s="32"/>
      <c r="F42" s="32"/>
      <c r="G42" s="32"/>
      <c r="H42" s="33"/>
    </row>
    <row r="43" spans="1:8" s="2" customFormat="1" ht="16.899999999999999" customHeight="1">
      <c r="A43" s="32"/>
      <c r="B43" s="33"/>
      <c r="C43" s="220" t="s">
        <v>668</v>
      </c>
      <c r="D43" s="220" t="s">
        <v>669</v>
      </c>
      <c r="E43" s="17" t="s">
        <v>200</v>
      </c>
      <c r="F43" s="221">
        <v>40.42</v>
      </c>
      <c r="G43" s="32"/>
      <c r="H43" s="33"/>
    </row>
    <row r="44" spans="1:8" s="2" customFormat="1" ht="16.899999999999999" customHeight="1">
      <c r="A44" s="32"/>
      <c r="B44" s="33"/>
      <c r="C44" s="220" t="s">
        <v>672</v>
      </c>
      <c r="D44" s="220" t="s">
        <v>673</v>
      </c>
      <c r="E44" s="17" t="s">
        <v>200</v>
      </c>
      <c r="F44" s="221">
        <v>40.42</v>
      </c>
      <c r="G44" s="32"/>
      <c r="H44" s="33"/>
    </row>
    <row r="45" spans="1:8" s="2" customFormat="1" ht="16.899999999999999" customHeight="1">
      <c r="A45" s="32"/>
      <c r="B45" s="33"/>
      <c r="C45" s="216" t="s">
        <v>141</v>
      </c>
      <c r="D45" s="217" t="s">
        <v>136</v>
      </c>
      <c r="E45" s="218" t="s">
        <v>1</v>
      </c>
      <c r="F45" s="219">
        <v>5.18</v>
      </c>
      <c r="G45" s="32"/>
      <c r="H45" s="33"/>
    </row>
    <row r="46" spans="1:8" s="2" customFormat="1" ht="16.899999999999999" customHeight="1">
      <c r="A46" s="32"/>
      <c r="B46" s="33"/>
      <c r="C46" s="220" t="s">
        <v>1</v>
      </c>
      <c r="D46" s="220" t="s">
        <v>142</v>
      </c>
      <c r="E46" s="17" t="s">
        <v>1</v>
      </c>
      <c r="F46" s="221">
        <v>5.18</v>
      </c>
      <c r="G46" s="32"/>
      <c r="H46" s="33"/>
    </row>
    <row r="47" spans="1:8" s="2" customFormat="1" ht="16.899999999999999" customHeight="1">
      <c r="A47" s="32"/>
      <c r="B47" s="33"/>
      <c r="C47" s="222" t="s">
        <v>3415</v>
      </c>
      <c r="D47" s="32"/>
      <c r="E47" s="32"/>
      <c r="F47" s="32"/>
      <c r="G47" s="32"/>
      <c r="H47" s="33"/>
    </row>
    <row r="48" spans="1:8" s="2" customFormat="1" ht="16.899999999999999" customHeight="1">
      <c r="A48" s="32"/>
      <c r="B48" s="33"/>
      <c r="C48" s="220" t="s">
        <v>234</v>
      </c>
      <c r="D48" s="220" t="s">
        <v>235</v>
      </c>
      <c r="E48" s="17" t="s">
        <v>214</v>
      </c>
      <c r="F48" s="221">
        <v>30.841999999999999</v>
      </c>
      <c r="G48" s="32"/>
      <c r="H48" s="33"/>
    </row>
    <row r="49" spans="1:8" s="2" customFormat="1" ht="22.5">
      <c r="A49" s="32"/>
      <c r="B49" s="33"/>
      <c r="C49" s="220" t="s">
        <v>419</v>
      </c>
      <c r="D49" s="220" t="s">
        <v>420</v>
      </c>
      <c r="E49" s="17" t="s">
        <v>214</v>
      </c>
      <c r="F49" s="221">
        <v>78.802000000000007</v>
      </c>
      <c r="G49" s="32"/>
      <c r="H49" s="33"/>
    </row>
    <row r="50" spans="1:8" s="2" customFormat="1" ht="16.899999999999999" customHeight="1">
      <c r="A50" s="32"/>
      <c r="B50" s="33"/>
      <c r="C50" s="220" t="s">
        <v>446</v>
      </c>
      <c r="D50" s="220" t="s">
        <v>447</v>
      </c>
      <c r="E50" s="17" t="s">
        <v>200</v>
      </c>
      <c r="F50" s="221">
        <v>5.18</v>
      </c>
      <c r="G50" s="32"/>
      <c r="H50" s="33"/>
    </row>
    <row r="51" spans="1:8" s="2" customFormat="1" ht="16.899999999999999" customHeight="1">
      <c r="A51" s="32"/>
      <c r="B51" s="33"/>
      <c r="C51" s="216" t="s">
        <v>143</v>
      </c>
      <c r="D51" s="217" t="s">
        <v>144</v>
      </c>
      <c r="E51" s="218" t="s">
        <v>1</v>
      </c>
      <c r="F51" s="219">
        <v>43.15</v>
      </c>
      <c r="G51" s="32"/>
      <c r="H51" s="33"/>
    </row>
    <row r="52" spans="1:8" s="2" customFormat="1" ht="16.899999999999999" customHeight="1">
      <c r="A52" s="32"/>
      <c r="B52" s="33"/>
      <c r="C52" s="220" t="s">
        <v>1</v>
      </c>
      <c r="D52" s="220" t="s">
        <v>145</v>
      </c>
      <c r="E52" s="17" t="s">
        <v>1</v>
      </c>
      <c r="F52" s="221">
        <v>43.15</v>
      </c>
      <c r="G52" s="32"/>
      <c r="H52" s="33"/>
    </row>
    <row r="53" spans="1:8" s="2" customFormat="1" ht="16.899999999999999" customHeight="1">
      <c r="A53" s="32"/>
      <c r="B53" s="33"/>
      <c r="C53" s="222" t="s">
        <v>3415</v>
      </c>
      <c r="D53" s="32"/>
      <c r="E53" s="32"/>
      <c r="F53" s="32"/>
      <c r="G53" s="32"/>
      <c r="H53" s="33"/>
    </row>
    <row r="54" spans="1:8" s="2" customFormat="1" ht="16.899999999999999" customHeight="1">
      <c r="A54" s="32"/>
      <c r="B54" s="33"/>
      <c r="C54" s="220" t="s">
        <v>198</v>
      </c>
      <c r="D54" s="220" t="s">
        <v>199</v>
      </c>
      <c r="E54" s="17" t="s">
        <v>200</v>
      </c>
      <c r="F54" s="221">
        <v>49.4</v>
      </c>
      <c r="G54" s="32"/>
      <c r="H54" s="33"/>
    </row>
    <row r="55" spans="1:8" s="2" customFormat="1" ht="16.899999999999999" customHeight="1">
      <c r="A55" s="32"/>
      <c r="B55" s="33"/>
      <c r="C55" s="216" t="s">
        <v>119</v>
      </c>
      <c r="D55" s="217" t="s">
        <v>120</v>
      </c>
      <c r="E55" s="218" t="s">
        <v>1</v>
      </c>
      <c r="F55" s="219">
        <v>707.06</v>
      </c>
      <c r="G55" s="32"/>
      <c r="H55" s="33"/>
    </row>
    <row r="56" spans="1:8" s="2" customFormat="1" ht="16.899999999999999" customHeight="1">
      <c r="A56" s="32"/>
      <c r="B56" s="33"/>
      <c r="C56" s="220" t="s">
        <v>1</v>
      </c>
      <c r="D56" s="220" t="s">
        <v>3418</v>
      </c>
      <c r="E56" s="17" t="s">
        <v>1</v>
      </c>
      <c r="F56" s="221">
        <v>0</v>
      </c>
      <c r="G56" s="32"/>
      <c r="H56" s="33"/>
    </row>
    <row r="57" spans="1:8" s="2" customFormat="1" ht="16.899999999999999" customHeight="1">
      <c r="A57" s="32"/>
      <c r="B57" s="33"/>
      <c r="C57" s="220" t="s">
        <v>1</v>
      </c>
      <c r="D57" s="220" t="s">
        <v>3419</v>
      </c>
      <c r="E57" s="17" t="s">
        <v>1</v>
      </c>
      <c r="F57" s="221">
        <v>38.72</v>
      </c>
      <c r="G57" s="32"/>
      <c r="H57" s="33"/>
    </row>
    <row r="58" spans="1:8" s="2" customFormat="1" ht="16.899999999999999" customHeight="1">
      <c r="A58" s="32"/>
      <c r="B58" s="33"/>
      <c r="C58" s="220" t="s">
        <v>1</v>
      </c>
      <c r="D58" s="220" t="s">
        <v>3420</v>
      </c>
      <c r="E58" s="17" t="s">
        <v>1</v>
      </c>
      <c r="F58" s="221">
        <v>28.77</v>
      </c>
      <c r="G58" s="32"/>
      <c r="H58" s="33"/>
    </row>
    <row r="59" spans="1:8" s="2" customFormat="1" ht="16.899999999999999" customHeight="1">
      <c r="A59" s="32"/>
      <c r="B59" s="33"/>
      <c r="C59" s="220" t="s">
        <v>1</v>
      </c>
      <c r="D59" s="220" t="s">
        <v>3421</v>
      </c>
      <c r="E59" s="17" t="s">
        <v>1</v>
      </c>
      <c r="F59" s="221">
        <v>26.013000000000002</v>
      </c>
      <c r="G59" s="32"/>
      <c r="H59" s="33"/>
    </row>
    <row r="60" spans="1:8" s="2" customFormat="1" ht="16.899999999999999" customHeight="1">
      <c r="A60" s="32"/>
      <c r="B60" s="33"/>
      <c r="C60" s="220" t="s">
        <v>1</v>
      </c>
      <c r="D60" s="220" t="s">
        <v>3422</v>
      </c>
      <c r="E60" s="17" t="s">
        <v>1</v>
      </c>
      <c r="F60" s="221">
        <v>97.915999999999997</v>
      </c>
      <c r="G60" s="32"/>
      <c r="H60" s="33"/>
    </row>
    <row r="61" spans="1:8" s="2" customFormat="1" ht="16.899999999999999" customHeight="1">
      <c r="A61" s="32"/>
      <c r="B61" s="33"/>
      <c r="C61" s="220" t="s">
        <v>1</v>
      </c>
      <c r="D61" s="220" t="s">
        <v>3423</v>
      </c>
      <c r="E61" s="17" t="s">
        <v>1</v>
      </c>
      <c r="F61" s="221">
        <v>19.539000000000001</v>
      </c>
      <c r="G61" s="32"/>
      <c r="H61" s="33"/>
    </row>
    <row r="62" spans="1:8" s="2" customFormat="1" ht="16.899999999999999" customHeight="1">
      <c r="A62" s="32"/>
      <c r="B62" s="33"/>
      <c r="C62" s="220" t="s">
        <v>1</v>
      </c>
      <c r="D62" s="220" t="s">
        <v>142</v>
      </c>
      <c r="E62" s="17" t="s">
        <v>1</v>
      </c>
      <c r="F62" s="221">
        <v>5.18</v>
      </c>
      <c r="G62" s="32"/>
      <c r="H62" s="33"/>
    </row>
    <row r="63" spans="1:8" s="2" customFormat="1" ht="16.899999999999999" customHeight="1">
      <c r="A63" s="32"/>
      <c r="B63" s="33"/>
      <c r="C63" s="220" t="s">
        <v>1</v>
      </c>
      <c r="D63" s="220" t="s">
        <v>3424</v>
      </c>
      <c r="E63" s="17" t="s">
        <v>1</v>
      </c>
      <c r="F63" s="221">
        <v>1.0900000000000001</v>
      </c>
      <c r="G63" s="32"/>
      <c r="H63" s="33"/>
    </row>
    <row r="64" spans="1:8" s="2" customFormat="1" ht="16.899999999999999" customHeight="1">
      <c r="A64" s="32"/>
      <c r="B64" s="33"/>
      <c r="C64" s="220" t="s">
        <v>1</v>
      </c>
      <c r="D64" s="220" t="s">
        <v>3425</v>
      </c>
      <c r="E64" s="17" t="s">
        <v>1</v>
      </c>
      <c r="F64" s="221">
        <v>6.734</v>
      </c>
      <c r="G64" s="32"/>
      <c r="H64" s="33"/>
    </row>
    <row r="65" spans="1:8" s="2" customFormat="1" ht="16.899999999999999" customHeight="1">
      <c r="A65" s="32"/>
      <c r="B65" s="33"/>
      <c r="C65" s="220" t="s">
        <v>1</v>
      </c>
      <c r="D65" s="220" t="s">
        <v>3426</v>
      </c>
      <c r="E65" s="17" t="s">
        <v>1</v>
      </c>
      <c r="F65" s="221">
        <v>58.070999999999998</v>
      </c>
      <c r="G65" s="32"/>
      <c r="H65" s="33"/>
    </row>
    <row r="66" spans="1:8" s="2" customFormat="1" ht="16.899999999999999" customHeight="1">
      <c r="A66" s="32"/>
      <c r="B66" s="33"/>
      <c r="C66" s="220" t="s">
        <v>1</v>
      </c>
      <c r="D66" s="220" t="s">
        <v>3427</v>
      </c>
      <c r="E66" s="17" t="s">
        <v>1</v>
      </c>
      <c r="F66" s="221">
        <v>163.11099999999999</v>
      </c>
      <c r="G66" s="32"/>
      <c r="H66" s="33"/>
    </row>
    <row r="67" spans="1:8" s="2" customFormat="1" ht="16.899999999999999" customHeight="1">
      <c r="A67" s="32"/>
      <c r="B67" s="33"/>
      <c r="C67" s="220" t="s">
        <v>1</v>
      </c>
      <c r="D67" s="220" t="s">
        <v>3428</v>
      </c>
      <c r="E67" s="17" t="s">
        <v>1</v>
      </c>
      <c r="F67" s="221">
        <v>95.965999999999994</v>
      </c>
      <c r="G67" s="32"/>
      <c r="H67" s="33"/>
    </row>
    <row r="68" spans="1:8" s="2" customFormat="1" ht="16.899999999999999" customHeight="1">
      <c r="A68" s="32"/>
      <c r="B68" s="33"/>
      <c r="C68" s="220" t="s">
        <v>1</v>
      </c>
      <c r="D68" s="220" t="s">
        <v>3429</v>
      </c>
      <c r="E68" s="17" t="s">
        <v>1</v>
      </c>
      <c r="F68" s="221">
        <v>6.19</v>
      </c>
      <c r="G68" s="32"/>
      <c r="H68" s="33"/>
    </row>
    <row r="69" spans="1:8" s="2" customFormat="1" ht="16.899999999999999" customHeight="1">
      <c r="A69" s="32"/>
      <c r="B69" s="33"/>
      <c r="C69" s="220" t="s">
        <v>1</v>
      </c>
      <c r="D69" s="220" t="s">
        <v>3430</v>
      </c>
      <c r="E69" s="17" t="s">
        <v>1</v>
      </c>
      <c r="F69" s="221">
        <v>107.679</v>
      </c>
      <c r="G69" s="32"/>
      <c r="H69" s="33"/>
    </row>
    <row r="70" spans="1:8" s="2" customFormat="1" ht="16.899999999999999" customHeight="1">
      <c r="A70" s="32"/>
      <c r="B70" s="33"/>
      <c r="C70" s="220" t="s">
        <v>1</v>
      </c>
      <c r="D70" s="220" t="s">
        <v>3431</v>
      </c>
      <c r="E70" s="17" t="s">
        <v>1</v>
      </c>
      <c r="F70" s="221">
        <v>4.41</v>
      </c>
      <c r="G70" s="32"/>
      <c r="H70" s="33"/>
    </row>
    <row r="71" spans="1:8" s="2" customFormat="1" ht="16.899999999999999" customHeight="1">
      <c r="A71" s="32"/>
      <c r="B71" s="33"/>
      <c r="C71" s="220" t="s">
        <v>1</v>
      </c>
      <c r="D71" s="220" t="s">
        <v>3432</v>
      </c>
      <c r="E71" s="17" t="s">
        <v>1</v>
      </c>
      <c r="F71" s="221">
        <v>17.649999999999999</v>
      </c>
      <c r="G71" s="32"/>
      <c r="H71" s="33"/>
    </row>
    <row r="72" spans="1:8" s="2" customFormat="1" ht="16.899999999999999" customHeight="1">
      <c r="A72" s="32"/>
      <c r="B72" s="33"/>
      <c r="C72" s="220" t="s">
        <v>1</v>
      </c>
      <c r="D72" s="220" t="s">
        <v>3433</v>
      </c>
      <c r="E72" s="17" t="s">
        <v>1</v>
      </c>
      <c r="F72" s="221">
        <v>19.135999999999999</v>
      </c>
      <c r="G72" s="32"/>
      <c r="H72" s="33"/>
    </row>
    <row r="73" spans="1:8" s="2" customFormat="1" ht="16.899999999999999" customHeight="1">
      <c r="A73" s="32"/>
      <c r="B73" s="33"/>
      <c r="C73" s="220" t="s">
        <v>1</v>
      </c>
      <c r="D73" s="220" t="s">
        <v>3434</v>
      </c>
      <c r="E73" s="17" t="s">
        <v>1</v>
      </c>
      <c r="F73" s="221">
        <v>0.42</v>
      </c>
      <c r="G73" s="32"/>
      <c r="H73" s="33"/>
    </row>
    <row r="74" spans="1:8" s="2" customFormat="1" ht="16.899999999999999" customHeight="1">
      <c r="A74" s="32"/>
      <c r="B74" s="33"/>
      <c r="C74" s="220" t="s">
        <v>1</v>
      </c>
      <c r="D74" s="220" t="s">
        <v>3435</v>
      </c>
      <c r="E74" s="17" t="s">
        <v>1</v>
      </c>
      <c r="F74" s="221">
        <v>10.465</v>
      </c>
      <c r="G74" s="32"/>
      <c r="H74" s="33"/>
    </row>
    <row r="75" spans="1:8" s="2" customFormat="1" ht="16.899999999999999" customHeight="1">
      <c r="A75" s="32"/>
      <c r="B75" s="33"/>
      <c r="C75" s="220" t="s">
        <v>1</v>
      </c>
      <c r="D75" s="220" t="s">
        <v>1</v>
      </c>
      <c r="E75" s="17" t="s">
        <v>1</v>
      </c>
      <c r="F75" s="221">
        <v>0</v>
      </c>
      <c r="G75" s="32"/>
      <c r="H75" s="33"/>
    </row>
    <row r="76" spans="1:8" s="2" customFormat="1" ht="16.899999999999999" customHeight="1">
      <c r="A76" s="32"/>
      <c r="B76" s="33"/>
      <c r="C76" s="220" t="s">
        <v>1</v>
      </c>
      <c r="D76" s="220" t="s">
        <v>204</v>
      </c>
      <c r="E76" s="17" t="s">
        <v>1</v>
      </c>
      <c r="F76" s="221">
        <v>707.06</v>
      </c>
      <c r="G76" s="32"/>
      <c r="H76" s="33"/>
    </row>
    <row r="77" spans="1:8" s="2" customFormat="1" ht="16.899999999999999" customHeight="1">
      <c r="A77" s="32"/>
      <c r="B77" s="33"/>
      <c r="C77" s="222" t="s">
        <v>3415</v>
      </c>
      <c r="D77" s="32"/>
      <c r="E77" s="32"/>
      <c r="F77" s="32"/>
      <c r="G77" s="32"/>
      <c r="H77" s="33"/>
    </row>
    <row r="78" spans="1:8" s="2" customFormat="1" ht="22.5">
      <c r="A78" s="32"/>
      <c r="B78" s="33"/>
      <c r="C78" s="220" t="s">
        <v>490</v>
      </c>
      <c r="D78" s="220" t="s">
        <v>491</v>
      </c>
      <c r="E78" s="17" t="s">
        <v>200</v>
      </c>
      <c r="F78" s="221">
        <v>707.06</v>
      </c>
      <c r="G78" s="32"/>
      <c r="H78" s="33"/>
    </row>
    <row r="79" spans="1:8" s="2" customFormat="1" ht="16.899999999999999" customHeight="1">
      <c r="A79" s="32"/>
      <c r="B79" s="33"/>
      <c r="C79" s="220" t="s">
        <v>519</v>
      </c>
      <c r="D79" s="220" t="s">
        <v>520</v>
      </c>
      <c r="E79" s="17" t="s">
        <v>200</v>
      </c>
      <c r="F79" s="221">
        <v>2770.12</v>
      </c>
      <c r="G79" s="32"/>
      <c r="H79" s="33"/>
    </row>
    <row r="80" spans="1:8" s="2" customFormat="1" ht="16.899999999999999" customHeight="1">
      <c r="A80" s="32"/>
      <c r="B80" s="33"/>
      <c r="C80" s="216" t="s">
        <v>123</v>
      </c>
      <c r="D80" s="217" t="s">
        <v>124</v>
      </c>
      <c r="E80" s="218" t="s">
        <v>1</v>
      </c>
      <c r="F80" s="219">
        <v>1123.6600000000001</v>
      </c>
      <c r="G80" s="32"/>
      <c r="H80" s="33"/>
    </row>
    <row r="81" spans="1:8" s="2" customFormat="1" ht="16.899999999999999" customHeight="1">
      <c r="A81" s="32"/>
      <c r="B81" s="33"/>
      <c r="C81" s="220" t="s">
        <v>1</v>
      </c>
      <c r="D81" s="220" t="s">
        <v>3436</v>
      </c>
      <c r="E81" s="17" t="s">
        <v>1</v>
      </c>
      <c r="F81" s="221">
        <v>0</v>
      </c>
      <c r="G81" s="32"/>
      <c r="H81" s="33"/>
    </row>
    <row r="82" spans="1:8" s="2" customFormat="1" ht="16.899999999999999" customHeight="1">
      <c r="A82" s="32"/>
      <c r="B82" s="33"/>
      <c r="C82" s="220" t="s">
        <v>1</v>
      </c>
      <c r="D82" s="220" t="s">
        <v>3437</v>
      </c>
      <c r="E82" s="17" t="s">
        <v>1</v>
      </c>
      <c r="F82" s="221">
        <v>72.215999999999994</v>
      </c>
      <c r="G82" s="32"/>
      <c r="H82" s="33"/>
    </row>
    <row r="83" spans="1:8" s="2" customFormat="1" ht="16.899999999999999" customHeight="1">
      <c r="A83" s="32"/>
      <c r="B83" s="33"/>
      <c r="C83" s="220" t="s">
        <v>1</v>
      </c>
      <c r="D83" s="220" t="s">
        <v>3438</v>
      </c>
      <c r="E83" s="17" t="s">
        <v>1</v>
      </c>
      <c r="F83" s="221">
        <v>0</v>
      </c>
      <c r="G83" s="32"/>
      <c r="H83" s="33"/>
    </row>
    <row r="84" spans="1:8" s="2" customFormat="1" ht="16.899999999999999" customHeight="1">
      <c r="A84" s="32"/>
      <c r="B84" s="33"/>
      <c r="C84" s="220" t="s">
        <v>1</v>
      </c>
      <c r="D84" s="220" t="s">
        <v>3439</v>
      </c>
      <c r="E84" s="17" t="s">
        <v>1</v>
      </c>
      <c r="F84" s="221">
        <v>70.686000000000007</v>
      </c>
      <c r="G84" s="32"/>
      <c r="H84" s="33"/>
    </row>
    <row r="85" spans="1:8" s="2" customFormat="1" ht="16.899999999999999" customHeight="1">
      <c r="A85" s="32"/>
      <c r="B85" s="33"/>
      <c r="C85" s="220" t="s">
        <v>1</v>
      </c>
      <c r="D85" s="220" t="s">
        <v>3440</v>
      </c>
      <c r="E85" s="17" t="s">
        <v>1</v>
      </c>
      <c r="F85" s="221">
        <v>0</v>
      </c>
      <c r="G85" s="32"/>
      <c r="H85" s="33"/>
    </row>
    <row r="86" spans="1:8" s="2" customFormat="1" ht="16.899999999999999" customHeight="1">
      <c r="A86" s="32"/>
      <c r="B86" s="33"/>
      <c r="C86" s="220" t="s">
        <v>1</v>
      </c>
      <c r="D86" s="220" t="s">
        <v>3441</v>
      </c>
      <c r="E86" s="17" t="s">
        <v>1</v>
      </c>
      <c r="F86" s="221">
        <v>31.5</v>
      </c>
      <c r="G86" s="32"/>
      <c r="H86" s="33"/>
    </row>
    <row r="87" spans="1:8" s="2" customFormat="1" ht="16.899999999999999" customHeight="1">
      <c r="A87" s="32"/>
      <c r="B87" s="33"/>
      <c r="C87" s="220" t="s">
        <v>1</v>
      </c>
      <c r="D87" s="220" t="s">
        <v>371</v>
      </c>
      <c r="E87" s="17" t="s">
        <v>1</v>
      </c>
      <c r="F87" s="221">
        <v>0</v>
      </c>
      <c r="G87" s="32"/>
      <c r="H87" s="33"/>
    </row>
    <row r="88" spans="1:8" s="2" customFormat="1" ht="16.899999999999999" customHeight="1">
      <c r="A88" s="32"/>
      <c r="B88" s="33"/>
      <c r="C88" s="220" t="s">
        <v>1</v>
      </c>
      <c r="D88" s="220" t="s">
        <v>3442</v>
      </c>
      <c r="E88" s="17" t="s">
        <v>1</v>
      </c>
      <c r="F88" s="221">
        <v>74.760000000000005</v>
      </c>
      <c r="G88" s="32"/>
      <c r="H88" s="33"/>
    </row>
    <row r="89" spans="1:8" s="2" customFormat="1" ht="16.899999999999999" customHeight="1">
      <c r="A89" s="32"/>
      <c r="B89" s="33"/>
      <c r="C89" s="220" t="s">
        <v>1</v>
      </c>
      <c r="D89" s="220" t="s">
        <v>372</v>
      </c>
      <c r="E89" s="17" t="s">
        <v>1</v>
      </c>
      <c r="F89" s="221">
        <v>0</v>
      </c>
      <c r="G89" s="32"/>
      <c r="H89" s="33"/>
    </row>
    <row r="90" spans="1:8" s="2" customFormat="1" ht="16.899999999999999" customHeight="1">
      <c r="A90" s="32"/>
      <c r="B90" s="33"/>
      <c r="C90" s="220" t="s">
        <v>1</v>
      </c>
      <c r="D90" s="220" t="s">
        <v>3443</v>
      </c>
      <c r="E90" s="17" t="s">
        <v>1</v>
      </c>
      <c r="F90" s="221">
        <v>18.832999999999998</v>
      </c>
      <c r="G90" s="32"/>
      <c r="H90" s="33"/>
    </row>
    <row r="91" spans="1:8" s="2" customFormat="1" ht="16.899999999999999" customHeight="1">
      <c r="A91" s="32"/>
      <c r="B91" s="33"/>
      <c r="C91" s="220" t="s">
        <v>1</v>
      </c>
      <c r="D91" s="220" t="s">
        <v>3444</v>
      </c>
      <c r="E91" s="17" t="s">
        <v>1</v>
      </c>
      <c r="F91" s="221">
        <v>22.693999999999999</v>
      </c>
      <c r="G91" s="32"/>
      <c r="H91" s="33"/>
    </row>
    <row r="92" spans="1:8" s="2" customFormat="1" ht="16.899999999999999" customHeight="1">
      <c r="A92" s="32"/>
      <c r="B92" s="33"/>
      <c r="C92" s="220" t="s">
        <v>1</v>
      </c>
      <c r="D92" s="220" t="s">
        <v>501</v>
      </c>
      <c r="E92" s="17" t="s">
        <v>1</v>
      </c>
      <c r="F92" s="221">
        <v>0</v>
      </c>
      <c r="G92" s="32"/>
      <c r="H92" s="33"/>
    </row>
    <row r="93" spans="1:8" s="2" customFormat="1" ht="16.899999999999999" customHeight="1">
      <c r="A93" s="32"/>
      <c r="B93" s="33"/>
      <c r="C93" s="220" t="s">
        <v>1</v>
      </c>
      <c r="D93" s="220" t="s">
        <v>3445</v>
      </c>
      <c r="E93" s="17" t="s">
        <v>1</v>
      </c>
      <c r="F93" s="221">
        <v>26.344999999999999</v>
      </c>
      <c r="G93" s="32"/>
      <c r="H93" s="33"/>
    </row>
    <row r="94" spans="1:8" s="2" customFormat="1" ht="16.899999999999999" customHeight="1">
      <c r="A94" s="32"/>
      <c r="B94" s="33"/>
      <c r="C94" s="220" t="s">
        <v>1</v>
      </c>
      <c r="D94" s="220" t="s">
        <v>503</v>
      </c>
      <c r="E94" s="17" t="s">
        <v>1</v>
      </c>
      <c r="F94" s="221">
        <v>0</v>
      </c>
      <c r="G94" s="32"/>
      <c r="H94" s="33"/>
    </row>
    <row r="95" spans="1:8" s="2" customFormat="1" ht="16.899999999999999" customHeight="1">
      <c r="A95" s="32"/>
      <c r="B95" s="33"/>
      <c r="C95" s="220" t="s">
        <v>1</v>
      </c>
      <c r="D95" s="220" t="s">
        <v>3446</v>
      </c>
      <c r="E95" s="17" t="s">
        <v>1</v>
      </c>
      <c r="F95" s="221">
        <v>15.84</v>
      </c>
      <c r="G95" s="32"/>
      <c r="H95" s="33"/>
    </row>
    <row r="96" spans="1:8" s="2" customFormat="1" ht="16.899999999999999" customHeight="1">
      <c r="A96" s="32"/>
      <c r="B96" s="33"/>
      <c r="C96" s="220" t="s">
        <v>1</v>
      </c>
      <c r="D96" s="220" t="s">
        <v>772</v>
      </c>
      <c r="E96" s="17" t="s">
        <v>1</v>
      </c>
      <c r="F96" s="221">
        <v>0</v>
      </c>
      <c r="G96" s="32"/>
      <c r="H96" s="33"/>
    </row>
    <row r="97" spans="1:8" s="2" customFormat="1" ht="16.899999999999999" customHeight="1">
      <c r="A97" s="32"/>
      <c r="B97" s="33"/>
      <c r="C97" s="220" t="s">
        <v>1</v>
      </c>
      <c r="D97" s="220" t="s">
        <v>3447</v>
      </c>
      <c r="E97" s="17" t="s">
        <v>1</v>
      </c>
      <c r="F97" s="221">
        <v>20.663</v>
      </c>
      <c r="G97" s="32"/>
      <c r="H97" s="33"/>
    </row>
    <row r="98" spans="1:8" s="2" customFormat="1" ht="16.899999999999999" customHeight="1">
      <c r="A98" s="32"/>
      <c r="B98" s="33"/>
      <c r="C98" s="220" t="s">
        <v>1</v>
      </c>
      <c r="D98" s="220" t="s">
        <v>3448</v>
      </c>
      <c r="E98" s="17" t="s">
        <v>1</v>
      </c>
      <c r="F98" s="221">
        <v>0</v>
      </c>
      <c r="G98" s="32"/>
      <c r="H98" s="33"/>
    </row>
    <row r="99" spans="1:8" s="2" customFormat="1" ht="16.899999999999999" customHeight="1">
      <c r="A99" s="32"/>
      <c r="B99" s="33"/>
      <c r="C99" s="220" t="s">
        <v>1</v>
      </c>
      <c r="D99" s="220" t="s">
        <v>3449</v>
      </c>
      <c r="E99" s="17" t="s">
        <v>1</v>
      </c>
      <c r="F99" s="221">
        <v>26.635000000000002</v>
      </c>
      <c r="G99" s="32"/>
      <c r="H99" s="33"/>
    </row>
    <row r="100" spans="1:8" s="2" customFormat="1" ht="16.899999999999999" customHeight="1">
      <c r="A100" s="32"/>
      <c r="B100" s="33"/>
      <c r="C100" s="220" t="s">
        <v>1</v>
      </c>
      <c r="D100" s="220" t="s">
        <v>3450</v>
      </c>
      <c r="E100" s="17" t="s">
        <v>1</v>
      </c>
      <c r="F100" s="221">
        <v>8.26</v>
      </c>
      <c r="G100" s="32"/>
      <c r="H100" s="33"/>
    </row>
    <row r="101" spans="1:8" s="2" customFormat="1" ht="16.899999999999999" customHeight="1">
      <c r="A101" s="32"/>
      <c r="B101" s="33"/>
      <c r="C101" s="220" t="s">
        <v>1</v>
      </c>
      <c r="D101" s="220" t="s">
        <v>408</v>
      </c>
      <c r="E101" s="17" t="s">
        <v>1</v>
      </c>
      <c r="F101" s="221">
        <v>0</v>
      </c>
      <c r="G101" s="32"/>
      <c r="H101" s="33"/>
    </row>
    <row r="102" spans="1:8" s="2" customFormat="1" ht="16.899999999999999" customHeight="1">
      <c r="A102" s="32"/>
      <c r="B102" s="33"/>
      <c r="C102" s="220" t="s">
        <v>1</v>
      </c>
      <c r="D102" s="220" t="s">
        <v>3451</v>
      </c>
      <c r="E102" s="17" t="s">
        <v>1</v>
      </c>
      <c r="F102" s="221">
        <v>33.840000000000003</v>
      </c>
      <c r="G102" s="32"/>
      <c r="H102" s="33"/>
    </row>
    <row r="103" spans="1:8" s="2" customFormat="1" ht="16.899999999999999" customHeight="1">
      <c r="A103" s="32"/>
      <c r="B103" s="33"/>
      <c r="C103" s="220" t="s">
        <v>1</v>
      </c>
      <c r="D103" s="220" t="s">
        <v>3452</v>
      </c>
      <c r="E103" s="17" t="s">
        <v>1</v>
      </c>
      <c r="F103" s="221">
        <v>17.777999999999999</v>
      </c>
      <c r="G103" s="32"/>
      <c r="H103" s="33"/>
    </row>
    <row r="104" spans="1:8" s="2" customFormat="1" ht="16.899999999999999" customHeight="1">
      <c r="A104" s="32"/>
      <c r="B104" s="33"/>
      <c r="C104" s="220" t="s">
        <v>1</v>
      </c>
      <c r="D104" s="220" t="s">
        <v>287</v>
      </c>
      <c r="E104" s="17" t="s">
        <v>1</v>
      </c>
      <c r="F104" s="221">
        <v>0</v>
      </c>
      <c r="G104" s="32"/>
      <c r="H104" s="33"/>
    </row>
    <row r="105" spans="1:8" s="2" customFormat="1" ht="16.899999999999999" customHeight="1">
      <c r="A105" s="32"/>
      <c r="B105" s="33"/>
      <c r="C105" s="220" t="s">
        <v>1</v>
      </c>
      <c r="D105" s="220" t="s">
        <v>3453</v>
      </c>
      <c r="E105" s="17" t="s">
        <v>1</v>
      </c>
      <c r="F105" s="221">
        <v>86.55</v>
      </c>
      <c r="G105" s="32"/>
      <c r="H105" s="33"/>
    </row>
    <row r="106" spans="1:8" s="2" customFormat="1" ht="16.899999999999999" customHeight="1">
      <c r="A106" s="32"/>
      <c r="B106" s="33"/>
      <c r="C106" s="220" t="s">
        <v>1</v>
      </c>
      <c r="D106" s="220" t="s">
        <v>3454</v>
      </c>
      <c r="E106" s="17" t="s">
        <v>1</v>
      </c>
      <c r="F106" s="221">
        <v>43.44</v>
      </c>
      <c r="G106" s="32"/>
      <c r="H106" s="33"/>
    </row>
    <row r="107" spans="1:8" s="2" customFormat="1" ht="16.899999999999999" customHeight="1">
      <c r="A107" s="32"/>
      <c r="B107" s="33"/>
      <c r="C107" s="220" t="s">
        <v>1</v>
      </c>
      <c r="D107" s="220" t="s">
        <v>3455</v>
      </c>
      <c r="E107" s="17" t="s">
        <v>1</v>
      </c>
      <c r="F107" s="221">
        <v>19.146999999999998</v>
      </c>
      <c r="G107" s="32"/>
      <c r="H107" s="33"/>
    </row>
    <row r="108" spans="1:8" s="2" customFormat="1" ht="16.899999999999999" customHeight="1">
      <c r="A108" s="32"/>
      <c r="B108" s="33"/>
      <c r="C108" s="220" t="s">
        <v>1</v>
      </c>
      <c r="D108" s="220" t="s">
        <v>374</v>
      </c>
      <c r="E108" s="17" t="s">
        <v>1</v>
      </c>
      <c r="F108" s="221">
        <v>0</v>
      </c>
      <c r="G108" s="32"/>
      <c r="H108" s="33"/>
    </row>
    <row r="109" spans="1:8" s="2" customFormat="1" ht="22.5">
      <c r="A109" s="32"/>
      <c r="B109" s="33"/>
      <c r="C109" s="220" t="s">
        <v>1</v>
      </c>
      <c r="D109" s="220" t="s">
        <v>3456</v>
      </c>
      <c r="E109" s="17" t="s">
        <v>1</v>
      </c>
      <c r="F109" s="221">
        <v>95.567999999999998</v>
      </c>
      <c r="G109" s="32"/>
      <c r="H109" s="33"/>
    </row>
    <row r="110" spans="1:8" s="2" customFormat="1" ht="16.899999999999999" customHeight="1">
      <c r="A110" s="32"/>
      <c r="B110" s="33"/>
      <c r="C110" s="220" t="s">
        <v>1</v>
      </c>
      <c r="D110" s="220" t="s">
        <v>379</v>
      </c>
      <c r="E110" s="17" t="s">
        <v>1</v>
      </c>
      <c r="F110" s="221">
        <v>0</v>
      </c>
      <c r="G110" s="32"/>
      <c r="H110" s="33"/>
    </row>
    <row r="111" spans="1:8" s="2" customFormat="1" ht="16.899999999999999" customHeight="1">
      <c r="A111" s="32"/>
      <c r="B111" s="33"/>
      <c r="C111" s="220" t="s">
        <v>1</v>
      </c>
      <c r="D111" s="220" t="s">
        <v>3454</v>
      </c>
      <c r="E111" s="17" t="s">
        <v>1</v>
      </c>
      <c r="F111" s="221">
        <v>43.44</v>
      </c>
      <c r="G111" s="32"/>
      <c r="H111" s="33"/>
    </row>
    <row r="112" spans="1:8" s="2" customFormat="1" ht="16.899999999999999" customHeight="1">
      <c r="A112" s="32"/>
      <c r="B112" s="33"/>
      <c r="C112" s="220" t="s">
        <v>1</v>
      </c>
      <c r="D112" s="220" t="s">
        <v>3457</v>
      </c>
      <c r="E112" s="17" t="s">
        <v>1</v>
      </c>
      <c r="F112" s="221">
        <v>60.9</v>
      </c>
      <c r="G112" s="32"/>
      <c r="H112" s="33"/>
    </row>
    <row r="113" spans="1:8" s="2" customFormat="1" ht="16.899999999999999" customHeight="1">
      <c r="A113" s="32"/>
      <c r="B113" s="33"/>
      <c r="C113" s="220" t="s">
        <v>1</v>
      </c>
      <c r="D113" s="220" t="s">
        <v>3458</v>
      </c>
      <c r="E113" s="17" t="s">
        <v>1</v>
      </c>
      <c r="F113" s="221">
        <v>0</v>
      </c>
      <c r="G113" s="32"/>
      <c r="H113" s="33"/>
    </row>
    <row r="114" spans="1:8" s="2" customFormat="1" ht="16.899999999999999" customHeight="1">
      <c r="A114" s="32"/>
      <c r="B114" s="33"/>
      <c r="C114" s="220" t="s">
        <v>1</v>
      </c>
      <c r="D114" s="220" t="s">
        <v>3459</v>
      </c>
      <c r="E114" s="17" t="s">
        <v>1</v>
      </c>
      <c r="F114" s="221">
        <v>32.159999999999997</v>
      </c>
      <c r="G114" s="32"/>
      <c r="H114" s="33"/>
    </row>
    <row r="115" spans="1:8" s="2" customFormat="1" ht="16.899999999999999" customHeight="1">
      <c r="A115" s="32"/>
      <c r="B115" s="33"/>
      <c r="C115" s="220" t="s">
        <v>1</v>
      </c>
      <c r="D115" s="220" t="s">
        <v>283</v>
      </c>
      <c r="E115" s="17" t="s">
        <v>1</v>
      </c>
      <c r="F115" s="221">
        <v>0</v>
      </c>
      <c r="G115" s="32"/>
      <c r="H115" s="33"/>
    </row>
    <row r="116" spans="1:8" s="2" customFormat="1" ht="16.899999999999999" customHeight="1">
      <c r="A116" s="32"/>
      <c r="B116" s="33"/>
      <c r="C116" s="220" t="s">
        <v>1</v>
      </c>
      <c r="D116" s="220" t="s">
        <v>3460</v>
      </c>
      <c r="E116" s="17" t="s">
        <v>1</v>
      </c>
      <c r="F116" s="221">
        <v>119.093</v>
      </c>
      <c r="G116" s="32"/>
      <c r="H116" s="33"/>
    </row>
    <row r="117" spans="1:8" s="2" customFormat="1" ht="16.899999999999999" customHeight="1">
      <c r="A117" s="32"/>
      <c r="B117" s="33"/>
      <c r="C117" s="220" t="s">
        <v>1</v>
      </c>
      <c r="D117" s="220" t="s">
        <v>3461</v>
      </c>
      <c r="E117" s="17" t="s">
        <v>1</v>
      </c>
      <c r="F117" s="221">
        <v>0</v>
      </c>
      <c r="G117" s="32"/>
      <c r="H117" s="33"/>
    </row>
    <row r="118" spans="1:8" s="2" customFormat="1" ht="16.899999999999999" customHeight="1">
      <c r="A118" s="32"/>
      <c r="B118" s="33"/>
      <c r="C118" s="220" t="s">
        <v>1</v>
      </c>
      <c r="D118" s="220" t="s">
        <v>3462</v>
      </c>
      <c r="E118" s="17" t="s">
        <v>1</v>
      </c>
      <c r="F118" s="221">
        <v>29.884</v>
      </c>
      <c r="G118" s="32"/>
      <c r="H118" s="33"/>
    </row>
    <row r="119" spans="1:8" s="2" customFormat="1" ht="16.899999999999999" customHeight="1">
      <c r="A119" s="32"/>
      <c r="B119" s="33"/>
      <c r="C119" s="220" t="s">
        <v>1</v>
      </c>
      <c r="D119" s="220" t="s">
        <v>376</v>
      </c>
      <c r="E119" s="17" t="s">
        <v>1</v>
      </c>
      <c r="F119" s="221">
        <v>0</v>
      </c>
      <c r="G119" s="32"/>
      <c r="H119" s="33"/>
    </row>
    <row r="120" spans="1:8" s="2" customFormat="1" ht="16.899999999999999" customHeight="1">
      <c r="A120" s="32"/>
      <c r="B120" s="33"/>
      <c r="C120" s="220" t="s">
        <v>1</v>
      </c>
      <c r="D120" s="220" t="s">
        <v>3463</v>
      </c>
      <c r="E120" s="17" t="s">
        <v>1</v>
      </c>
      <c r="F120" s="221">
        <v>54.497999999999998</v>
      </c>
      <c r="G120" s="32"/>
      <c r="H120" s="33"/>
    </row>
    <row r="121" spans="1:8" s="2" customFormat="1" ht="16.899999999999999" customHeight="1">
      <c r="A121" s="32"/>
      <c r="B121" s="33"/>
      <c r="C121" s="220" t="s">
        <v>1</v>
      </c>
      <c r="D121" s="220" t="s">
        <v>3464</v>
      </c>
      <c r="E121" s="17" t="s">
        <v>1</v>
      </c>
      <c r="F121" s="221">
        <v>0</v>
      </c>
      <c r="G121" s="32"/>
      <c r="H121" s="33"/>
    </row>
    <row r="122" spans="1:8" s="2" customFormat="1" ht="16.899999999999999" customHeight="1">
      <c r="A122" s="32"/>
      <c r="B122" s="33"/>
      <c r="C122" s="220" t="s">
        <v>1</v>
      </c>
      <c r="D122" s="220" t="s">
        <v>3465</v>
      </c>
      <c r="E122" s="17" t="s">
        <v>1</v>
      </c>
      <c r="F122" s="221">
        <v>24.42</v>
      </c>
      <c r="G122" s="32"/>
      <c r="H122" s="33"/>
    </row>
    <row r="123" spans="1:8" s="2" customFormat="1" ht="16.899999999999999" customHeight="1">
      <c r="A123" s="32"/>
      <c r="B123" s="33"/>
      <c r="C123" s="220" t="s">
        <v>1</v>
      </c>
      <c r="D123" s="220" t="s">
        <v>325</v>
      </c>
      <c r="E123" s="17" t="s">
        <v>1</v>
      </c>
      <c r="F123" s="221">
        <v>0</v>
      </c>
      <c r="G123" s="32"/>
      <c r="H123" s="33"/>
    </row>
    <row r="124" spans="1:8" s="2" customFormat="1" ht="16.899999999999999" customHeight="1">
      <c r="A124" s="32"/>
      <c r="B124" s="33"/>
      <c r="C124" s="220" t="s">
        <v>1</v>
      </c>
      <c r="D124" s="220" t="s">
        <v>3466</v>
      </c>
      <c r="E124" s="17" t="s">
        <v>1</v>
      </c>
      <c r="F124" s="221">
        <v>33.655999999999999</v>
      </c>
      <c r="G124" s="32"/>
      <c r="H124" s="33"/>
    </row>
    <row r="125" spans="1:8" s="2" customFormat="1" ht="16.899999999999999" customHeight="1">
      <c r="A125" s="32"/>
      <c r="B125" s="33"/>
      <c r="C125" s="220" t="s">
        <v>1</v>
      </c>
      <c r="D125" s="220" t="s">
        <v>3467</v>
      </c>
      <c r="E125" s="17" t="s">
        <v>1</v>
      </c>
      <c r="F125" s="221">
        <v>0</v>
      </c>
      <c r="G125" s="32"/>
      <c r="H125" s="33"/>
    </row>
    <row r="126" spans="1:8" s="2" customFormat="1" ht="16.899999999999999" customHeight="1">
      <c r="A126" s="32"/>
      <c r="B126" s="33"/>
      <c r="C126" s="220" t="s">
        <v>1</v>
      </c>
      <c r="D126" s="220" t="s">
        <v>3468</v>
      </c>
      <c r="E126" s="17" t="s">
        <v>1</v>
      </c>
      <c r="F126" s="221">
        <v>40.853999999999999</v>
      </c>
      <c r="G126" s="32"/>
      <c r="H126" s="33"/>
    </row>
    <row r="127" spans="1:8" s="2" customFormat="1" ht="16.899999999999999" customHeight="1">
      <c r="A127" s="32"/>
      <c r="B127" s="33"/>
      <c r="C127" s="220" t="s">
        <v>1</v>
      </c>
      <c r="D127" s="220" t="s">
        <v>204</v>
      </c>
      <c r="E127" s="17" t="s">
        <v>1</v>
      </c>
      <c r="F127" s="221">
        <v>1123.6600000000001</v>
      </c>
      <c r="G127" s="32"/>
      <c r="H127" s="33"/>
    </row>
    <row r="128" spans="1:8" s="2" customFormat="1" ht="16.899999999999999" customHeight="1">
      <c r="A128" s="32"/>
      <c r="B128" s="33"/>
      <c r="C128" s="222" t="s">
        <v>3415</v>
      </c>
      <c r="D128" s="32"/>
      <c r="E128" s="32"/>
      <c r="F128" s="32"/>
      <c r="G128" s="32"/>
      <c r="H128" s="33"/>
    </row>
    <row r="129" spans="1:8" s="2" customFormat="1" ht="16.899999999999999" customHeight="1">
      <c r="A129" s="32"/>
      <c r="B129" s="33"/>
      <c r="C129" s="220" t="s">
        <v>494</v>
      </c>
      <c r="D129" s="220" t="s">
        <v>495</v>
      </c>
      <c r="E129" s="17" t="s">
        <v>200</v>
      </c>
      <c r="F129" s="221">
        <v>1123.6600000000001</v>
      </c>
      <c r="G129" s="32"/>
      <c r="H129" s="33"/>
    </row>
    <row r="130" spans="1:8" s="2" customFormat="1" ht="16.899999999999999" customHeight="1">
      <c r="A130" s="32"/>
      <c r="B130" s="33"/>
      <c r="C130" s="220" t="s">
        <v>519</v>
      </c>
      <c r="D130" s="220" t="s">
        <v>520</v>
      </c>
      <c r="E130" s="17" t="s">
        <v>200</v>
      </c>
      <c r="F130" s="221">
        <v>2770.12</v>
      </c>
      <c r="G130" s="32"/>
      <c r="H130" s="33"/>
    </row>
    <row r="131" spans="1:8" s="2" customFormat="1" ht="16.899999999999999" customHeight="1">
      <c r="A131" s="32"/>
      <c r="B131" s="33"/>
      <c r="C131" s="216" t="s">
        <v>115</v>
      </c>
      <c r="D131" s="217" t="s">
        <v>116</v>
      </c>
      <c r="E131" s="218" t="s">
        <v>1</v>
      </c>
      <c r="F131" s="219">
        <v>939.4</v>
      </c>
      <c r="G131" s="32"/>
      <c r="H131" s="33"/>
    </row>
    <row r="132" spans="1:8" s="2" customFormat="1" ht="16.899999999999999" customHeight="1">
      <c r="A132" s="32"/>
      <c r="B132" s="33"/>
      <c r="C132" s="220" t="s">
        <v>1</v>
      </c>
      <c r="D132" s="220" t="s">
        <v>3469</v>
      </c>
      <c r="E132" s="17" t="s">
        <v>1</v>
      </c>
      <c r="F132" s="221">
        <v>864.154</v>
      </c>
      <c r="G132" s="32"/>
      <c r="H132" s="33"/>
    </row>
    <row r="133" spans="1:8" s="2" customFormat="1" ht="16.899999999999999" customHeight="1">
      <c r="A133" s="32"/>
      <c r="B133" s="33"/>
      <c r="C133" s="220" t="s">
        <v>1</v>
      </c>
      <c r="D133" s="220" t="s">
        <v>1071</v>
      </c>
      <c r="E133" s="17" t="s">
        <v>1</v>
      </c>
      <c r="F133" s="221">
        <v>0</v>
      </c>
      <c r="G133" s="32"/>
      <c r="H133" s="33"/>
    </row>
    <row r="134" spans="1:8" s="2" customFormat="1" ht="16.899999999999999" customHeight="1">
      <c r="A134" s="32"/>
      <c r="B134" s="33"/>
      <c r="C134" s="220" t="s">
        <v>1</v>
      </c>
      <c r="D134" s="220" t="s">
        <v>3470</v>
      </c>
      <c r="E134" s="17" t="s">
        <v>1</v>
      </c>
      <c r="F134" s="221">
        <v>40.786000000000001</v>
      </c>
      <c r="G134" s="32"/>
      <c r="H134" s="33"/>
    </row>
    <row r="135" spans="1:8" s="2" customFormat="1" ht="16.899999999999999" customHeight="1">
      <c r="A135" s="32"/>
      <c r="B135" s="33"/>
      <c r="C135" s="220" t="s">
        <v>1</v>
      </c>
      <c r="D135" s="220" t="s">
        <v>3471</v>
      </c>
      <c r="E135" s="17" t="s">
        <v>1</v>
      </c>
      <c r="F135" s="221">
        <v>14.46</v>
      </c>
      <c r="G135" s="32"/>
      <c r="H135" s="33"/>
    </row>
    <row r="136" spans="1:8" s="2" customFormat="1" ht="16.899999999999999" customHeight="1">
      <c r="A136" s="32"/>
      <c r="B136" s="33"/>
      <c r="C136" s="220" t="s">
        <v>1</v>
      </c>
      <c r="D136" s="220" t="s">
        <v>327</v>
      </c>
      <c r="E136" s="17" t="s">
        <v>1</v>
      </c>
      <c r="F136" s="221">
        <v>20</v>
      </c>
      <c r="G136" s="32"/>
      <c r="H136" s="33"/>
    </row>
    <row r="137" spans="1:8" s="2" customFormat="1" ht="16.899999999999999" customHeight="1">
      <c r="A137" s="32"/>
      <c r="B137" s="33"/>
      <c r="C137" s="220" t="s">
        <v>1</v>
      </c>
      <c r="D137" s="220" t="s">
        <v>204</v>
      </c>
      <c r="E137" s="17" t="s">
        <v>1</v>
      </c>
      <c r="F137" s="221">
        <v>939.4</v>
      </c>
      <c r="G137" s="32"/>
      <c r="H137" s="33"/>
    </row>
    <row r="138" spans="1:8" s="2" customFormat="1" ht="16.899999999999999" customHeight="1">
      <c r="A138" s="32"/>
      <c r="B138" s="33"/>
      <c r="C138" s="222" t="s">
        <v>3415</v>
      </c>
      <c r="D138" s="32"/>
      <c r="E138" s="32"/>
      <c r="F138" s="32"/>
      <c r="G138" s="32"/>
      <c r="H138" s="33"/>
    </row>
    <row r="139" spans="1:8" s="2" customFormat="1" ht="16.899999999999999" customHeight="1">
      <c r="A139" s="32"/>
      <c r="B139" s="33"/>
      <c r="C139" s="220" t="s">
        <v>519</v>
      </c>
      <c r="D139" s="220" t="s">
        <v>520</v>
      </c>
      <c r="E139" s="17" t="s">
        <v>200</v>
      </c>
      <c r="F139" s="221">
        <v>2770.12</v>
      </c>
      <c r="G139" s="32"/>
      <c r="H139" s="33"/>
    </row>
    <row r="140" spans="1:8" s="2" customFormat="1" ht="26.45" customHeight="1">
      <c r="A140" s="32"/>
      <c r="B140" s="33"/>
      <c r="C140" s="215" t="s">
        <v>3472</v>
      </c>
      <c r="D140" s="215" t="s">
        <v>83</v>
      </c>
      <c r="E140" s="32"/>
      <c r="F140" s="32"/>
      <c r="G140" s="32"/>
      <c r="H140" s="33"/>
    </row>
    <row r="141" spans="1:8" s="2" customFormat="1" ht="16.899999999999999" customHeight="1">
      <c r="A141" s="32"/>
      <c r="B141" s="33"/>
      <c r="C141" s="216" t="s">
        <v>813</v>
      </c>
      <c r="D141" s="217" t="s">
        <v>814</v>
      </c>
      <c r="E141" s="218" t="s">
        <v>1</v>
      </c>
      <c r="F141" s="219">
        <v>184.07499999999999</v>
      </c>
      <c r="G141" s="32"/>
      <c r="H141" s="33"/>
    </row>
    <row r="142" spans="1:8" s="2" customFormat="1" ht="16.899999999999999" customHeight="1">
      <c r="A142" s="32"/>
      <c r="B142" s="33"/>
      <c r="C142" s="220" t="s">
        <v>1</v>
      </c>
      <c r="D142" s="220" t="s">
        <v>3473</v>
      </c>
      <c r="E142" s="17" t="s">
        <v>1</v>
      </c>
      <c r="F142" s="221">
        <v>10.8</v>
      </c>
      <c r="G142" s="32"/>
      <c r="H142" s="33"/>
    </row>
    <row r="143" spans="1:8" s="2" customFormat="1" ht="22.5">
      <c r="A143" s="32"/>
      <c r="B143" s="33"/>
      <c r="C143" s="220" t="s">
        <v>1</v>
      </c>
      <c r="D143" s="220" t="s">
        <v>3474</v>
      </c>
      <c r="E143" s="17" t="s">
        <v>1</v>
      </c>
      <c r="F143" s="221">
        <v>50.51</v>
      </c>
      <c r="G143" s="32"/>
      <c r="H143" s="33"/>
    </row>
    <row r="144" spans="1:8" s="2" customFormat="1" ht="16.899999999999999" customHeight="1">
      <c r="A144" s="32"/>
      <c r="B144" s="33"/>
      <c r="C144" s="220" t="s">
        <v>1</v>
      </c>
      <c r="D144" s="220" t="s">
        <v>3475</v>
      </c>
      <c r="E144" s="17" t="s">
        <v>1</v>
      </c>
      <c r="F144" s="221">
        <v>19</v>
      </c>
      <c r="G144" s="32"/>
      <c r="H144" s="33"/>
    </row>
    <row r="145" spans="1:8" s="2" customFormat="1" ht="22.5">
      <c r="A145" s="32"/>
      <c r="B145" s="33"/>
      <c r="C145" s="220" t="s">
        <v>1</v>
      </c>
      <c r="D145" s="220" t="s">
        <v>3476</v>
      </c>
      <c r="E145" s="17" t="s">
        <v>1</v>
      </c>
      <c r="F145" s="221">
        <v>33.869999999999997</v>
      </c>
      <c r="G145" s="32"/>
      <c r="H145" s="33"/>
    </row>
    <row r="146" spans="1:8" s="2" customFormat="1" ht="22.5">
      <c r="A146" s="32"/>
      <c r="B146" s="33"/>
      <c r="C146" s="220" t="s">
        <v>1</v>
      </c>
      <c r="D146" s="220" t="s">
        <v>3477</v>
      </c>
      <c r="E146" s="17" t="s">
        <v>1</v>
      </c>
      <c r="F146" s="221">
        <v>37.615000000000002</v>
      </c>
      <c r="G146" s="32"/>
      <c r="H146" s="33"/>
    </row>
    <row r="147" spans="1:8" s="2" customFormat="1" ht="16.899999999999999" customHeight="1">
      <c r="A147" s="32"/>
      <c r="B147" s="33"/>
      <c r="C147" s="220" t="s">
        <v>1</v>
      </c>
      <c r="D147" s="220" t="s">
        <v>3478</v>
      </c>
      <c r="E147" s="17" t="s">
        <v>1</v>
      </c>
      <c r="F147" s="221">
        <v>8.48</v>
      </c>
      <c r="G147" s="32"/>
      <c r="H147" s="33"/>
    </row>
    <row r="148" spans="1:8" s="2" customFormat="1" ht="16.899999999999999" customHeight="1">
      <c r="A148" s="32"/>
      <c r="B148" s="33"/>
      <c r="C148" s="220" t="s">
        <v>1</v>
      </c>
      <c r="D148" s="220" t="s">
        <v>3479</v>
      </c>
      <c r="E148" s="17" t="s">
        <v>1</v>
      </c>
      <c r="F148" s="221">
        <v>23.8</v>
      </c>
      <c r="G148" s="32"/>
      <c r="H148" s="33"/>
    </row>
    <row r="149" spans="1:8" s="2" customFormat="1" ht="16.899999999999999" customHeight="1">
      <c r="A149" s="32"/>
      <c r="B149" s="33"/>
      <c r="C149" s="220" t="s">
        <v>1</v>
      </c>
      <c r="D149" s="220" t="s">
        <v>204</v>
      </c>
      <c r="E149" s="17" t="s">
        <v>1</v>
      </c>
      <c r="F149" s="221">
        <v>184.07499999999999</v>
      </c>
      <c r="G149" s="32"/>
      <c r="H149" s="33"/>
    </row>
    <row r="150" spans="1:8" s="2" customFormat="1" ht="16.899999999999999" customHeight="1">
      <c r="A150" s="32"/>
      <c r="B150" s="33"/>
      <c r="C150" s="222" t="s">
        <v>3415</v>
      </c>
      <c r="D150" s="32"/>
      <c r="E150" s="32"/>
      <c r="F150" s="32"/>
      <c r="G150" s="32"/>
      <c r="H150" s="33"/>
    </row>
    <row r="151" spans="1:8" s="2" customFormat="1" ht="16.899999999999999" customHeight="1">
      <c r="A151" s="32"/>
      <c r="B151" s="33"/>
      <c r="C151" s="220" t="s">
        <v>1486</v>
      </c>
      <c r="D151" s="220" t="s">
        <v>1487</v>
      </c>
      <c r="E151" s="17" t="s">
        <v>228</v>
      </c>
      <c r="F151" s="221">
        <v>184.07499999999999</v>
      </c>
      <c r="G151" s="32"/>
      <c r="H151" s="33"/>
    </row>
    <row r="152" spans="1:8" s="2" customFormat="1" ht="16.899999999999999" customHeight="1">
      <c r="A152" s="32"/>
      <c r="B152" s="33"/>
      <c r="C152" s="220" t="s">
        <v>1495</v>
      </c>
      <c r="D152" s="220" t="s">
        <v>1496</v>
      </c>
      <c r="E152" s="17" t="s">
        <v>228</v>
      </c>
      <c r="F152" s="221">
        <v>462.27499999999998</v>
      </c>
      <c r="G152" s="32"/>
      <c r="H152" s="33"/>
    </row>
    <row r="153" spans="1:8" s="2" customFormat="1" ht="16.899999999999999" customHeight="1">
      <c r="A153" s="32"/>
      <c r="B153" s="33"/>
      <c r="C153" s="220" t="s">
        <v>1495</v>
      </c>
      <c r="D153" s="220" t="s">
        <v>1496</v>
      </c>
      <c r="E153" s="17" t="s">
        <v>228</v>
      </c>
      <c r="F153" s="221">
        <v>502.26499999999999</v>
      </c>
      <c r="G153" s="32"/>
      <c r="H153" s="33"/>
    </row>
    <row r="154" spans="1:8" s="2" customFormat="1" ht="16.899999999999999" customHeight="1">
      <c r="A154" s="32"/>
      <c r="B154" s="33"/>
      <c r="C154" s="220" t="s">
        <v>1674</v>
      </c>
      <c r="D154" s="220" t="s">
        <v>1675</v>
      </c>
      <c r="E154" s="17" t="s">
        <v>228</v>
      </c>
      <c r="F154" s="221">
        <v>184.07499999999999</v>
      </c>
      <c r="G154" s="32"/>
      <c r="H154" s="33"/>
    </row>
    <row r="155" spans="1:8" s="2" customFormat="1" ht="22.5">
      <c r="A155" s="32"/>
      <c r="B155" s="33"/>
      <c r="C155" s="220" t="s">
        <v>1538</v>
      </c>
      <c r="D155" s="220" t="s">
        <v>1539</v>
      </c>
      <c r="E155" s="17" t="s">
        <v>228</v>
      </c>
      <c r="F155" s="221">
        <v>36.814999999999998</v>
      </c>
      <c r="G155" s="32"/>
      <c r="H155" s="33"/>
    </row>
    <row r="156" spans="1:8" s="2" customFormat="1" ht="16.899999999999999" customHeight="1">
      <c r="A156" s="32"/>
      <c r="B156" s="33"/>
      <c r="C156" s="220" t="s">
        <v>1551</v>
      </c>
      <c r="D156" s="220" t="s">
        <v>1552</v>
      </c>
      <c r="E156" s="17" t="s">
        <v>200</v>
      </c>
      <c r="F156" s="221">
        <v>1063.7850000000001</v>
      </c>
      <c r="G156" s="32"/>
      <c r="H156" s="33"/>
    </row>
    <row r="157" spans="1:8" s="2" customFormat="1" ht="16.899999999999999" customHeight="1">
      <c r="A157" s="32"/>
      <c r="B157" s="33"/>
      <c r="C157" s="216" t="s">
        <v>3480</v>
      </c>
      <c r="D157" s="217" t="s">
        <v>3481</v>
      </c>
      <c r="E157" s="218" t="s">
        <v>1</v>
      </c>
      <c r="F157" s="219">
        <v>5.5</v>
      </c>
      <c r="G157" s="32"/>
      <c r="H157" s="33"/>
    </row>
    <row r="158" spans="1:8" s="2" customFormat="1" ht="16.899999999999999" customHeight="1">
      <c r="A158" s="32"/>
      <c r="B158" s="33"/>
      <c r="C158" s="220" t="s">
        <v>1</v>
      </c>
      <c r="D158" s="220" t="s">
        <v>1581</v>
      </c>
      <c r="E158" s="17" t="s">
        <v>1</v>
      </c>
      <c r="F158" s="221">
        <v>0</v>
      </c>
      <c r="G158" s="32"/>
      <c r="H158" s="33"/>
    </row>
    <row r="159" spans="1:8" s="2" customFormat="1" ht="22.5">
      <c r="A159" s="32"/>
      <c r="B159" s="33"/>
      <c r="C159" s="220" t="s">
        <v>1</v>
      </c>
      <c r="D159" s="220" t="s">
        <v>1582</v>
      </c>
      <c r="E159" s="17" t="s">
        <v>1</v>
      </c>
      <c r="F159" s="221">
        <v>34.159999999999997</v>
      </c>
      <c r="G159" s="32"/>
      <c r="H159" s="33"/>
    </row>
    <row r="160" spans="1:8" s="2" customFormat="1" ht="16.899999999999999" customHeight="1">
      <c r="A160" s="32"/>
      <c r="B160" s="33"/>
      <c r="C160" s="220" t="s">
        <v>1</v>
      </c>
      <c r="D160" s="220" t="s">
        <v>1457</v>
      </c>
      <c r="E160" s="17" t="s">
        <v>1</v>
      </c>
      <c r="F160" s="221">
        <v>0</v>
      </c>
      <c r="G160" s="32"/>
      <c r="H160" s="33"/>
    </row>
    <row r="161" spans="1:8" s="2" customFormat="1" ht="16.899999999999999" customHeight="1">
      <c r="A161" s="32"/>
      <c r="B161" s="33"/>
      <c r="C161" s="220" t="s">
        <v>1</v>
      </c>
      <c r="D161" s="220" t="s">
        <v>1583</v>
      </c>
      <c r="E161" s="17" t="s">
        <v>1</v>
      </c>
      <c r="F161" s="221">
        <v>39.619999999999997</v>
      </c>
      <c r="G161" s="32"/>
      <c r="H161" s="33"/>
    </row>
    <row r="162" spans="1:8" s="2" customFormat="1" ht="16.899999999999999" customHeight="1">
      <c r="A162" s="32"/>
      <c r="B162" s="33"/>
      <c r="C162" s="220" t="s">
        <v>1</v>
      </c>
      <c r="D162" s="220" t="s">
        <v>1584</v>
      </c>
      <c r="E162" s="17" t="s">
        <v>1</v>
      </c>
      <c r="F162" s="221">
        <v>0</v>
      </c>
      <c r="G162" s="32"/>
      <c r="H162" s="33"/>
    </row>
    <row r="163" spans="1:8" s="2" customFormat="1" ht="16.899999999999999" customHeight="1">
      <c r="A163" s="32"/>
      <c r="B163" s="33"/>
      <c r="C163" s="220" t="s">
        <v>1</v>
      </c>
      <c r="D163" s="220" t="s">
        <v>1585</v>
      </c>
      <c r="E163" s="17" t="s">
        <v>1</v>
      </c>
      <c r="F163" s="221">
        <v>8.07</v>
      </c>
      <c r="G163" s="32"/>
      <c r="H163" s="33"/>
    </row>
    <row r="164" spans="1:8" s="2" customFormat="1" ht="16.899999999999999" customHeight="1">
      <c r="A164" s="32"/>
      <c r="B164" s="33"/>
      <c r="C164" s="220" t="s">
        <v>1</v>
      </c>
      <c r="D164" s="220" t="s">
        <v>1586</v>
      </c>
      <c r="E164" s="17" t="s">
        <v>1</v>
      </c>
      <c r="F164" s="221">
        <v>0</v>
      </c>
      <c r="G164" s="32"/>
      <c r="H164" s="33"/>
    </row>
    <row r="165" spans="1:8" s="2" customFormat="1" ht="16.899999999999999" customHeight="1">
      <c r="A165" s="32"/>
      <c r="B165" s="33"/>
      <c r="C165" s="220" t="s">
        <v>1</v>
      </c>
      <c r="D165" s="220" t="s">
        <v>1587</v>
      </c>
      <c r="E165" s="17" t="s">
        <v>1</v>
      </c>
      <c r="F165" s="221">
        <v>6.62</v>
      </c>
      <c r="G165" s="32"/>
      <c r="H165" s="33"/>
    </row>
    <row r="166" spans="1:8" s="2" customFormat="1" ht="16.899999999999999" customHeight="1">
      <c r="A166" s="32"/>
      <c r="B166" s="33"/>
      <c r="C166" s="220" t="s">
        <v>1</v>
      </c>
      <c r="D166" s="220" t="s">
        <v>1588</v>
      </c>
      <c r="E166" s="17" t="s">
        <v>1</v>
      </c>
      <c r="F166" s="221">
        <v>0</v>
      </c>
      <c r="G166" s="32"/>
      <c r="H166" s="33"/>
    </row>
    <row r="167" spans="1:8" s="2" customFormat="1" ht="16.899999999999999" customHeight="1">
      <c r="A167" s="32"/>
      <c r="B167" s="33"/>
      <c r="C167" s="220" t="s">
        <v>1</v>
      </c>
      <c r="D167" s="220" t="s">
        <v>1589</v>
      </c>
      <c r="E167" s="17" t="s">
        <v>1</v>
      </c>
      <c r="F167" s="221">
        <v>8.9600000000000009</v>
      </c>
      <c r="G167" s="32"/>
      <c r="H167" s="33"/>
    </row>
    <row r="168" spans="1:8" s="2" customFormat="1" ht="16.899999999999999" customHeight="1">
      <c r="A168" s="32"/>
      <c r="B168" s="33"/>
      <c r="C168" s="220" t="s">
        <v>1</v>
      </c>
      <c r="D168" s="220" t="s">
        <v>1590</v>
      </c>
      <c r="E168" s="17" t="s">
        <v>1</v>
      </c>
      <c r="F168" s="221">
        <v>0</v>
      </c>
      <c r="G168" s="32"/>
      <c r="H168" s="33"/>
    </row>
    <row r="169" spans="1:8" s="2" customFormat="1" ht="16.899999999999999" customHeight="1">
      <c r="A169" s="32"/>
      <c r="B169" s="33"/>
      <c r="C169" s="220" t="s">
        <v>1</v>
      </c>
      <c r="D169" s="220" t="s">
        <v>1591</v>
      </c>
      <c r="E169" s="17" t="s">
        <v>1</v>
      </c>
      <c r="F169" s="221">
        <v>13.94</v>
      </c>
      <c r="G169" s="32"/>
      <c r="H169" s="33"/>
    </row>
    <row r="170" spans="1:8" s="2" customFormat="1" ht="16.899999999999999" customHeight="1">
      <c r="A170" s="32"/>
      <c r="B170" s="33"/>
      <c r="C170" s="220" t="s">
        <v>1</v>
      </c>
      <c r="D170" s="220" t="s">
        <v>1592</v>
      </c>
      <c r="E170" s="17" t="s">
        <v>1</v>
      </c>
      <c r="F170" s="221">
        <v>0</v>
      </c>
      <c r="G170" s="32"/>
      <c r="H170" s="33"/>
    </row>
    <row r="171" spans="1:8" s="2" customFormat="1" ht="16.899999999999999" customHeight="1">
      <c r="A171" s="32"/>
      <c r="B171" s="33"/>
      <c r="C171" s="220" t="s">
        <v>1</v>
      </c>
      <c r="D171" s="220" t="s">
        <v>1593</v>
      </c>
      <c r="E171" s="17" t="s">
        <v>1</v>
      </c>
      <c r="F171" s="221">
        <v>6.9649999999999999</v>
      </c>
      <c r="G171" s="32"/>
      <c r="H171" s="33"/>
    </row>
    <row r="172" spans="1:8" s="2" customFormat="1" ht="16.899999999999999" customHeight="1">
      <c r="A172" s="32"/>
      <c r="B172" s="33"/>
      <c r="C172" s="220" t="s">
        <v>1</v>
      </c>
      <c r="D172" s="220" t="s">
        <v>1594</v>
      </c>
      <c r="E172" s="17" t="s">
        <v>1</v>
      </c>
      <c r="F172" s="221">
        <v>9.6</v>
      </c>
      <c r="G172" s="32"/>
      <c r="H172" s="33"/>
    </row>
    <row r="173" spans="1:8" s="2" customFormat="1" ht="16.899999999999999" customHeight="1">
      <c r="A173" s="32"/>
      <c r="B173" s="33"/>
      <c r="C173" s="220" t="s">
        <v>1</v>
      </c>
      <c r="D173" s="220" t="s">
        <v>1595</v>
      </c>
      <c r="E173" s="17" t="s">
        <v>1</v>
      </c>
      <c r="F173" s="221">
        <v>0</v>
      </c>
      <c r="G173" s="32"/>
      <c r="H173" s="33"/>
    </row>
    <row r="174" spans="1:8" s="2" customFormat="1" ht="16.899999999999999" customHeight="1">
      <c r="A174" s="32"/>
      <c r="B174" s="33"/>
      <c r="C174" s="220" t="s">
        <v>1</v>
      </c>
      <c r="D174" s="220" t="s">
        <v>1596</v>
      </c>
      <c r="E174" s="17" t="s">
        <v>1</v>
      </c>
      <c r="F174" s="221">
        <v>34.104999999999997</v>
      </c>
      <c r="G174" s="32"/>
      <c r="H174" s="33"/>
    </row>
    <row r="175" spans="1:8" s="2" customFormat="1" ht="16.899999999999999" customHeight="1">
      <c r="A175" s="32"/>
      <c r="B175" s="33"/>
      <c r="C175" s="220" t="s">
        <v>1</v>
      </c>
      <c r="D175" s="220" t="s">
        <v>1597</v>
      </c>
      <c r="E175" s="17" t="s">
        <v>1</v>
      </c>
      <c r="F175" s="221">
        <v>0</v>
      </c>
      <c r="G175" s="32"/>
      <c r="H175" s="33"/>
    </row>
    <row r="176" spans="1:8" s="2" customFormat="1" ht="16.899999999999999" customHeight="1">
      <c r="A176" s="32"/>
      <c r="B176" s="33"/>
      <c r="C176" s="220" t="s">
        <v>1</v>
      </c>
      <c r="D176" s="220" t="s">
        <v>1598</v>
      </c>
      <c r="E176" s="17" t="s">
        <v>1</v>
      </c>
      <c r="F176" s="221">
        <v>5.75</v>
      </c>
      <c r="G176" s="32"/>
      <c r="H176" s="33"/>
    </row>
    <row r="177" spans="1:8" s="2" customFormat="1" ht="16.899999999999999" customHeight="1">
      <c r="A177" s="32"/>
      <c r="B177" s="33"/>
      <c r="C177" s="220" t="s">
        <v>1</v>
      </c>
      <c r="D177" s="220" t="s">
        <v>1599</v>
      </c>
      <c r="E177" s="17" t="s">
        <v>1</v>
      </c>
      <c r="F177" s="221">
        <v>0</v>
      </c>
      <c r="G177" s="32"/>
      <c r="H177" s="33"/>
    </row>
    <row r="178" spans="1:8" s="2" customFormat="1" ht="16.899999999999999" customHeight="1">
      <c r="A178" s="32"/>
      <c r="B178" s="33"/>
      <c r="C178" s="220" t="s">
        <v>1</v>
      </c>
      <c r="D178" s="220" t="s">
        <v>1600</v>
      </c>
      <c r="E178" s="17" t="s">
        <v>1</v>
      </c>
      <c r="F178" s="221">
        <v>5</v>
      </c>
      <c r="G178" s="32"/>
      <c r="H178" s="33"/>
    </row>
    <row r="179" spans="1:8" s="2" customFormat="1" ht="16.899999999999999" customHeight="1">
      <c r="A179" s="32"/>
      <c r="B179" s="33"/>
      <c r="C179" s="220" t="s">
        <v>1</v>
      </c>
      <c r="D179" s="220" t="s">
        <v>1601</v>
      </c>
      <c r="E179" s="17" t="s">
        <v>1</v>
      </c>
      <c r="F179" s="221">
        <v>0</v>
      </c>
      <c r="G179" s="32"/>
      <c r="H179" s="33"/>
    </row>
    <row r="180" spans="1:8" s="2" customFormat="1" ht="16.899999999999999" customHeight="1">
      <c r="A180" s="32"/>
      <c r="B180" s="33"/>
      <c r="C180" s="220" t="s">
        <v>1</v>
      </c>
      <c r="D180" s="220" t="s">
        <v>1602</v>
      </c>
      <c r="E180" s="17" t="s">
        <v>1</v>
      </c>
      <c r="F180" s="221">
        <v>10.41</v>
      </c>
      <c r="G180" s="32"/>
      <c r="H180" s="33"/>
    </row>
    <row r="181" spans="1:8" s="2" customFormat="1" ht="16.899999999999999" customHeight="1">
      <c r="A181" s="32"/>
      <c r="B181" s="33"/>
      <c r="C181" s="220" t="s">
        <v>1</v>
      </c>
      <c r="D181" s="220" t="s">
        <v>1603</v>
      </c>
      <c r="E181" s="17" t="s">
        <v>1</v>
      </c>
      <c r="F181" s="221">
        <v>0</v>
      </c>
      <c r="G181" s="32"/>
      <c r="H181" s="33"/>
    </row>
    <row r="182" spans="1:8" s="2" customFormat="1" ht="16.899999999999999" customHeight="1">
      <c r="A182" s="32"/>
      <c r="B182" s="33"/>
      <c r="C182" s="220" t="s">
        <v>1</v>
      </c>
      <c r="D182" s="220" t="s">
        <v>1604</v>
      </c>
      <c r="E182" s="17" t="s">
        <v>1</v>
      </c>
      <c r="F182" s="221">
        <v>9.39</v>
      </c>
      <c r="G182" s="32"/>
      <c r="H182" s="33"/>
    </row>
    <row r="183" spans="1:8" s="2" customFormat="1" ht="16.899999999999999" customHeight="1">
      <c r="A183" s="32"/>
      <c r="B183" s="33"/>
      <c r="C183" s="220" t="s">
        <v>1</v>
      </c>
      <c r="D183" s="220" t="s">
        <v>1459</v>
      </c>
      <c r="E183" s="17" t="s">
        <v>1</v>
      </c>
      <c r="F183" s="221">
        <v>0</v>
      </c>
      <c r="G183" s="32"/>
      <c r="H183" s="33"/>
    </row>
    <row r="184" spans="1:8" s="2" customFormat="1" ht="16.899999999999999" customHeight="1">
      <c r="A184" s="32"/>
      <c r="B184" s="33"/>
      <c r="C184" s="220" t="s">
        <v>1</v>
      </c>
      <c r="D184" s="220" t="s">
        <v>1605</v>
      </c>
      <c r="E184" s="17" t="s">
        <v>1</v>
      </c>
      <c r="F184" s="221">
        <v>36.31</v>
      </c>
      <c r="G184" s="32"/>
      <c r="H184" s="33"/>
    </row>
    <row r="185" spans="1:8" s="2" customFormat="1" ht="16.899999999999999" customHeight="1">
      <c r="A185" s="32"/>
      <c r="B185" s="33"/>
      <c r="C185" s="220" t="s">
        <v>1</v>
      </c>
      <c r="D185" s="220" t="s">
        <v>1365</v>
      </c>
      <c r="E185" s="17" t="s">
        <v>1</v>
      </c>
      <c r="F185" s="221">
        <v>0</v>
      </c>
      <c r="G185" s="32"/>
      <c r="H185" s="33"/>
    </row>
    <row r="186" spans="1:8" s="2" customFormat="1" ht="16.899999999999999" customHeight="1">
      <c r="A186" s="32"/>
      <c r="B186" s="33"/>
      <c r="C186" s="220" t="s">
        <v>1</v>
      </c>
      <c r="D186" s="220" t="s">
        <v>1606</v>
      </c>
      <c r="E186" s="17" t="s">
        <v>1</v>
      </c>
      <c r="F186" s="221">
        <v>8.7899999999999991</v>
      </c>
      <c r="G186" s="32"/>
      <c r="H186" s="33"/>
    </row>
    <row r="187" spans="1:8" s="2" customFormat="1" ht="16.899999999999999" customHeight="1">
      <c r="A187" s="32"/>
      <c r="B187" s="33"/>
      <c r="C187" s="220" t="s">
        <v>1</v>
      </c>
      <c r="D187" s="220" t="s">
        <v>1607</v>
      </c>
      <c r="E187" s="17" t="s">
        <v>1</v>
      </c>
      <c r="F187" s="221">
        <v>0</v>
      </c>
      <c r="G187" s="32"/>
      <c r="H187" s="33"/>
    </row>
    <row r="188" spans="1:8" s="2" customFormat="1" ht="16.899999999999999" customHeight="1">
      <c r="A188" s="32"/>
      <c r="B188" s="33"/>
      <c r="C188" s="220" t="s">
        <v>1</v>
      </c>
      <c r="D188" s="220" t="s">
        <v>1608</v>
      </c>
      <c r="E188" s="17" t="s">
        <v>1</v>
      </c>
      <c r="F188" s="221">
        <v>9.0399999999999991</v>
      </c>
      <c r="G188" s="32"/>
      <c r="H188" s="33"/>
    </row>
    <row r="189" spans="1:8" s="2" customFormat="1" ht="16.899999999999999" customHeight="1">
      <c r="A189" s="32"/>
      <c r="B189" s="33"/>
      <c r="C189" s="220" t="s">
        <v>1</v>
      </c>
      <c r="D189" s="220" t="s">
        <v>1609</v>
      </c>
      <c r="E189" s="17" t="s">
        <v>1</v>
      </c>
      <c r="F189" s="221">
        <v>5.39</v>
      </c>
      <c r="G189" s="32"/>
      <c r="H189" s="33"/>
    </row>
    <row r="190" spans="1:8" s="2" customFormat="1" ht="16.899999999999999" customHeight="1">
      <c r="A190" s="32"/>
      <c r="B190" s="33"/>
      <c r="C190" s="220" t="s">
        <v>1</v>
      </c>
      <c r="D190" s="220" t="s">
        <v>1610</v>
      </c>
      <c r="E190" s="17" t="s">
        <v>1</v>
      </c>
      <c r="F190" s="221">
        <v>0</v>
      </c>
      <c r="G190" s="32"/>
      <c r="H190" s="33"/>
    </row>
    <row r="191" spans="1:8" s="2" customFormat="1" ht="16.899999999999999" customHeight="1">
      <c r="A191" s="32"/>
      <c r="B191" s="33"/>
      <c r="C191" s="220" t="s">
        <v>1</v>
      </c>
      <c r="D191" s="220" t="s">
        <v>1611</v>
      </c>
      <c r="E191" s="17" t="s">
        <v>1</v>
      </c>
      <c r="F191" s="221">
        <v>8.86</v>
      </c>
      <c r="G191" s="32"/>
      <c r="H191" s="33"/>
    </row>
    <row r="192" spans="1:8" s="2" customFormat="1" ht="16.899999999999999" customHeight="1">
      <c r="A192" s="32"/>
      <c r="B192" s="33"/>
      <c r="C192" s="220" t="s">
        <v>1</v>
      </c>
      <c r="D192" s="220" t="s">
        <v>1612</v>
      </c>
      <c r="E192" s="17" t="s">
        <v>1</v>
      </c>
      <c r="F192" s="221">
        <v>0</v>
      </c>
      <c r="G192" s="32"/>
      <c r="H192" s="33"/>
    </row>
    <row r="193" spans="1:8" s="2" customFormat="1" ht="16.899999999999999" customHeight="1">
      <c r="A193" s="32"/>
      <c r="B193" s="33"/>
      <c r="C193" s="220" t="s">
        <v>1</v>
      </c>
      <c r="D193" s="220" t="s">
        <v>1613</v>
      </c>
      <c r="E193" s="17" t="s">
        <v>1</v>
      </c>
      <c r="F193" s="221">
        <v>6.45</v>
      </c>
      <c r="G193" s="32"/>
      <c r="H193" s="33"/>
    </row>
    <row r="194" spans="1:8" s="2" customFormat="1" ht="16.899999999999999" customHeight="1">
      <c r="A194" s="32"/>
      <c r="B194" s="33"/>
      <c r="C194" s="220" t="s">
        <v>1</v>
      </c>
      <c r="D194" s="220" t="s">
        <v>1078</v>
      </c>
      <c r="E194" s="17" t="s">
        <v>1</v>
      </c>
      <c r="F194" s="221">
        <v>0</v>
      </c>
      <c r="G194" s="32"/>
      <c r="H194" s="33"/>
    </row>
    <row r="195" spans="1:8" s="2" customFormat="1" ht="16.899999999999999" customHeight="1">
      <c r="A195" s="32"/>
      <c r="B195" s="33"/>
      <c r="C195" s="220" t="s">
        <v>1</v>
      </c>
      <c r="D195" s="220" t="s">
        <v>1614</v>
      </c>
      <c r="E195" s="17" t="s">
        <v>1</v>
      </c>
      <c r="F195" s="221">
        <v>9</v>
      </c>
      <c r="G195" s="32"/>
      <c r="H195" s="33"/>
    </row>
    <row r="196" spans="1:8" s="2" customFormat="1" ht="16.899999999999999" customHeight="1">
      <c r="A196" s="32"/>
      <c r="B196" s="33"/>
      <c r="C196" s="220" t="s">
        <v>1</v>
      </c>
      <c r="D196" s="220" t="s">
        <v>1615</v>
      </c>
      <c r="E196" s="17" t="s">
        <v>1</v>
      </c>
      <c r="F196" s="221">
        <v>0</v>
      </c>
      <c r="G196" s="32"/>
      <c r="H196" s="33"/>
    </row>
    <row r="197" spans="1:8" s="2" customFormat="1" ht="16.899999999999999" customHeight="1">
      <c r="A197" s="32"/>
      <c r="B197" s="33"/>
      <c r="C197" s="220" t="s">
        <v>1</v>
      </c>
      <c r="D197" s="220" t="s">
        <v>1616</v>
      </c>
      <c r="E197" s="17" t="s">
        <v>1</v>
      </c>
      <c r="F197" s="221">
        <v>9</v>
      </c>
      <c r="G197" s="32"/>
      <c r="H197" s="33"/>
    </row>
    <row r="198" spans="1:8" s="2" customFormat="1" ht="16.899999999999999" customHeight="1">
      <c r="A198" s="32"/>
      <c r="B198" s="33"/>
      <c r="C198" s="220" t="s">
        <v>1</v>
      </c>
      <c r="D198" s="220" t="s">
        <v>1617</v>
      </c>
      <c r="E198" s="17" t="s">
        <v>1</v>
      </c>
      <c r="F198" s="221">
        <v>0</v>
      </c>
      <c r="G198" s="32"/>
      <c r="H198" s="33"/>
    </row>
    <row r="199" spans="1:8" s="2" customFormat="1" ht="16.899999999999999" customHeight="1">
      <c r="A199" s="32"/>
      <c r="B199" s="33"/>
      <c r="C199" s="220" t="s">
        <v>1</v>
      </c>
      <c r="D199" s="220" t="s">
        <v>1618</v>
      </c>
      <c r="E199" s="17" t="s">
        <v>1</v>
      </c>
      <c r="F199" s="221">
        <v>2.1</v>
      </c>
      <c r="G199" s="32"/>
      <c r="H199" s="33"/>
    </row>
    <row r="200" spans="1:8" s="2" customFormat="1" ht="16.899999999999999" customHeight="1">
      <c r="A200" s="32"/>
      <c r="B200" s="33"/>
      <c r="C200" s="220" t="s">
        <v>1</v>
      </c>
      <c r="D200" s="220" t="s">
        <v>1619</v>
      </c>
      <c r="E200" s="17" t="s">
        <v>1</v>
      </c>
      <c r="F200" s="221">
        <v>0</v>
      </c>
      <c r="G200" s="32"/>
      <c r="H200" s="33"/>
    </row>
    <row r="201" spans="1:8" s="2" customFormat="1" ht="16.899999999999999" customHeight="1">
      <c r="A201" s="32"/>
      <c r="B201" s="33"/>
      <c r="C201" s="220" t="s">
        <v>1</v>
      </c>
      <c r="D201" s="220" t="s">
        <v>1620</v>
      </c>
      <c r="E201" s="17" t="s">
        <v>1</v>
      </c>
      <c r="F201" s="221">
        <v>8.66</v>
      </c>
      <c r="G201" s="32"/>
      <c r="H201" s="33"/>
    </row>
    <row r="202" spans="1:8" s="2" customFormat="1" ht="16.899999999999999" customHeight="1">
      <c r="A202" s="32"/>
      <c r="B202" s="33"/>
      <c r="C202" s="220" t="s">
        <v>1</v>
      </c>
      <c r="D202" s="220" t="s">
        <v>1621</v>
      </c>
      <c r="E202" s="17" t="s">
        <v>1</v>
      </c>
      <c r="F202" s="221">
        <v>0</v>
      </c>
      <c r="G202" s="32"/>
      <c r="H202" s="33"/>
    </row>
    <row r="203" spans="1:8" s="2" customFormat="1" ht="16.899999999999999" customHeight="1">
      <c r="A203" s="32"/>
      <c r="B203" s="33"/>
      <c r="C203" s="220" t="s">
        <v>1</v>
      </c>
      <c r="D203" s="220" t="s">
        <v>1622</v>
      </c>
      <c r="E203" s="17" t="s">
        <v>1</v>
      </c>
      <c r="F203" s="221">
        <v>5.16</v>
      </c>
      <c r="G203" s="32"/>
      <c r="H203" s="33"/>
    </row>
    <row r="204" spans="1:8" s="2" customFormat="1" ht="16.899999999999999" customHeight="1">
      <c r="A204" s="32"/>
      <c r="B204" s="33"/>
      <c r="C204" s="220" t="s">
        <v>1</v>
      </c>
      <c r="D204" s="220" t="s">
        <v>1623</v>
      </c>
      <c r="E204" s="17" t="s">
        <v>1</v>
      </c>
      <c r="F204" s="221">
        <v>0</v>
      </c>
      <c r="G204" s="32"/>
      <c r="H204" s="33"/>
    </row>
    <row r="205" spans="1:8" s="2" customFormat="1" ht="16.899999999999999" customHeight="1">
      <c r="A205" s="32"/>
      <c r="B205" s="33"/>
      <c r="C205" s="220" t="s">
        <v>1</v>
      </c>
      <c r="D205" s="220" t="s">
        <v>1624</v>
      </c>
      <c r="E205" s="17" t="s">
        <v>1</v>
      </c>
      <c r="F205" s="221">
        <v>5.63</v>
      </c>
      <c r="G205" s="32"/>
      <c r="H205" s="33"/>
    </row>
    <row r="206" spans="1:8" s="2" customFormat="1" ht="16.899999999999999" customHeight="1">
      <c r="A206" s="32"/>
      <c r="B206" s="33"/>
      <c r="C206" s="220" t="s">
        <v>1</v>
      </c>
      <c r="D206" s="220" t="s">
        <v>1461</v>
      </c>
      <c r="E206" s="17" t="s">
        <v>1</v>
      </c>
      <c r="F206" s="221">
        <v>0</v>
      </c>
      <c r="G206" s="32"/>
      <c r="H206" s="33"/>
    </row>
    <row r="207" spans="1:8" s="2" customFormat="1" ht="16.899999999999999" customHeight="1">
      <c r="A207" s="32"/>
      <c r="B207" s="33"/>
      <c r="C207" s="220" t="s">
        <v>1</v>
      </c>
      <c r="D207" s="220" t="s">
        <v>1625</v>
      </c>
      <c r="E207" s="17" t="s">
        <v>1</v>
      </c>
      <c r="F207" s="221">
        <v>17.600000000000001</v>
      </c>
      <c r="G207" s="32"/>
      <c r="H207" s="33"/>
    </row>
    <row r="208" spans="1:8" s="2" customFormat="1" ht="16.899999999999999" customHeight="1">
      <c r="A208" s="32"/>
      <c r="B208" s="33"/>
      <c r="C208" s="220" t="s">
        <v>1</v>
      </c>
      <c r="D208" s="220" t="s">
        <v>1626</v>
      </c>
      <c r="E208" s="17" t="s">
        <v>1</v>
      </c>
      <c r="F208" s="221">
        <v>0</v>
      </c>
      <c r="G208" s="32"/>
      <c r="H208" s="33"/>
    </row>
    <row r="209" spans="1:8" s="2" customFormat="1" ht="16.899999999999999" customHeight="1">
      <c r="A209" s="32"/>
      <c r="B209" s="33"/>
      <c r="C209" s="220" t="s">
        <v>1</v>
      </c>
      <c r="D209" s="220" t="s">
        <v>1627</v>
      </c>
      <c r="E209" s="17" t="s">
        <v>1</v>
      </c>
      <c r="F209" s="221">
        <v>28.95</v>
      </c>
      <c r="G209" s="32"/>
      <c r="H209" s="33"/>
    </row>
    <row r="210" spans="1:8" s="2" customFormat="1" ht="16.899999999999999" customHeight="1">
      <c r="A210" s="32"/>
      <c r="B210" s="33"/>
      <c r="C210" s="220" t="s">
        <v>1</v>
      </c>
      <c r="D210" s="220" t="s">
        <v>1449</v>
      </c>
      <c r="E210" s="17" t="s">
        <v>1</v>
      </c>
      <c r="F210" s="221">
        <v>0</v>
      </c>
      <c r="G210" s="32"/>
      <c r="H210" s="33"/>
    </row>
    <row r="211" spans="1:8" s="2" customFormat="1" ht="16.899999999999999" customHeight="1">
      <c r="A211" s="32"/>
      <c r="B211" s="33"/>
      <c r="C211" s="220" t="s">
        <v>1</v>
      </c>
      <c r="D211" s="220" t="s">
        <v>1628</v>
      </c>
      <c r="E211" s="17" t="s">
        <v>1</v>
      </c>
      <c r="F211" s="221">
        <v>41.05</v>
      </c>
      <c r="G211" s="32"/>
      <c r="H211" s="33"/>
    </row>
    <row r="212" spans="1:8" s="2" customFormat="1" ht="16.899999999999999" customHeight="1">
      <c r="A212" s="32"/>
      <c r="B212" s="33"/>
      <c r="C212" s="220" t="s">
        <v>1</v>
      </c>
      <c r="D212" s="220" t="s">
        <v>1629</v>
      </c>
      <c r="E212" s="17" t="s">
        <v>1</v>
      </c>
      <c r="F212" s="221">
        <v>0</v>
      </c>
      <c r="G212" s="32"/>
      <c r="H212" s="33"/>
    </row>
    <row r="213" spans="1:8" s="2" customFormat="1" ht="16.899999999999999" customHeight="1">
      <c r="A213" s="32"/>
      <c r="B213" s="33"/>
      <c r="C213" s="220" t="s">
        <v>1</v>
      </c>
      <c r="D213" s="220" t="s">
        <v>1630</v>
      </c>
      <c r="E213" s="17" t="s">
        <v>1</v>
      </c>
      <c r="F213" s="221">
        <v>14.4</v>
      </c>
      <c r="G213" s="32"/>
      <c r="H213" s="33"/>
    </row>
    <row r="214" spans="1:8" s="2" customFormat="1" ht="16.899999999999999" customHeight="1">
      <c r="A214" s="32"/>
      <c r="B214" s="33"/>
      <c r="C214" s="220" t="s">
        <v>1</v>
      </c>
      <c r="D214" s="220" t="s">
        <v>1631</v>
      </c>
      <c r="E214" s="17" t="s">
        <v>1</v>
      </c>
      <c r="F214" s="221">
        <v>0</v>
      </c>
      <c r="G214" s="32"/>
      <c r="H214" s="33"/>
    </row>
    <row r="215" spans="1:8" s="2" customFormat="1" ht="16.899999999999999" customHeight="1">
      <c r="A215" s="32"/>
      <c r="B215" s="33"/>
      <c r="C215" s="220" t="s">
        <v>1</v>
      </c>
      <c r="D215" s="220" t="s">
        <v>1632</v>
      </c>
      <c r="E215" s="17" t="s">
        <v>1</v>
      </c>
      <c r="F215" s="221">
        <v>8.01</v>
      </c>
      <c r="G215" s="32"/>
      <c r="H215" s="33"/>
    </row>
    <row r="216" spans="1:8" s="2" customFormat="1" ht="16.899999999999999" customHeight="1">
      <c r="A216" s="32"/>
      <c r="B216" s="33"/>
      <c r="C216" s="220" t="s">
        <v>1</v>
      </c>
      <c r="D216" s="220" t="s">
        <v>1633</v>
      </c>
      <c r="E216" s="17" t="s">
        <v>1</v>
      </c>
      <c r="F216" s="221">
        <v>0</v>
      </c>
      <c r="G216" s="32"/>
      <c r="H216" s="33"/>
    </row>
    <row r="217" spans="1:8" s="2" customFormat="1" ht="16.899999999999999" customHeight="1">
      <c r="A217" s="32"/>
      <c r="B217" s="33"/>
      <c r="C217" s="220" t="s">
        <v>1</v>
      </c>
      <c r="D217" s="220" t="s">
        <v>1634</v>
      </c>
      <c r="E217" s="17" t="s">
        <v>1</v>
      </c>
      <c r="F217" s="221">
        <v>4.68</v>
      </c>
      <c r="G217" s="32"/>
      <c r="H217" s="33"/>
    </row>
    <row r="218" spans="1:8" s="2" customFormat="1" ht="16.899999999999999" customHeight="1">
      <c r="A218" s="32"/>
      <c r="B218" s="33"/>
      <c r="C218" s="220" t="s">
        <v>1</v>
      </c>
      <c r="D218" s="220" t="s">
        <v>1113</v>
      </c>
      <c r="E218" s="17" t="s">
        <v>1</v>
      </c>
      <c r="F218" s="221">
        <v>0</v>
      </c>
      <c r="G218" s="32"/>
      <c r="H218" s="33"/>
    </row>
    <row r="219" spans="1:8" s="2" customFormat="1" ht="16.899999999999999" customHeight="1">
      <c r="A219" s="32"/>
      <c r="B219" s="33"/>
      <c r="C219" s="220" t="s">
        <v>1</v>
      </c>
      <c r="D219" s="220" t="s">
        <v>1635</v>
      </c>
      <c r="E219" s="17" t="s">
        <v>1</v>
      </c>
      <c r="F219" s="221">
        <v>18.809999999999999</v>
      </c>
      <c r="G219" s="32"/>
      <c r="H219" s="33"/>
    </row>
    <row r="220" spans="1:8" s="2" customFormat="1" ht="16.899999999999999" customHeight="1">
      <c r="A220" s="32"/>
      <c r="B220" s="33"/>
      <c r="C220" s="220" t="s">
        <v>1</v>
      </c>
      <c r="D220" s="220" t="s">
        <v>1451</v>
      </c>
      <c r="E220" s="17" t="s">
        <v>1</v>
      </c>
      <c r="F220" s="221">
        <v>0</v>
      </c>
      <c r="G220" s="32"/>
      <c r="H220" s="33"/>
    </row>
    <row r="221" spans="1:8" s="2" customFormat="1" ht="16.899999999999999" customHeight="1">
      <c r="A221" s="32"/>
      <c r="B221" s="33"/>
      <c r="C221" s="220" t="s">
        <v>1</v>
      </c>
      <c r="D221" s="220" t="s">
        <v>1636</v>
      </c>
      <c r="E221" s="17" t="s">
        <v>1</v>
      </c>
      <c r="F221" s="221">
        <v>14.24</v>
      </c>
      <c r="G221" s="32"/>
      <c r="H221" s="33"/>
    </row>
    <row r="222" spans="1:8" s="2" customFormat="1" ht="16.899999999999999" customHeight="1">
      <c r="A222" s="32"/>
      <c r="B222" s="33"/>
      <c r="C222" s="220" t="s">
        <v>1</v>
      </c>
      <c r="D222" s="220" t="s">
        <v>1637</v>
      </c>
      <c r="E222" s="17" t="s">
        <v>1</v>
      </c>
      <c r="F222" s="221">
        <v>0</v>
      </c>
      <c r="G222" s="32"/>
      <c r="H222" s="33"/>
    </row>
    <row r="223" spans="1:8" s="2" customFormat="1" ht="16.899999999999999" customHeight="1">
      <c r="A223" s="32"/>
      <c r="B223" s="33"/>
      <c r="C223" s="220" t="s">
        <v>1</v>
      </c>
      <c r="D223" s="220" t="s">
        <v>1638</v>
      </c>
      <c r="E223" s="17" t="s">
        <v>1</v>
      </c>
      <c r="F223" s="221">
        <v>17.53</v>
      </c>
      <c r="G223" s="32"/>
      <c r="H223" s="33"/>
    </row>
    <row r="224" spans="1:8" s="2" customFormat="1" ht="16.899999999999999" customHeight="1">
      <c r="A224" s="32"/>
      <c r="B224" s="33"/>
      <c r="C224" s="220" t="s">
        <v>1</v>
      </c>
      <c r="D224" s="220" t="s">
        <v>1639</v>
      </c>
      <c r="E224" s="17" t="s">
        <v>1</v>
      </c>
      <c r="F224" s="221">
        <v>0</v>
      </c>
      <c r="G224" s="32"/>
      <c r="H224" s="33"/>
    </row>
    <row r="225" spans="1:8" s="2" customFormat="1" ht="16.899999999999999" customHeight="1">
      <c r="A225" s="32"/>
      <c r="B225" s="33"/>
      <c r="C225" s="220" t="s">
        <v>1</v>
      </c>
      <c r="D225" s="220" t="s">
        <v>1640</v>
      </c>
      <c r="E225" s="17" t="s">
        <v>1</v>
      </c>
      <c r="F225" s="221">
        <v>14.68</v>
      </c>
      <c r="G225" s="32"/>
      <c r="H225" s="33"/>
    </row>
    <row r="226" spans="1:8" s="2" customFormat="1" ht="16.899999999999999" customHeight="1">
      <c r="A226" s="32"/>
      <c r="B226" s="33"/>
      <c r="C226" s="220" t="s">
        <v>1</v>
      </c>
      <c r="D226" s="220" t="s">
        <v>1641</v>
      </c>
      <c r="E226" s="17" t="s">
        <v>1</v>
      </c>
      <c r="F226" s="221">
        <v>0</v>
      </c>
      <c r="G226" s="32"/>
      <c r="H226" s="33"/>
    </row>
    <row r="227" spans="1:8" s="2" customFormat="1" ht="16.899999999999999" customHeight="1">
      <c r="A227" s="32"/>
      <c r="B227" s="33"/>
      <c r="C227" s="220" t="s">
        <v>1</v>
      </c>
      <c r="D227" s="220" t="s">
        <v>1642</v>
      </c>
      <c r="E227" s="17" t="s">
        <v>1</v>
      </c>
      <c r="F227" s="221">
        <v>12.2</v>
      </c>
      <c r="G227" s="32"/>
      <c r="H227" s="33"/>
    </row>
    <row r="228" spans="1:8" s="2" customFormat="1" ht="16.899999999999999" customHeight="1">
      <c r="A228" s="32"/>
      <c r="B228" s="33"/>
      <c r="C228" s="220" t="s">
        <v>1</v>
      </c>
      <c r="D228" s="220" t="s">
        <v>1643</v>
      </c>
      <c r="E228" s="17" t="s">
        <v>1</v>
      </c>
      <c r="F228" s="221">
        <v>0</v>
      </c>
      <c r="G228" s="32"/>
      <c r="H228" s="33"/>
    </row>
    <row r="229" spans="1:8" s="2" customFormat="1" ht="16.899999999999999" customHeight="1">
      <c r="A229" s="32"/>
      <c r="B229" s="33"/>
      <c r="C229" s="220" t="s">
        <v>1</v>
      </c>
      <c r="D229" s="220" t="s">
        <v>1644</v>
      </c>
      <c r="E229" s="17" t="s">
        <v>1</v>
      </c>
      <c r="F229" s="221">
        <v>5.09</v>
      </c>
      <c r="G229" s="32"/>
      <c r="H229" s="33"/>
    </row>
    <row r="230" spans="1:8" s="2" customFormat="1" ht="16.899999999999999" customHeight="1">
      <c r="A230" s="32"/>
      <c r="B230" s="33"/>
      <c r="C230" s="220" t="s">
        <v>1</v>
      </c>
      <c r="D230" s="220" t="s">
        <v>1645</v>
      </c>
      <c r="E230" s="17" t="s">
        <v>1</v>
      </c>
      <c r="F230" s="221">
        <v>0</v>
      </c>
      <c r="G230" s="32"/>
      <c r="H230" s="33"/>
    </row>
    <row r="231" spans="1:8" s="2" customFormat="1" ht="16.899999999999999" customHeight="1">
      <c r="A231" s="32"/>
      <c r="B231" s="33"/>
      <c r="C231" s="220" t="s">
        <v>1</v>
      </c>
      <c r="D231" s="220" t="s">
        <v>1646</v>
      </c>
      <c r="E231" s="17" t="s">
        <v>1</v>
      </c>
      <c r="F231" s="221">
        <v>8.2200000000000006</v>
      </c>
      <c r="G231" s="32"/>
      <c r="H231" s="33"/>
    </row>
    <row r="232" spans="1:8" s="2" customFormat="1" ht="16.899999999999999" customHeight="1">
      <c r="A232" s="32"/>
      <c r="B232" s="33"/>
      <c r="C232" s="220" t="s">
        <v>1</v>
      </c>
      <c r="D232" s="220" t="s">
        <v>1647</v>
      </c>
      <c r="E232" s="17" t="s">
        <v>1</v>
      </c>
      <c r="F232" s="221">
        <v>0</v>
      </c>
      <c r="G232" s="32"/>
      <c r="H232" s="33"/>
    </row>
    <row r="233" spans="1:8" s="2" customFormat="1" ht="16.899999999999999" customHeight="1">
      <c r="A233" s="32"/>
      <c r="B233" s="33"/>
      <c r="C233" s="220" t="s">
        <v>1</v>
      </c>
      <c r="D233" s="220" t="s">
        <v>1648</v>
      </c>
      <c r="E233" s="17" t="s">
        <v>1</v>
      </c>
      <c r="F233" s="221">
        <v>11.45</v>
      </c>
      <c r="G233" s="32"/>
      <c r="H233" s="33"/>
    </row>
    <row r="234" spans="1:8" s="2" customFormat="1" ht="16.899999999999999" customHeight="1">
      <c r="A234" s="32"/>
      <c r="B234" s="33"/>
      <c r="C234" s="220" t="s">
        <v>1</v>
      </c>
      <c r="D234" s="220" t="s">
        <v>1649</v>
      </c>
      <c r="E234" s="17" t="s">
        <v>1</v>
      </c>
      <c r="F234" s="221">
        <v>0</v>
      </c>
      <c r="G234" s="32"/>
      <c r="H234" s="33"/>
    </row>
    <row r="235" spans="1:8" s="2" customFormat="1" ht="16.899999999999999" customHeight="1">
      <c r="A235" s="32"/>
      <c r="B235" s="33"/>
      <c r="C235" s="220" t="s">
        <v>1</v>
      </c>
      <c r="D235" s="220" t="s">
        <v>1650</v>
      </c>
      <c r="E235" s="17" t="s">
        <v>1</v>
      </c>
      <c r="F235" s="221">
        <v>15.36</v>
      </c>
      <c r="G235" s="32"/>
      <c r="H235" s="33"/>
    </row>
    <row r="236" spans="1:8" s="2" customFormat="1" ht="16.899999999999999" customHeight="1">
      <c r="A236" s="32"/>
      <c r="B236" s="33"/>
      <c r="C236" s="220" t="s">
        <v>1</v>
      </c>
      <c r="D236" s="220" t="s">
        <v>1651</v>
      </c>
      <c r="E236" s="17" t="s">
        <v>1</v>
      </c>
      <c r="F236" s="221">
        <v>0</v>
      </c>
      <c r="G236" s="32"/>
      <c r="H236" s="33"/>
    </row>
    <row r="237" spans="1:8" s="2" customFormat="1" ht="16.899999999999999" customHeight="1">
      <c r="A237" s="32"/>
      <c r="B237" s="33"/>
      <c r="C237" s="220" t="s">
        <v>1</v>
      </c>
      <c r="D237" s="220" t="s">
        <v>1652</v>
      </c>
      <c r="E237" s="17" t="s">
        <v>1</v>
      </c>
      <c r="F237" s="221">
        <v>19.555</v>
      </c>
      <c r="G237" s="32"/>
      <c r="H237" s="33"/>
    </row>
    <row r="238" spans="1:8" s="2" customFormat="1" ht="16.899999999999999" customHeight="1">
      <c r="A238" s="32"/>
      <c r="B238" s="33"/>
      <c r="C238" s="220" t="s">
        <v>1</v>
      </c>
      <c r="D238" s="220" t="s">
        <v>1653</v>
      </c>
      <c r="E238" s="17" t="s">
        <v>1</v>
      </c>
      <c r="F238" s="221">
        <v>0</v>
      </c>
      <c r="G238" s="32"/>
      <c r="H238" s="33"/>
    </row>
    <row r="239" spans="1:8" s="2" customFormat="1" ht="16.899999999999999" customHeight="1">
      <c r="A239" s="32"/>
      <c r="B239" s="33"/>
      <c r="C239" s="220" t="s">
        <v>1</v>
      </c>
      <c r="D239" s="220" t="s">
        <v>1654</v>
      </c>
      <c r="E239" s="17" t="s">
        <v>1</v>
      </c>
      <c r="F239" s="221">
        <v>10.130000000000001</v>
      </c>
      <c r="G239" s="32"/>
      <c r="H239" s="33"/>
    </row>
    <row r="240" spans="1:8" s="2" customFormat="1" ht="16.899999999999999" customHeight="1">
      <c r="A240" s="32"/>
      <c r="B240" s="33"/>
      <c r="C240" s="220" t="s">
        <v>1</v>
      </c>
      <c r="D240" s="220" t="s">
        <v>1655</v>
      </c>
      <c r="E240" s="17" t="s">
        <v>1</v>
      </c>
      <c r="F240" s="221">
        <v>0</v>
      </c>
      <c r="G240" s="32"/>
      <c r="H240" s="33"/>
    </row>
    <row r="241" spans="1:8" s="2" customFormat="1" ht="16.899999999999999" customHeight="1">
      <c r="A241" s="32"/>
      <c r="B241" s="33"/>
      <c r="C241" s="220" t="s">
        <v>1</v>
      </c>
      <c r="D241" s="220" t="s">
        <v>1656</v>
      </c>
      <c r="E241" s="17" t="s">
        <v>1</v>
      </c>
      <c r="F241" s="221">
        <v>8</v>
      </c>
      <c r="G241" s="32"/>
      <c r="H241" s="33"/>
    </row>
    <row r="242" spans="1:8" s="2" customFormat="1" ht="16.899999999999999" customHeight="1">
      <c r="A242" s="32"/>
      <c r="B242" s="33"/>
      <c r="C242" s="220" t="s">
        <v>1</v>
      </c>
      <c r="D242" s="220" t="s">
        <v>1453</v>
      </c>
      <c r="E242" s="17" t="s">
        <v>1</v>
      </c>
      <c r="F242" s="221">
        <v>0</v>
      </c>
      <c r="G242" s="32"/>
      <c r="H242" s="33"/>
    </row>
    <row r="243" spans="1:8" s="2" customFormat="1" ht="16.899999999999999" customHeight="1">
      <c r="A243" s="32"/>
      <c r="B243" s="33"/>
      <c r="C243" s="220" t="s">
        <v>1</v>
      </c>
      <c r="D243" s="220" t="s">
        <v>1657</v>
      </c>
      <c r="E243" s="17" t="s">
        <v>1</v>
      </c>
      <c r="F243" s="221">
        <v>36.619999999999997</v>
      </c>
      <c r="G243" s="32"/>
      <c r="H243" s="33"/>
    </row>
    <row r="244" spans="1:8" s="2" customFormat="1" ht="16.899999999999999" customHeight="1">
      <c r="A244" s="32"/>
      <c r="B244" s="33"/>
      <c r="C244" s="220" t="s">
        <v>1</v>
      </c>
      <c r="D244" s="220" t="s">
        <v>1</v>
      </c>
      <c r="E244" s="17" t="s">
        <v>1</v>
      </c>
      <c r="F244" s="221">
        <v>0</v>
      </c>
      <c r="G244" s="32"/>
      <c r="H244" s="33"/>
    </row>
    <row r="245" spans="1:8" s="2" customFormat="1" ht="16.899999999999999" customHeight="1">
      <c r="A245" s="32"/>
      <c r="B245" s="33"/>
      <c r="C245" s="220" t="s">
        <v>1</v>
      </c>
      <c r="D245" s="220" t="s">
        <v>1668</v>
      </c>
      <c r="E245" s="17" t="s">
        <v>1</v>
      </c>
      <c r="F245" s="221">
        <v>0</v>
      </c>
      <c r="G245" s="32"/>
      <c r="H245" s="33"/>
    </row>
    <row r="246" spans="1:8" s="2" customFormat="1" ht="16.899999999999999" customHeight="1">
      <c r="A246" s="32"/>
      <c r="B246" s="33"/>
      <c r="C246" s="220" t="s">
        <v>1</v>
      </c>
      <c r="D246" s="220" t="s">
        <v>3363</v>
      </c>
      <c r="E246" s="17" t="s">
        <v>1</v>
      </c>
      <c r="F246" s="221">
        <v>0</v>
      </c>
      <c r="G246" s="32"/>
      <c r="H246" s="33"/>
    </row>
    <row r="247" spans="1:8" s="2" customFormat="1" ht="16.899999999999999" customHeight="1">
      <c r="A247" s="32"/>
      <c r="B247" s="33"/>
      <c r="C247" s="220" t="s">
        <v>1</v>
      </c>
      <c r="D247" s="220" t="s">
        <v>3482</v>
      </c>
      <c r="E247" s="17" t="s">
        <v>1</v>
      </c>
      <c r="F247" s="221">
        <v>19.5</v>
      </c>
      <c r="G247" s="32"/>
      <c r="H247" s="33"/>
    </row>
    <row r="248" spans="1:8" s="2" customFormat="1" ht="16.899999999999999" customHeight="1">
      <c r="A248" s="32"/>
      <c r="B248" s="33"/>
      <c r="C248" s="220" t="s">
        <v>1</v>
      </c>
      <c r="D248" s="220" t="s">
        <v>3365</v>
      </c>
      <c r="E248" s="17" t="s">
        <v>1</v>
      </c>
      <c r="F248" s="221">
        <v>0</v>
      </c>
      <c r="G248" s="32"/>
      <c r="H248" s="33"/>
    </row>
    <row r="249" spans="1:8" s="2" customFormat="1" ht="16.899999999999999" customHeight="1">
      <c r="A249" s="32"/>
      <c r="B249" s="33"/>
      <c r="C249" s="220" t="s">
        <v>1</v>
      </c>
      <c r="D249" s="220" t="s">
        <v>3483</v>
      </c>
      <c r="E249" s="17" t="s">
        <v>1</v>
      </c>
      <c r="F249" s="221">
        <v>39.409999999999997</v>
      </c>
      <c r="G249" s="32"/>
      <c r="H249" s="33"/>
    </row>
    <row r="250" spans="1:8" s="2" customFormat="1" ht="16.899999999999999" customHeight="1">
      <c r="A250" s="32"/>
      <c r="B250" s="33"/>
      <c r="C250" s="220" t="s">
        <v>1</v>
      </c>
      <c r="D250" s="220" t="s">
        <v>3111</v>
      </c>
      <c r="E250" s="17" t="s">
        <v>1</v>
      </c>
      <c r="F250" s="221">
        <v>0</v>
      </c>
      <c r="G250" s="32"/>
      <c r="H250" s="33"/>
    </row>
    <row r="251" spans="1:8" s="2" customFormat="1" ht="16.899999999999999" customHeight="1">
      <c r="A251" s="32"/>
      <c r="B251" s="33"/>
      <c r="C251" s="220" t="s">
        <v>1</v>
      </c>
      <c r="D251" s="220" t="s">
        <v>3112</v>
      </c>
      <c r="E251" s="17" t="s">
        <v>1</v>
      </c>
      <c r="F251" s="221">
        <v>8</v>
      </c>
      <c r="G251" s="32"/>
      <c r="H251" s="33"/>
    </row>
    <row r="252" spans="1:8" s="2" customFormat="1" ht="16.899999999999999" customHeight="1">
      <c r="A252" s="32"/>
      <c r="B252" s="33"/>
      <c r="C252" s="220" t="s">
        <v>1</v>
      </c>
      <c r="D252" s="220" t="s">
        <v>3113</v>
      </c>
      <c r="E252" s="17" t="s">
        <v>1</v>
      </c>
      <c r="F252" s="221">
        <v>0</v>
      </c>
      <c r="G252" s="32"/>
      <c r="H252" s="33"/>
    </row>
    <row r="253" spans="1:8" s="2" customFormat="1" ht="16.899999999999999" customHeight="1">
      <c r="A253" s="32"/>
      <c r="B253" s="33"/>
      <c r="C253" s="220" t="s">
        <v>1</v>
      </c>
      <c r="D253" s="220" t="s">
        <v>3114</v>
      </c>
      <c r="E253" s="17" t="s">
        <v>1</v>
      </c>
      <c r="F253" s="221">
        <v>34.26</v>
      </c>
      <c r="G253" s="32"/>
      <c r="H253" s="33"/>
    </row>
    <row r="254" spans="1:8" s="2" customFormat="1" ht="16.899999999999999" customHeight="1">
      <c r="A254" s="32"/>
      <c r="B254" s="33"/>
      <c r="C254" s="220" t="s">
        <v>1</v>
      </c>
      <c r="D254" s="220" t="s">
        <v>3167</v>
      </c>
      <c r="E254" s="17" t="s">
        <v>1</v>
      </c>
      <c r="F254" s="221">
        <v>0</v>
      </c>
      <c r="G254" s="32"/>
      <c r="H254" s="33"/>
    </row>
    <row r="255" spans="1:8" s="2" customFormat="1" ht="16.899999999999999" customHeight="1">
      <c r="A255" s="32"/>
      <c r="B255" s="33"/>
      <c r="C255" s="220" t="s">
        <v>1</v>
      </c>
      <c r="D255" s="220" t="s">
        <v>3484</v>
      </c>
      <c r="E255" s="17" t="s">
        <v>1</v>
      </c>
      <c r="F255" s="221">
        <v>5.74</v>
      </c>
      <c r="G255" s="32"/>
      <c r="H255" s="33"/>
    </row>
    <row r="256" spans="1:8" s="2" customFormat="1" ht="16.899999999999999" customHeight="1">
      <c r="A256" s="32"/>
      <c r="B256" s="33"/>
      <c r="C256" s="220" t="s">
        <v>1</v>
      </c>
      <c r="D256" s="220" t="s">
        <v>3115</v>
      </c>
      <c r="E256" s="17" t="s">
        <v>1</v>
      </c>
      <c r="F256" s="221">
        <v>0</v>
      </c>
      <c r="G256" s="32"/>
      <c r="H256" s="33"/>
    </row>
    <row r="257" spans="1:8" s="2" customFormat="1" ht="16.899999999999999" customHeight="1">
      <c r="A257" s="32"/>
      <c r="B257" s="33"/>
      <c r="C257" s="220" t="s">
        <v>1</v>
      </c>
      <c r="D257" s="220" t="s">
        <v>3116</v>
      </c>
      <c r="E257" s="17" t="s">
        <v>1</v>
      </c>
      <c r="F257" s="221">
        <v>28.5</v>
      </c>
      <c r="G257" s="32"/>
      <c r="H257" s="33"/>
    </row>
    <row r="258" spans="1:8" s="2" customFormat="1" ht="16.899999999999999" customHeight="1">
      <c r="A258" s="32"/>
      <c r="B258" s="33"/>
      <c r="C258" s="220" t="s">
        <v>1</v>
      </c>
      <c r="D258" s="220" t="s">
        <v>3168</v>
      </c>
      <c r="E258" s="17" t="s">
        <v>1</v>
      </c>
      <c r="F258" s="221">
        <v>0</v>
      </c>
      <c r="G258" s="32"/>
      <c r="H258" s="33"/>
    </row>
    <row r="259" spans="1:8" s="2" customFormat="1" ht="16.899999999999999" customHeight="1">
      <c r="A259" s="32"/>
      <c r="B259" s="33"/>
      <c r="C259" s="220" t="s">
        <v>1</v>
      </c>
      <c r="D259" s="220" t="s">
        <v>3485</v>
      </c>
      <c r="E259" s="17" t="s">
        <v>1</v>
      </c>
      <c r="F259" s="221">
        <v>15.32</v>
      </c>
      <c r="G259" s="32"/>
      <c r="H259" s="33"/>
    </row>
    <row r="260" spans="1:8" s="2" customFormat="1" ht="16.899999999999999" customHeight="1">
      <c r="A260" s="32"/>
      <c r="B260" s="33"/>
      <c r="C260" s="220" t="s">
        <v>1</v>
      </c>
      <c r="D260" s="220" t="s">
        <v>2309</v>
      </c>
      <c r="E260" s="17" t="s">
        <v>1</v>
      </c>
      <c r="F260" s="221">
        <v>0</v>
      </c>
      <c r="G260" s="32"/>
      <c r="H260" s="33"/>
    </row>
    <row r="261" spans="1:8" s="2" customFormat="1" ht="16.899999999999999" customHeight="1">
      <c r="A261" s="32"/>
      <c r="B261" s="33"/>
      <c r="C261" s="220" t="s">
        <v>1</v>
      </c>
      <c r="D261" s="220" t="s">
        <v>3117</v>
      </c>
      <c r="E261" s="17" t="s">
        <v>1</v>
      </c>
      <c r="F261" s="221">
        <v>12.82</v>
      </c>
      <c r="G261" s="32"/>
      <c r="H261" s="33"/>
    </row>
    <row r="262" spans="1:8" s="2" customFormat="1" ht="16.899999999999999" customHeight="1">
      <c r="A262" s="32"/>
      <c r="B262" s="33"/>
      <c r="C262" s="220" t="s">
        <v>1</v>
      </c>
      <c r="D262" s="220" t="s">
        <v>3118</v>
      </c>
      <c r="E262" s="17" t="s">
        <v>1</v>
      </c>
      <c r="F262" s="221">
        <v>0</v>
      </c>
      <c r="G262" s="32"/>
      <c r="H262" s="33"/>
    </row>
    <row r="263" spans="1:8" s="2" customFormat="1" ht="22.5">
      <c r="A263" s="32"/>
      <c r="B263" s="33"/>
      <c r="C263" s="220" t="s">
        <v>1</v>
      </c>
      <c r="D263" s="220" t="s">
        <v>3119</v>
      </c>
      <c r="E263" s="17" t="s">
        <v>1</v>
      </c>
      <c r="F263" s="221">
        <v>44.92</v>
      </c>
      <c r="G263" s="32"/>
      <c r="H263" s="33"/>
    </row>
    <row r="264" spans="1:8" s="2" customFormat="1" ht="16.899999999999999" customHeight="1">
      <c r="A264" s="32"/>
      <c r="B264" s="33"/>
      <c r="C264" s="220" t="s">
        <v>1</v>
      </c>
      <c r="D264" s="220" t="s">
        <v>3169</v>
      </c>
      <c r="E264" s="17" t="s">
        <v>1</v>
      </c>
      <c r="F264" s="221">
        <v>0</v>
      </c>
      <c r="G264" s="32"/>
      <c r="H264" s="33"/>
    </row>
    <row r="265" spans="1:8" s="2" customFormat="1" ht="16.899999999999999" customHeight="1">
      <c r="A265" s="32"/>
      <c r="B265" s="33"/>
      <c r="C265" s="220" t="s">
        <v>1</v>
      </c>
      <c r="D265" s="220" t="s">
        <v>3486</v>
      </c>
      <c r="E265" s="17" t="s">
        <v>1</v>
      </c>
      <c r="F265" s="221">
        <v>5.0999999999999996</v>
      </c>
      <c r="G265" s="32"/>
      <c r="H265" s="33"/>
    </row>
    <row r="266" spans="1:8" s="2" customFormat="1" ht="16.899999999999999" customHeight="1">
      <c r="A266" s="32"/>
      <c r="B266" s="33"/>
      <c r="C266" s="220" t="s">
        <v>1</v>
      </c>
      <c r="D266" s="220" t="s">
        <v>3120</v>
      </c>
      <c r="E266" s="17" t="s">
        <v>1</v>
      </c>
      <c r="F266" s="221">
        <v>0</v>
      </c>
      <c r="G266" s="32"/>
      <c r="H266" s="33"/>
    </row>
    <row r="267" spans="1:8" s="2" customFormat="1" ht="16.899999999999999" customHeight="1">
      <c r="A267" s="32"/>
      <c r="B267" s="33"/>
      <c r="C267" s="220" t="s">
        <v>1</v>
      </c>
      <c r="D267" s="220" t="s">
        <v>3121</v>
      </c>
      <c r="E267" s="17" t="s">
        <v>1</v>
      </c>
      <c r="F267" s="221">
        <v>44.56</v>
      </c>
      <c r="G267" s="32"/>
      <c r="H267" s="33"/>
    </row>
    <row r="268" spans="1:8" s="2" customFormat="1" ht="16.899999999999999" customHeight="1">
      <c r="A268" s="32"/>
      <c r="B268" s="33"/>
      <c r="C268" s="220" t="s">
        <v>1</v>
      </c>
      <c r="D268" s="220" t="s">
        <v>3170</v>
      </c>
      <c r="E268" s="17" t="s">
        <v>1</v>
      </c>
      <c r="F268" s="221">
        <v>0</v>
      </c>
      <c r="G268" s="32"/>
      <c r="H268" s="33"/>
    </row>
    <row r="269" spans="1:8" s="2" customFormat="1" ht="16.899999999999999" customHeight="1">
      <c r="A269" s="32"/>
      <c r="B269" s="33"/>
      <c r="C269" s="220" t="s">
        <v>1</v>
      </c>
      <c r="D269" s="220" t="s">
        <v>3487</v>
      </c>
      <c r="E269" s="17" t="s">
        <v>1</v>
      </c>
      <c r="F269" s="221">
        <v>5.93</v>
      </c>
      <c r="G269" s="32"/>
      <c r="H269" s="33"/>
    </row>
    <row r="270" spans="1:8" s="2" customFormat="1" ht="16.899999999999999" customHeight="1">
      <c r="A270" s="32"/>
      <c r="B270" s="33"/>
      <c r="C270" s="220" t="s">
        <v>1</v>
      </c>
      <c r="D270" s="220" t="s">
        <v>3488</v>
      </c>
      <c r="E270" s="17" t="s">
        <v>1</v>
      </c>
      <c r="F270" s="221">
        <v>8.68</v>
      </c>
      <c r="G270" s="32"/>
      <c r="H270" s="33"/>
    </row>
    <row r="271" spans="1:8" s="2" customFormat="1" ht="16.899999999999999" customHeight="1">
      <c r="A271" s="32"/>
      <c r="B271" s="33"/>
      <c r="C271" s="220" t="s">
        <v>1</v>
      </c>
      <c r="D271" s="220" t="s">
        <v>3378</v>
      </c>
      <c r="E271" s="17" t="s">
        <v>1</v>
      </c>
      <c r="F271" s="221">
        <v>0</v>
      </c>
      <c r="G271" s="32"/>
      <c r="H271" s="33"/>
    </row>
    <row r="272" spans="1:8" s="2" customFormat="1" ht="22.5">
      <c r="A272" s="32"/>
      <c r="B272" s="33"/>
      <c r="C272" s="220" t="s">
        <v>1</v>
      </c>
      <c r="D272" s="220" t="s">
        <v>3489</v>
      </c>
      <c r="E272" s="17" t="s">
        <v>1</v>
      </c>
      <c r="F272" s="221">
        <v>37.755000000000003</v>
      </c>
      <c r="G272" s="32"/>
      <c r="H272" s="33"/>
    </row>
    <row r="273" spans="1:8" s="2" customFormat="1" ht="16.899999999999999" customHeight="1">
      <c r="A273" s="32"/>
      <c r="B273" s="33"/>
      <c r="C273" s="220" t="s">
        <v>1</v>
      </c>
      <c r="D273" s="220" t="s">
        <v>3227</v>
      </c>
      <c r="E273" s="17" t="s">
        <v>1</v>
      </c>
      <c r="F273" s="221">
        <v>0</v>
      </c>
      <c r="G273" s="32"/>
      <c r="H273" s="33"/>
    </row>
    <row r="274" spans="1:8" s="2" customFormat="1" ht="16.899999999999999" customHeight="1">
      <c r="A274" s="32"/>
      <c r="B274" s="33"/>
      <c r="C274" s="220" t="s">
        <v>1</v>
      </c>
      <c r="D274" s="220" t="s">
        <v>3490</v>
      </c>
      <c r="E274" s="17" t="s">
        <v>1</v>
      </c>
      <c r="F274" s="221">
        <v>15.68</v>
      </c>
      <c r="G274" s="32"/>
      <c r="H274" s="33"/>
    </row>
    <row r="275" spans="1:8" s="2" customFormat="1" ht="16.899999999999999" customHeight="1">
      <c r="A275" s="32"/>
      <c r="B275" s="33"/>
      <c r="C275" s="220" t="s">
        <v>1</v>
      </c>
      <c r="D275" s="220" t="s">
        <v>3122</v>
      </c>
      <c r="E275" s="17" t="s">
        <v>1</v>
      </c>
      <c r="F275" s="221">
        <v>0</v>
      </c>
      <c r="G275" s="32"/>
      <c r="H275" s="33"/>
    </row>
    <row r="276" spans="1:8" s="2" customFormat="1" ht="16.899999999999999" customHeight="1">
      <c r="A276" s="32"/>
      <c r="B276" s="33"/>
      <c r="C276" s="220" t="s">
        <v>1</v>
      </c>
      <c r="D276" s="220" t="s">
        <v>3123</v>
      </c>
      <c r="E276" s="17" t="s">
        <v>1</v>
      </c>
      <c r="F276" s="221">
        <v>11.105</v>
      </c>
      <c r="G276" s="32"/>
      <c r="H276" s="33"/>
    </row>
    <row r="277" spans="1:8" s="2" customFormat="1" ht="16.899999999999999" customHeight="1">
      <c r="A277" s="32"/>
      <c r="B277" s="33"/>
      <c r="C277" s="220" t="s">
        <v>1</v>
      </c>
      <c r="D277" s="220" t="s">
        <v>3124</v>
      </c>
      <c r="E277" s="17" t="s">
        <v>1</v>
      </c>
      <c r="F277" s="221">
        <v>0</v>
      </c>
      <c r="G277" s="32"/>
      <c r="H277" s="33"/>
    </row>
    <row r="278" spans="1:8" s="2" customFormat="1" ht="16.899999999999999" customHeight="1">
      <c r="A278" s="32"/>
      <c r="B278" s="33"/>
      <c r="C278" s="220" t="s">
        <v>1</v>
      </c>
      <c r="D278" s="220" t="s">
        <v>3125</v>
      </c>
      <c r="E278" s="17" t="s">
        <v>1</v>
      </c>
      <c r="F278" s="221">
        <v>46.08</v>
      </c>
      <c r="G278" s="32"/>
      <c r="H278" s="33"/>
    </row>
    <row r="279" spans="1:8" s="2" customFormat="1" ht="16.899999999999999" customHeight="1">
      <c r="A279" s="32"/>
      <c r="B279" s="33"/>
      <c r="C279" s="220" t="s">
        <v>1</v>
      </c>
      <c r="D279" s="220" t="s">
        <v>3171</v>
      </c>
      <c r="E279" s="17" t="s">
        <v>1</v>
      </c>
      <c r="F279" s="221">
        <v>0</v>
      </c>
      <c r="G279" s="32"/>
      <c r="H279" s="33"/>
    </row>
    <row r="280" spans="1:8" s="2" customFormat="1" ht="16.899999999999999" customHeight="1">
      <c r="A280" s="32"/>
      <c r="B280" s="33"/>
      <c r="C280" s="220" t="s">
        <v>1</v>
      </c>
      <c r="D280" s="220" t="s">
        <v>3491</v>
      </c>
      <c r="E280" s="17" t="s">
        <v>1</v>
      </c>
      <c r="F280" s="221">
        <v>8.3000000000000007</v>
      </c>
      <c r="G280" s="32"/>
      <c r="H280" s="33"/>
    </row>
    <row r="281" spans="1:8" s="2" customFormat="1" ht="16.899999999999999" customHeight="1">
      <c r="A281" s="32"/>
      <c r="B281" s="33"/>
      <c r="C281" s="220" t="s">
        <v>1</v>
      </c>
      <c r="D281" s="220" t="s">
        <v>3172</v>
      </c>
      <c r="E281" s="17" t="s">
        <v>1</v>
      </c>
      <c r="F281" s="221">
        <v>0</v>
      </c>
      <c r="G281" s="32"/>
      <c r="H281" s="33"/>
    </row>
    <row r="282" spans="1:8" s="2" customFormat="1" ht="16.899999999999999" customHeight="1">
      <c r="A282" s="32"/>
      <c r="B282" s="33"/>
      <c r="C282" s="220" t="s">
        <v>1</v>
      </c>
      <c r="D282" s="220" t="s">
        <v>3492</v>
      </c>
      <c r="E282" s="17" t="s">
        <v>1</v>
      </c>
      <c r="F282" s="221">
        <v>11.49</v>
      </c>
      <c r="G282" s="32"/>
      <c r="H282" s="33"/>
    </row>
    <row r="283" spans="1:8" s="2" customFormat="1" ht="16.899999999999999" customHeight="1">
      <c r="A283" s="32"/>
      <c r="B283" s="33"/>
      <c r="C283" s="220" t="s">
        <v>1</v>
      </c>
      <c r="D283" s="220" t="s">
        <v>3126</v>
      </c>
      <c r="E283" s="17" t="s">
        <v>1</v>
      </c>
      <c r="F283" s="221">
        <v>0</v>
      </c>
      <c r="G283" s="32"/>
      <c r="H283" s="33"/>
    </row>
    <row r="284" spans="1:8" s="2" customFormat="1" ht="16.899999999999999" customHeight="1">
      <c r="A284" s="32"/>
      <c r="B284" s="33"/>
      <c r="C284" s="220" t="s">
        <v>1</v>
      </c>
      <c r="D284" s="220" t="s">
        <v>3127</v>
      </c>
      <c r="E284" s="17" t="s">
        <v>1</v>
      </c>
      <c r="F284" s="221">
        <v>36.96</v>
      </c>
      <c r="G284" s="32"/>
      <c r="H284" s="33"/>
    </row>
    <row r="285" spans="1:8" s="2" customFormat="1" ht="16.899999999999999" customHeight="1">
      <c r="A285" s="32"/>
      <c r="B285" s="33"/>
      <c r="C285" s="220" t="s">
        <v>1</v>
      </c>
      <c r="D285" s="220" t="s">
        <v>3173</v>
      </c>
      <c r="E285" s="17" t="s">
        <v>1</v>
      </c>
      <c r="F285" s="221">
        <v>0</v>
      </c>
      <c r="G285" s="32"/>
      <c r="H285" s="33"/>
    </row>
    <row r="286" spans="1:8" s="2" customFormat="1" ht="16.899999999999999" customHeight="1">
      <c r="A286" s="32"/>
      <c r="B286" s="33"/>
      <c r="C286" s="220" t="s">
        <v>1</v>
      </c>
      <c r="D286" s="220" t="s">
        <v>3493</v>
      </c>
      <c r="E286" s="17" t="s">
        <v>1</v>
      </c>
      <c r="F286" s="221">
        <v>14.46</v>
      </c>
      <c r="G286" s="32"/>
      <c r="H286" s="33"/>
    </row>
    <row r="287" spans="1:8" s="2" customFormat="1" ht="16.899999999999999" customHeight="1">
      <c r="A287" s="32"/>
      <c r="B287" s="33"/>
      <c r="C287" s="220" t="s">
        <v>1</v>
      </c>
      <c r="D287" s="220" t="s">
        <v>3128</v>
      </c>
      <c r="E287" s="17" t="s">
        <v>1</v>
      </c>
      <c r="F287" s="221">
        <v>0</v>
      </c>
      <c r="G287" s="32"/>
      <c r="H287" s="33"/>
    </row>
    <row r="288" spans="1:8" s="2" customFormat="1" ht="16.899999999999999" customHeight="1">
      <c r="A288" s="32"/>
      <c r="B288" s="33"/>
      <c r="C288" s="220" t="s">
        <v>1</v>
      </c>
      <c r="D288" s="220" t="s">
        <v>3129</v>
      </c>
      <c r="E288" s="17" t="s">
        <v>1</v>
      </c>
      <c r="F288" s="221">
        <v>9.1999999999999993</v>
      </c>
      <c r="G288" s="32"/>
      <c r="H288" s="33"/>
    </row>
    <row r="289" spans="1:8" s="2" customFormat="1" ht="16.899999999999999" customHeight="1">
      <c r="A289" s="32"/>
      <c r="B289" s="33"/>
      <c r="C289" s="220" t="s">
        <v>1</v>
      </c>
      <c r="D289" s="220" t="s">
        <v>3130</v>
      </c>
      <c r="E289" s="17" t="s">
        <v>1</v>
      </c>
      <c r="F289" s="221">
        <v>0</v>
      </c>
      <c r="G289" s="32"/>
      <c r="H289" s="33"/>
    </row>
    <row r="290" spans="1:8" s="2" customFormat="1" ht="16.899999999999999" customHeight="1">
      <c r="A290" s="32"/>
      <c r="B290" s="33"/>
      <c r="C290" s="220" t="s">
        <v>1</v>
      </c>
      <c r="D290" s="220" t="s">
        <v>3131</v>
      </c>
      <c r="E290" s="17" t="s">
        <v>1</v>
      </c>
      <c r="F290" s="221">
        <v>10.3</v>
      </c>
      <c r="G290" s="32"/>
      <c r="H290" s="33"/>
    </row>
    <row r="291" spans="1:8" s="2" customFormat="1" ht="16.899999999999999" customHeight="1">
      <c r="A291" s="32"/>
      <c r="B291" s="33"/>
      <c r="C291" s="220" t="s">
        <v>1</v>
      </c>
      <c r="D291" s="220" t="s">
        <v>3132</v>
      </c>
      <c r="E291" s="17" t="s">
        <v>1</v>
      </c>
      <c r="F291" s="221">
        <v>26.03</v>
      </c>
      <c r="G291" s="32"/>
      <c r="H291" s="33"/>
    </row>
    <row r="292" spans="1:8" s="2" customFormat="1" ht="16.899999999999999" customHeight="1">
      <c r="A292" s="32"/>
      <c r="B292" s="33"/>
      <c r="C292" s="220" t="s">
        <v>1</v>
      </c>
      <c r="D292" s="220" t="s">
        <v>3233</v>
      </c>
      <c r="E292" s="17" t="s">
        <v>1</v>
      </c>
      <c r="F292" s="221">
        <v>0</v>
      </c>
      <c r="G292" s="32"/>
      <c r="H292" s="33"/>
    </row>
    <row r="293" spans="1:8" s="2" customFormat="1" ht="16.899999999999999" customHeight="1">
      <c r="A293" s="32"/>
      <c r="B293" s="33"/>
      <c r="C293" s="220" t="s">
        <v>1</v>
      </c>
      <c r="D293" s="220" t="s">
        <v>3494</v>
      </c>
      <c r="E293" s="17" t="s">
        <v>1</v>
      </c>
      <c r="F293" s="221">
        <v>8.6</v>
      </c>
      <c r="G293" s="32"/>
      <c r="H293" s="33"/>
    </row>
    <row r="294" spans="1:8" s="2" customFormat="1" ht="16.899999999999999" customHeight="1">
      <c r="A294" s="32"/>
      <c r="B294" s="33"/>
      <c r="C294" s="220" t="s">
        <v>1</v>
      </c>
      <c r="D294" s="220" t="s">
        <v>3133</v>
      </c>
      <c r="E294" s="17" t="s">
        <v>1</v>
      </c>
      <c r="F294" s="221">
        <v>0</v>
      </c>
      <c r="G294" s="32"/>
      <c r="H294" s="33"/>
    </row>
    <row r="295" spans="1:8" s="2" customFormat="1" ht="16.899999999999999" customHeight="1">
      <c r="A295" s="32"/>
      <c r="B295" s="33"/>
      <c r="C295" s="220" t="s">
        <v>1</v>
      </c>
      <c r="D295" s="220" t="s">
        <v>3134</v>
      </c>
      <c r="E295" s="17" t="s">
        <v>1</v>
      </c>
      <c r="F295" s="221">
        <v>9.1999999999999993</v>
      </c>
      <c r="G295" s="32"/>
      <c r="H295" s="33"/>
    </row>
    <row r="296" spans="1:8" s="2" customFormat="1" ht="16.899999999999999" customHeight="1">
      <c r="A296" s="32"/>
      <c r="B296" s="33"/>
      <c r="C296" s="220" t="s">
        <v>1</v>
      </c>
      <c r="D296" s="220" t="s">
        <v>3135</v>
      </c>
      <c r="E296" s="17" t="s">
        <v>1</v>
      </c>
      <c r="F296" s="221">
        <v>0</v>
      </c>
      <c r="G296" s="32"/>
      <c r="H296" s="33"/>
    </row>
    <row r="297" spans="1:8" s="2" customFormat="1" ht="16.899999999999999" customHeight="1">
      <c r="A297" s="32"/>
      <c r="B297" s="33"/>
      <c r="C297" s="220" t="s">
        <v>1</v>
      </c>
      <c r="D297" s="220" t="s">
        <v>3131</v>
      </c>
      <c r="E297" s="17" t="s">
        <v>1</v>
      </c>
      <c r="F297" s="221">
        <v>10.3</v>
      </c>
      <c r="G297" s="32"/>
      <c r="H297" s="33"/>
    </row>
    <row r="298" spans="1:8" s="2" customFormat="1" ht="16.899999999999999" customHeight="1">
      <c r="A298" s="32"/>
      <c r="B298" s="33"/>
      <c r="C298" s="220" t="s">
        <v>1</v>
      </c>
      <c r="D298" s="220" t="s">
        <v>3132</v>
      </c>
      <c r="E298" s="17" t="s">
        <v>1</v>
      </c>
      <c r="F298" s="221">
        <v>26.03</v>
      </c>
      <c r="G298" s="32"/>
      <c r="H298" s="33"/>
    </row>
    <row r="299" spans="1:8" s="2" customFormat="1" ht="16.899999999999999" customHeight="1">
      <c r="A299" s="32"/>
      <c r="B299" s="33"/>
      <c r="C299" s="220" t="s">
        <v>1</v>
      </c>
      <c r="D299" s="220" t="s">
        <v>3174</v>
      </c>
      <c r="E299" s="17" t="s">
        <v>1</v>
      </c>
      <c r="F299" s="221">
        <v>0</v>
      </c>
      <c r="G299" s="32"/>
      <c r="H299" s="33"/>
    </row>
    <row r="300" spans="1:8" s="2" customFormat="1" ht="16.899999999999999" customHeight="1">
      <c r="A300" s="32"/>
      <c r="B300" s="33"/>
      <c r="C300" s="220" t="s">
        <v>1</v>
      </c>
      <c r="D300" s="220" t="s">
        <v>3495</v>
      </c>
      <c r="E300" s="17" t="s">
        <v>1</v>
      </c>
      <c r="F300" s="221">
        <v>8.8000000000000007</v>
      </c>
      <c r="G300" s="32"/>
      <c r="H300" s="33"/>
    </row>
    <row r="301" spans="1:8" s="2" customFormat="1" ht="16.899999999999999" customHeight="1">
      <c r="A301" s="32"/>
      <c r="B301" s="33"/>
      <c r="C301" s="220" t="s">
        <v>1</v>
      </c>
      <c r="D301" s="220" t="s">
        <v>3496</v>
      </c>
      <c r="E301" s="17" t="s">
        <v>1</v>
      </c>
      <c r="F301" s="221">
        <v>5.5</v>
      </c>
      <c r="G301" s="32"/>
      <c r="H301" s="33"/>
    </row>
    <row r="302" spans="1:8" s="2" customFormat="1" ht="16.899999999999999" customHeight="1">
      <c r="A302" s="32"/>
      <c r="B302" s="33"/>
      <c r="C302" s="216" t="s">
        <v>909</v>
      </c>
      <c r="D302" s="217" t="s">
        <v>910</v>
      </c>
      <c r="E302" s="218" t="s">
        <v>1</v>
      </c>
      <c r="F302" s="219">
        <v>5000</v>
      </c>
      <c r="G302" s="32"/>
      <c r="H302" s="33"/>
    </row>
    <row r="303" spans="1:8" s="2" customFormat="1" ht="16.899999999999999" customHeight="1">
      <c r="A303" s="32"/>
      <c r="B303" s="33"/>
      <c r="C303" s="220" t="s">
        <v>1</v>
      </c>
      <c r="D303" s="220" t="s">
        <v>911</v>
      </c>
      <c r="E303" s="17" t="s">
        <v>1</v>
      </c>
      <c r="F303" s="221">
        <v>5000</v>
      </c>
      <c r="G303" s="32"/>
      <c r="H303" s="33"/>
    </row>
    <row r="304" spans="1:8" s="2" customFormat="1" ht="16.899999999999999" customHeight="1">
      <c r="A304" s="32"/>
      <c r="B304" s="33"/>
      <c r="C304" s="222" t="s">
        <v>3415</v>
      </c>
      <c r="D304" s="32"/>
      <c r="E304" s="32"/>
      <c r="F304" s="32"/>
      <c r="G304" s="32"/>
      <c r="H304" s="33"/>
    </row>
    <row r="305" spans="1:8" s="2" customFormat="1" ht="16.899999999999999" customHeight="1">
      <c r="A305" s="32"/>
      <c r="B305" s="33"/>
      <c r="C305" s="220" t="s">
        <v>1682</v>
      </c>
      <c r="D305" s="220" t="s">
        <v>1683</v>
      </c>
      <c r="E305" s="17" t="s">
        <v>228</v>
      </c>
      <c r="F305" s="221">
        <v>5000</v>
      </c>
      <c r="G305" s="32"/>
      <c r="H305" s="33"/>
    </row>
    <row r="306" spans="1:8" s="2" customFormat="1" ht="16.899999999999999" customHeight="1">
      <c r="A306" s="32"/>
      <c r="B306" s="33"/>
      <c r="C306" s="216" t="s">
        <v>897</v>
      </c>
      <c r="D306" s="217" t="s">
        <v>898</v>
      </c>
      <c r="E306" s="218" t="s">
        <v>1</v>
      </c>
      <c r="F306" s="219">
        <v>76.424999999999997</v>
      </c>
      <c r="G306" s="32"/>
      <c r="H306" s="33"/>
    </row>
    <row r="307" spans="1:8" s="2" customFormat="1" ht="16.899999999999999" customHeight="1">
      <c r="A307" s="32"/>
      <c r="B307" s="33"/>
      <c r="C307" s="220" t="s">
        <v>1</v>
      </c>
      <c r="D307" s="220" t="s">
        <v>1499</v>
      </c>
      <c r="E307" s="17" t="s">
        <v>1</v>
      </c>
      <c r="F307" s="221">
        <v>0</v>
      </c>
      <c r="G307" s="32"/>
      <c r="H307" s="33"/>
    </row>
    <row r="308" spans="1:8" s="2" customFormat="1" ht="16.899999999999999" customHeight="1">
      <c r="A308" s="32"/>
      <c r="B308" s="33"/>
      <c r="C308" s="220" t="s">
        <v>1</v>
      </c>
      <c r="D308" s="220" t="s">
        <v>3497</v>
      </c>
      <c r="E308" s="17" t="s">
        <v>1</v>
      </c>
      <c r="F308" s="221">
        <v>66.525000000000006</v>
      </c>
      <c r="G308" s="32"/>
      <c r="H308" s="33"/>
    </row>
    <row r="309" spans="1:8" s="2" customFormat="1" ht="16.899999999999999" customHeight="1">
      <c r="A309" s="32"/>
      <c r="B309" s="33"/>
      <c r="C309" s="220" t="s">
        <v>1</v>
      </c>
      <c r="D309" s="220" t="s">
        <v>1501</v>
      </c>
      <c r="E309" s="17" t="s">
        <v>1</v>
      </c>
      <c r="F309" s="221">
        <v>0</v>
      </c>
      <c r="G309" s="32"/>
      <c r="H309" s="33"/>
    </row>
    <row r="310" spans="1:8" s="2" customFormat="1" ht="16.899999999999999" customHeight="1">
      <c r="A310" s="32"/>
      <c r="B310" s="33"/>
      <c r="C310" s="220" t="s">
        <v>1</v>
      </c>
      <c r="D310" s="220" t="s">
        <v>3498</v>
      </c>
      <c r="E310" s="17" t="s">
        <v>1</v>
      </c>
      <c r="F310" s="221">
        <v>9.9</v>
      </c>
      <c r="G310" s="32"/>
      <c r="H310" s="33"/>
    </row>
    <row r="311" spans="1:8" s="2" customFormat="1" ht="16.899999999999999" customHeight="1">
      <c r="A311" s="32"/>
      <c r="B311" s="33"/>
      <c r="C311" s="220" t="s">
        <v>1</v>
      </c>
      <c r="D311" s="220" t="s">
        <v>204</v>
      </c>
      <c r="E311" s="17" t="s">
        <v>1</v>
      </c>
      <c r="F311" s="221">
        <v>76.424999999999997</v>
      </c>
      <c r="G311" s="32"/>
      <c r="H311" s="33"/>
    </row>
    <row r="312" spans="1:8" s="2" customFormat="1" ht="16.899999999999999" customHeight="1">
      <c r="A312" s="32"/>
      <c r="B312" s="33"/>
      <c r="C312" s="222" t="s">
        <v>3415</v>
      </c>
      <c r="D312" s="32"/>
      <c r="E312" s="32"/>
      <c r="F312" s="32"/>
      <c r="G312" s="32"/>
      <c r="H312" s="33"/>
    </row>
    <row r="313" spans="1:8" s="2" customFormat="1" ht="16.899999999999999" customHeight="1">
      <c r="A313" s="32"/>
      <c r="B313" s="33"/>
      <c r="C313" s="220" t="s">
        <v>1473</v>
      </c>
      <c r="D313" s="220" t="s">
        <v>1474</v>
      </c>
      <c r="E313" s="17" t="s">
        <v>200</v>
      </c>
      <c r="F313" s="221">
        <v>76.424999999999997</v>
      </c>
      <c r="G313" s="32"/>
      <c r="H313" s="33"/>
    </row>
    <row r="314" spans="1:8" s="2" customFormat="1" ht="22.5">
      <c r="A314" s="32"/>
      <c r="B314" s="33"/>
      <c r="C314" s="220" t="s">
        <v>1476</v>
      </c>
      <c r="D314" s="220" t="s">
        <v>1477</v>
      </c>
      <c r="E314" s="17" t="s">
        <v>200</v>
      </c>
      <c r="F314" s="221">
        <v>76.424999999999997</v>
      </c>
      <c r="G314" s="32"/>
      <c r="H314" s="33"/>
    </row>
    <row r="315" spans="1:8" s="2" customFormat="1" ht="16.899999999999999" customHeight="1">
      <c r="A315" s="32"/>
      <c r="B315" s="33"/>
      <c r="C315" s="220" t="s">
        <v>1483</v>
      </c>
      <c r="D315" s="220" t="s">
        <v>1484</v>
      </c>
      <c r="E315" s="17" t="s">
        <v>200</v>
      </c>
      <c r="F315" s="221">
        <v>76.424999999999997</v>
      </c>
      <c r="G315" s="32"/>
      <c r="H315" s="33"/>
    </row>
    <row r="316" spans="1:8" s="2" customFormat="1" ht="16.899999999999999" customHeight="1">
      <c r="A316" s="32"/>
      <c r="B316" s="33"/>
      <c r="C316" s="220" t="s">
        <v>2176</v>
      </c>
      <c r="D316" s="220" t="s">
        <v>2177</v>
      </c>
      <c r="E316" s="17" t="s">
        <v>200</v>
      </c>
      <c r="F316" s="221">
        <v>76.424999999999997</v>
      </c>
      <c r="G316" s="32"/>
      <c r="H316" s="33"/>
    </row>
    <row r="317" spans="1:8" s="2" customFormat="1" ht="16.899999999999999" customHeight="1">
      <c r="A317" s="32"/>
      <c r="B317" s="33"/>
      <c r="C317" s="220" t="s">
        <v>2180</v>
      </c>
      <c r="D317" s="220" t="s">
        <v>2181</v>
      </c>
      <c r="E317" s="17" t="s">
        <v>200</v>
      </c>
      <c r="F317" s="221">
        <v>76.424999999999997</v>
      </c>
      <c r="G317" s="32"/>
      <c r="H317" s="33"/>
    </row>
    <row r="318" spans="1:8" s="2" customFormat="1" ht="16.899999999999999" customHeight="1">
      <c r="A318" s="32"/>
      <c r="B318" s="33"/>
      <c r="C318" s="216" t="s">
        <v>804</v>
      </c>
      <c r="D318" s="217" t="s">
        <v>805</v>
      </c>
      <c r="E318" s="218" t="s">
        <v>1</v>
      </c>
      <c r="F318" s="219">
        <v>581.45000000000005</v>
      </c>
      <c r="G318" s="32"/>
      <c r="H318" s="33"/>
    </row>
    <row r="319" spans="1:8" s="2" customFormat="1" ht="16.899999999999999" customHeight="1">
      <c r="A319" s="32"/>
      <c r="B319" s="33"/>
      <c r="C319" s="220" t="s">
        <v>1</v>
      </c>
      <c r="D319" s="220" t="s">
        <v>1867</v>
      </c>
      <c r="E319" s="17" t="s">
        <v>1</v>
      </c>
      <c r="F319" s="221">
        <v>0</v>
      </c>
      <c r="G319" s="32"/>
      <c r="H319" s="33"/>
    </row>
    <row r="320" spans="1:8" s="2" customFormat="1" ht="16.899999999999999" customHeight="1">
      <c r="A320" s="32"/>
      <c r="B320" s="33"/>
      <c r="C320" s="220" t="s">
        <v>1</v>
      </c>
      <c r="D320" s="220" t="s">
        <v>3499</v>
      </c>
      <c r="E320" s="17" t="s">
        <v>1</v>
      </c>
      <c r="F320" s="221">
        <v>116.09</v>
      </c>
      <c r="G320" s="32"/>
      <c r="H320" s="33"/>
    </row>
    <row r="321" spans="1:8" s="2" customFormat="1" ht="22.5">
      <c r="A321" s="32"/>
      <c r="B321" s="33"/>
      <c r="C321" s="220" t="s">
        <v>1</v>
      </c>
      <c r="D321" s="220" t="s">
        <v>3500</v>
      </c>
      <c r="E321" s="17" t="s">
        <v>1</v>
      </c>
      <c r="F321" s="221">
        <v>345.88</v>
      </c>
      <c r="G321" s="32"/>
      <c r="H321" s="33"/>
    </row>
    <row r="322" spans="1:8" s="2" customFormat="1" ht="16.899999999999999" customHeight="1">
      <c r="A322" s="32"/>
      <c r="B322" s="33"/>
      <c r="C322" s="220" t="s">
        <v>1</v>
      </c>
      <c r="D322" s="220" t="s">
        <v>3501</v>
      </c>
      <c r="E322" s="17" t="s">
        <v>1</v>
      </c>
      <c r="F322" s="221">
        <v>61.92</v>
      </c>
      <c r="G322" s="32"/>
      <c r="H322" s="33"/>
    </row>
    <row r="323" spans="1:8" s="2" customFormat="1" ht="16.899999999999999" customHeight="1">
      <c r="A323" s="32"/>
      <c r="B323" s="33"/>
      <c r="C323" s="220" t="s">
        <v>1</v>
      </c>
      <c r="D323" s="220" t="s">
        <v>1668</v>
      </c>
      <c r="E323" s="17" t="s">
        <v>1</v>
      </c>
      <c r="F323" s="221">
        <v>0</v>
      </c>
      <c r="G323" s="32"/>
      <c r="H323" s="33"/>
    </row>
    <row r="324" spans="1:8" s="2" customFormat="1" ht="16.899999999999999" customHeight="1">
      <c r="A324" s="32"/>
      <c r="B324" s="33"/>
      <c r="C324" s="220" t="s">
        <v>1</v>
      </c>
      <c r="D324" s="220" t="s">
        <v>3502</v>
      </c>
      <c r="E324" s="17" t="s">
        <v>1</v>
      </c>
      <c r="F324" s="221">
        <v>57.56</v>
      </c>
      <c r="G324" s="32"/>
      <c r="H324" s="33"/>
    </row>
    <row r="325" spans="1:8" s="2" customFormat="1" ht="16.899999999999999" customHeight="1">
      <c r="A325" s="32"/>
      <c r="B325" s="33"/>
      <c r="C325" s="220" t="s">
        <v>1</v>
      </c>
      <c r="D325" s="220" t="s">
        <v>204</v>
      </c>
      <c r="E325" s="17" t="s">
        <v>1</v>
      </c>
      <c r="F325" s="221">
        <v>581.45000000000005</v>
      </c>
      <c r="G325" s="32"/>
      <c r="H325" s="33"/>
    </row>
    <row r="326" spans="1:8" s="2" customFormat="1" ht="16.899999999999999" customHeight="1">
      <c r="A326" s="32"/>
      <c r="B326" s="33"/>
      <c r="C326" s="222" t="s">
        <v>3415</v>
      </c>
      <c r="D326" s="32"/>
      <c r="E326" s="32"/>
      <c r="F326" s="32"/>
      <c r="G326" s="32"/>
      <c r="H326" s="33"/>
    </row>
    <row r="327" spans="1:8" s="2" customFormat="1" ht="16.899999999999999" customHeight="1">
      <c r="A327" s="32"/>
      <c r="B327" s="33"/>
      <c r="C327" s="220" t="s">
        <v>2988</v>
      </c>
      <c r="D327" s="220" t="s">
        <v>2989</v>
      </c>
      <c r="E327" s="17" t="s">
        <v>200</v>
      </c>
      <c r="F327" s="221">
        <v>742.27</v>
      </c>
      <c r="G327" s="32"/>
      <c r="H327" s="33"/>
    </row>
    <row r="328" spans="1:8" s="2" customFormat="1" ht="16.899999999999999" customHeight="1">
      <c r="A328" s="32"/>
      <c r="B328" s="33"/>
      <c r="C328" s="220" t="s">
        <v>2992</v>
      </c>
      <c r="D328" s="220" t="s">
        <v>2993</v>
      </c>
      <c r="E328" s="17" t="s">
        <v>200</v>
      </c>
      <c r="F328" s="221">
        <v>742.27</v>
      </c>
      <c r="G328" s="32"/>
      <c r="H328" s="33"/>
    </row>
    <row r="329" spans="1:8" s="2" customFormat="1" ht="22.5">
      <c r="A329" s="32"/>
      <c r="B329" s="33"/>
      <c r="C329" s="220" t="s">
        <v>3053</v>
      </c>
      <c r="D329" s="220" t="s">
        <v>3054</v>
      </c>
      <c r="E329" s="17" t="s">
        <v>200</v>
      </c>
      <c r="F329" s="221">
        <v>856.21</v>
      </c>
      <c r="G329" s="32"/>
      <c r="H329" s="33"/>
    </row>
    <row r="330" spans="1:8" s="2" customFormat="1" ht="16.899999999999999" customHeight="1">
      <c r="A330" s="32"/>
      <c r="B330" s="33"/>
      <c r="C330" s="220" t="s">
        <v>3083</v>
      </c>
      <c r="D330" s="220" t="s">
        <v>3084</v>
      </c>
      <c r="E330" s="17" t="s">
        <v>200</v>
      </c>
      <c r="F330" s="221">
        <v>856.21</v>
      </c>
      <c r="G330" s="32"/>
      <c r="H330" s="33"/>
    </row>
    <row r="331" spans="1:8" s="2" customFormat="1" ht="16.899999999999999" customHeight="1">
      <c r="A331" s="32"/>
      <c r="B331" s="33"/>
      <c r="C331" s="220" t="s">
        <v>3057</v>
      </c>
      <c r="D331" s="220" t="s">
        <v>3012</v>
      </c>
      <c r="E331" s="17" t="s">
        <v>200</v>
      </c>
      <c r="F331" s="221">
        <v>610.52300000000002</v>
      </c>
      <c r="G331" s="32"/>
      <c r="H331" s="33"/>
    </row>
    <row r="332" spans="1:8" s="2" customFormat="1" ht="16.899999999999999" customHeight="1">
      <c r="A332" s="32"/>
      <c r="B332" s="33"/>
      <c r="C332" s="216" t="s">
        <v>861</v>
      </c>
      <c r="D332" s="217" t="s">
        <v>862</v>
      </c>
      <c r="E332" s="218" t="s">
        <v>1</v>
      </c>
      <c r="F332" s="219">
        <v>63.95</v>
      </c>
      <c r="G332" s="32"/>
      <c r="H332" s="33"/>
    </row>
    <row r="333" spans="1:8" s="2" customFormat="1" ht="16.899999999999999" customHeight="1">
      <c r="A333" s="32"/>
      <c r="B333" s="33"/>
      <c r="C333" s="220" t="s">
        <v>1</v>
      </c>
      <c r="D333" s="220" t="s">
        <v>3503</v>
      </c>
      <c r="E333" s="17" t="s">
        <v>1</v>
      </c>
      <c r="F333" s="221">
        <v>0</v>
      </c>
      <c r="G333" s="32"/>
      <c r="H333" s="33"/>
    </row>
    <row r="334" spans="1:8" s="2" customFormat="1" ht="16.899999999999999" customHeight="1">
      <c r="A334" s="32"/>
      <c r="B334" s="33"/>
      <c r="C334" s="220" t="s">
        <v>1</v>
      </c>
      <c r="D334" s="220" t="s">
        <v>75</v>
      </c>
      <c r="E334" s="17" t="s">
        <v>1</v>
      </c>
      <c r="F334" s="221">
        <v>0</v>
      </c>
      <c r="G334" s="32"/>
      <c r="H334" s="33"/>
    </row>
    <row r="335" spans="1:8" s="2" customFormat="1" ht="16.899999999999999" customHeight="1">
      <c r="A335" s="32"/>
      <c r="B335" s="33"/>
      <c r="C335" s="220" t="s">
        <v>1</v>
      </c>
      <c r="D335" s="220" t="s">
        <v>1668</v>
      </c>
      <c r="E335" s="17" t="s">
        <v>1</v>
      </c>
      <c r="F335" s="221">
        <v>0</v>
      </c>
      <c r="G335" s="32"/>
      <c r="H335" s="33"/>
    </row>
    <row r="336" spans="1:8" s="2" customFormat="1" ht="16.899999999999999" customHeight="1">
      <c r="A336" s="32"/>
      <c r="B336" s="33"/>
      <c r="C336" s="220" t="s">
        <v>1</v>
      </c>
      <c r="D336" s="220" t="s">
        <v>3080</v>
      </c>
      <c r="E336" s="17" t="s">
        <v>1</v>
      </c>
      <c r="F336" s="221">
        <v>16.489999999999998</v>
      </c>
      <c r="G336" s="32"/>
      <c r="H336" s="33"/>
    </row>
    <row r="337" spans="1:8" s="2" customFormat="1" ht="16.899999999999999" customHeight="1">
      <c r="A337" s="32"/>
      <c r="B337" s="33"/>
      <c r="C337" s="220" t="s">
        <v>1</v>
      </c>
      <c r="D337" s="220" t="s">
        <v>3081</v>
      </c>
      <c r="E337" s="17" t="s">
        <v>1</v>
      </c>
      <c r="F337" s="221">
        <v>47.46</v>
      </c>
      <c r="G337" s="32"/>
      <c r="H337" s="33"/>
    </row>
    <row r="338" spans="1:8" s="2" customFormat="1" ht="16.899999999999999" customHeight="1">
      <c r="A338" s="32"/>
      <c r="B338" s="33"/>
      <c r="C338" s="220" t="s">
        <v>1</v>
      </c>
      <c r="D338" s="220" t="s">
        <v>204</v>
      </c>
      <c r="E338" s="17" t="s">
        <v>1</v>
      </c>
      <c r="F338" s="221">
        <v>63.95</v>
      </c>
      <c r="G338" s="32"/>
      <c r="H338" s="33"/>
    </row>
    <row r="339" spans="1:8" s="2" customFormat="1" ht="16.899999999999999" customHeight="1">
      <c r="A339" s="32"/>
      <c r="B339" s="33"/>
      <c r="C339" s="222" t="s">
        <v>3415</v>
      </c>
      <c r="D339" s="32"/>
      <c r="E339" s="32"/>
      <c r="F339" s="32"/>
      <c r="G339" s="32"/>
      <c r="H339" s="33"/>
    </row>
    <row r="340" spans="1:8" s="2" customFormat="1" ht="22.5">
      <c r="A340" s="32"/>
      <c r="B340" s="33"/>
      <c r="C340" s="220" t="s">
        <v>3053</v>
      </c>
      <c r="D340" s="220" t="s">
        <v>3054</v>
      </c>
      <c r="E340" s="17" t="s">
        <v>200</v>
      </c>
      <c r="F340" s="221">
        <v>856.21</v>
      </c>
      <c r="G340" s="32"/>
      <c r="H340" s="33"/>
    </row>
    <row r="341" spans="1:8" s="2" customFormat="1" ht="16.899999999999999" customHeight="1">
      <c r="A341" s="32"/>
      <c r="B341" s="33"/>
      <c r="C341" s="220" t="s">
        <v>3083</v>
      </c>
      <c r="D341" s="220" t="s">
        <v>3084</v>
      </c>
      <c r="E341" s="17" t="s">
        <v>200</v>
      </c>
      <c r="F341" s="221">
        <v>856.21</v>
      </c>
      <c r="G341" s="32"/>
      <c r="H341" s="33"/>
    </row>
    <row r="342" spans="1:8" s="2" customFormat="1" ht="16.899999999999999" customHeight="1">
      <c r="A342" s="32"/>
      <c r="B342" s="33"/>
      <c r="C342" s="220" t="s">
        <v>3061</v>
      </c>
      <c r="D342" s="220" t="s">
        <v>3062</v>
      </c>
      <c r="E342" s="17" t="s">
        <v>200</v>
      </c>
      <c r="F342" s="221">
        <v>67.147999999999996</v>
      </c>
      <c r="G342" s="32"/>
      <c r="H342" s="33"/>
    </row>
    <row r="343" spans="1:8" s="2" customFormat="1" ht="16.899999999999999" customHeight="1">
      <c r="A343" s="32"/>
      <c r="B343" s="33"/>
      <c r="C343" s="216" t="s">
        <v>807</v>
      </c>
      <c r="D343" s="217" t="s">
        <v>808</v>
      </c>
      <c r="E343" s="218" t="s">
        <v>1</v>
      </c>
      <c r="F343" s="219">
        <v>153.38999999999999</v>
      </c>
      <c r="G343" s="32"/>
      <c r="H343" s="33"/>
    </row>
    <row r="344" spans="1:8" s="2" customFormat="1" ht="16.899999999999999" customHeight="1">
      <c r="A344" s="32"/>
      <c r="B344" s="33"/>
      <c r="C344" s="220" t="s">
        <v>1</v>
      </c>
      <c r="D344" s="220" t="s">
        <v>1867</v>
      </c>
      <c r="E344" s="17" t="s">
        <v>1</v>
      </c>
      <c r="F344" s="221">
        <v>0</v>
      </c>
      <c r="G344" s="32"/>
      <c r="H344" s="33"/>
    </row>
    <row r="345" spans="1:8" s="2" customFormat="1" ht="16.899999999999999" customHeight="1">
      <c r="A345" s="32"/>
      <c r="B345" s="33"/>
      <c r="C345" s="220" t="s">
        <v>1</v>
      </c>
      <c r="D345" s="220" t="s">
        <v>3504</v>
      </c>
      <c r="E345" s="17" t="s">
        <v>1</v>
      </c>
      <c r="F345" s="221">
        <v>153.38999999999999</v>
      </c>
      <c r="G345" s="32"/>
      <c r="H345" s="33"/>
    </row>
    <row r="346" spans="1:8" s="2" customFormat="1" ht="16.899999999999999" customHeight="1">
      <c r="A346" s="32"/>
      <c r="B346" s="33"/>
      <c r="C346" s="222" t="s">
        <v>3415</v>
      </c>
      <c r="D346" s="32"/>
      <c r="E346" s="32"/>
      <c r="F346" s="32"/>
      <c r="G346" s="32"/>
      <c r="H346" s="33"/>
    </row>
    <row r="347" spans="1:8" s="2" customFormat="1" ht="16.899999999999999" customHeight="1">
      <c r="A347" s="32"/>
      <c r="B347" s="33"/>
      <c r="C347" s="220" t="s">
        <v>2988</v>
      </c>
      <c r="D347" s="220" t="s">
        <v>2989</v>
      </c>
      <c r="E347" s="17" t="s">
        <v>200</v>
      </c>
      <c r="F347" s="221">
        <v>742.27</v>
      </c>
      <c r="G347" s="32"/>
      <c r="H347" s="33"/>
    </row>
    <row r="348" spans="1:8" s="2" customFormat="1" ht="16.899999999999999" customHeight="1">
      <c r="A348" s="32"/>
      <c r="B348" s="33"/>
      <c r="C348" s="220" t="s">
        <v>2992</v>
      </c>
      <c r="D348" s="220" t="s">
        <v>2993</v>
      </c>
      <c r="E348" s="17" t="s">
        <v>200</v>
      </c>
      <c r="F348" s="221">
        <v>742.27</v>
      </c>
      <c r="G348" s="32"/>
      <c r="H348" s="33"/>
    </row>
    <row r="349" spans="1:8" s="2" customFormat="1" ht="22.5">
      <c r="A349" s="32"/>
      <c r="B349" s="33"/>
      <c r="C349" s="220" t="s">
        <v>3053</v>
      </c>
      <c r="D349" s="220" t="s">
        <v>3054</v>
      </c>
      <c r="E349" s="17" t="s">
        <v>200</v>
      </c>
      <c r="F349" s="221">
        <v>856.21</v>
      </c>
      <c r="G349" s="32"/>
      <c r="H349" s="33"/>
    </row>
    <row r="350" spans="1:8" s="2" customFormat="1" ht="16.899999999999999" customHeight="1">
      <c r="A350" s="32"/>
      <c r="B350" s="33"/>
      <c r="C350" s="220" t="s">
        <v>3083</v>
      </c>
      <c r="D350" s="220" t="s">
        <v>3084</v>
      </c>
      <c r="E350" s="17" t="s">
        <v>200</v>
      </c>
      <c r="F350" s="221">
        <v>856.21</v>
      </c>
      <c r="G350" s="32"/>
      <c r="H350" s="33"/>
    </row>
    <row r="351" spans="1:8" s="2" customFormat="1" ht="16.899999999999999" customHeight="1">
      <c r="A351" s="32"/>
      <c r="B351" s="33"/>
      <c r="C351" s="220" t="s">
        <v>3066</v>
      </c>
      <c r="D351" s="220" t="s">
        <v>3067</v>
      </c>
      <c r="E351" s="17" t="s">
        <v>200</v>
      </c>
      <c r="F351" s="221">
        <v>161.06</v>
      </c>
      <c r="G351" s="32"/>
      <c r="H351" s="33"/>
    </row>
    <row r="352" spans="1:8" s="2" customFormat="1" ht="16.899999999999999" customHeight="1">
      <c r="A352" s="32"/>
      <c r="B352" s="33"/>
      <c r="C352" s="216" t="s">
        <v>864</v>
      </c>
      <c r="D352" s="217" t="s">
        <v>865</v>
      </c>
      <c r="E352" s="218" t="s">
        <v>1</v>
      </c>
      <c r="F352" s="219">
        <v>57.42</v>
      </c>
      <c r="G352" s="32"/>
      <c r="H352" s="33"/>
    </row>
    <row r="353" spans="1:8" s="2" customFormat="1" ht="16.899999999999999" customHeight="1">
      <c r="A353" s="32"/>
      <c r="B353" s="33"/>
      <c r="C353" s="220" t="s">
        <v>1</v>
      </c>
      <c r="D353" s="220" t="s">
        <v>3505</v>
      </c>
      <c r="E353" s="17" t="s">
        <v>1</v>
      </c>
      <c r="F353" s="221">
        <v>57.42</v>
      </c>
      <c r="G353" s="32"/>
      <c r="H353" s="33"/>
    </row>
    <row r="354" spans="1:8" s="2" customFormat="1" ht="16.899999999999999" customHeight="1">
      <c r="A354" s="32"/>
      <c r="B354" s="33"/>
      <c r="C354" s="222" t="s">
        <v>3415</v>
      </c>
      <c r="D354" s="32"/>
      <c r="E354" s="32"/>
      <c r="F354" s="32"/>
      <c r="G354" s="32"/>
      <c r="H354" s="33"/>
    </row>
    <row r="355" spans="1:8" s="2" customFormat="1" ht="22.5">
      <c r="A355" s="32"/>
      <c r="B355" s="33"/>
      <c r="C355" s="220" t="s">
        <v>3053</v>
      </c>
      <c r="D355" s="220" t="s">
        <v>3054</v>
      </c>
      <c r="E355" s="17" t="s">
        <v>200</v>
      </c>
      <c r="F355" s="221">
        <v>856.21</v>
      </c>
      <c r="G355" s="32"/>
      <c r="H355" s="33"/>
    </row>
    <row r="356" spans="1:8" s="2" customFormat="1" ht="16.899999999999999" customHeight="1">
      <c r="A356" s="32"/>
      <c r="B356" s="33"/>
      <c r="C356" s="220" t="s">
        <v>3083</v>
      </c>
      <c r="D356" s="220" t="s">
        <v>3084</v>
      </c>
      <c r="E356" s="17" t="s">
        <v>200</v>
      </c>
      <c r="F356" s="221">
        <v>856.21</v>
      </c>
      <c r="G356" s="32"/>
      <c r="H356" s="33"/>
    </row>
    <row r="357" spans="1:8" s="2" customFormat="1" ht="16.899999999999999" customHeight="1">
      <c r="A357" s="32"/>
      <c r="B357" s="33"/>
      <c r="C357" s="220" t="s">
        <v>3071</v>
      </c>
      <c r="D357" s="220" t="s">
        <v>3072</v>
      </c>
      <c r="E357" s="17" t="s">
        <v>200</v>
      </c>
      <c r="F357" s="221">
        <v>60.290999999999997</v>
      </c>
      <c r="G357" s="32"/>
      <c r="H357" s="33"/>
    </row>
    <row r="358" spans="1:8" s="2" customFormat="1" ht="28.5" customHeight="1">
      <c r="A358" s="32"/>
      <c r="B358" s="33"/>
      <c r="C358" s="216" t="s">
        <v>882</v>
      </c>
      <c r="D358" s="217" t="s">
        <v>3648</v>
      </c>
      <c r="E358" s="218" t="s">
        <v>1</v>
      </c>
      <c r="F358" s="219">
        <v>32.75</v>
      </c>
      <c r="G358" s="32"/>
      <c r="H358" s="33"/>
    </row>
    <row r="359" spans="1:8" s="2" customFormat="1" ht="16.899999999999999" customHeight="1">
      <c r="A359" s="32"/>
      <c r="B359" s="33"/>
      <c r="C359" s="220" t="s">
        <v>1</v>
      </c>
      <c r="D359" s="220" t="s">
        <v>3506</v>
      </c>
      <c r="E359" s="17" t="s">
        <v>1</v>
      </c>
      <c r="F359" s="221">
        <v>13.64</v>
      </c>
      <c r="G359" s="32"/>
      <c r="H359" s="33"/>
    </row>
    <row r="360" spans="1:8" s="2" customFormat="1" ht="16.899999999999999" customHeight="1">
      <c r="A360" s="32"/>
      <c r="B360" s="33"/>
      <c r="C360" s="220" t="s">
        <v>1</v>
      </c>
      <c r="D360" s="220" t="s">
        <v>3507</v>
      </c>
      <c r="E360" s="17" t="s">
        <v>1</v>
      </c>
      <c r="F360" s="221">
        <v>19.11</v>
      </c>
      <c r="G360" s="32"/>
      <c r="H360" s="33"/>
    </row>
    <row r="361" spans="1:8" s="2" customFormat="1" ht="16.899999999999999" customHeight="1">
      <c r="A361" s="32"/>
      <c r="B361" s="33"/>
      <c r="C361" s="220" t="s">
        <v>1</v>
      </c>
      <c r="D361" s="220" t="s">
        <v>204</v>
      </c>
      <c r="E361" s="17" t="s">
        <v>1</v>
      </c>
      <c r="F361" s="221">
        <v>32.75</v>
      </c>
      <c r="G361" s="32"/>
      <c r="H361" s="33"/>
    </row>
    <row r="362" spans="1:8" s="2" customFormat="1" ht="16.899999999999999" customHeight="1">
      <c r="A362" s="32"/>
      <c r="B362" s="33"/>
      <c r="C362" s="222" t="s">
        <v>3415</v>
      </c>
      <c r="D362" s="32"/>
      <c r="E362" s="32"/>
      <c r="F362" s="32"/>
      <c r="G362" s="32"/>
      <c r="H362" s="33"/>
    </row>
    <row r="363" spans="1:8" s="2" customFormat="1" ht="16.899999999999999" customHeight="1">
      <c r="A363" s="32"/>
      <c r="B363" s="33"/>
      <c r="C363" s="220" t="s">
        <v>3093</v>
      </c>
      <c r="D363" s="220" t="s">
        <v>3094</v>
      </c>
      <c r="E363" s="17" t="s">
        <v>200</v>
      </c>
      <c r="F363" s="221">
        <v>670.29</v>
      </c>
      <c r="G363" s="32"/>
      <c r="H363" s="33"/>
    </row>
    <row r="364" spans="1:8" s="2" customFormat="1" ht="16.899999999999999" customHeight="1">
      <c r="A364" s="32"/>
      <c r="B364" s="33"/>
      <c r="C364" s="220" t="s">
        <v>3097</v>
      </c>
      <c r="D364" s="220" t="s">
        <v>3098</v>
      </c>
      <c r="E364" s="17" t="s">
        <v>200</v>
      </c>
      <c r="F364" s="221">
        <v>670.29</v>
      </c>
      <c r="G364" s="32"/>
      <c r="H364" s="33"/>
    </row>
    <row r="365" spans="1:8" s="2" customFormat="1" ht="16.899999999999999" customHeight="1">
      <c r="A365" s="32"/>
      <c r="B365" s="33"/>
      <c r="C365" s="220" t="s">
        <v>3101</v>
      </c>
      <c r="D365" s="220" t="s">
        <v>883</v>
      </c>
      <c r="E365" s="17" t="s">
        <v>200</v>
      </c>
      <c r="F365" s="221">
        <v>32.75</v>
      </c>
      <c r="G365" s="32"/>
      <c r="H365" s="33"/>
    </row>
    <row r="366" spans="1:8" s="2" customFormat="1" ht="31.5" customHeight="1">
      <c r="A366" s="32"/>
      <c r="B366" s="33"/>
      <c r="C366" s="216" t="s">
        <v>885</v>
      </c>
      <c r="D366" s="217" t="s">
        <v>3649</v>
      </c>
      <c r="E366" s="218" t="s">
        <v>1</v>
      </c>
      <c r="F366" s="219">
        <v>637.54</v>
      </c>
      <c r="G366" s="32"/>
      <c r="H366" s="33"/>
    </row>
    <row r="367" spans="1:8" s="2" customFormat="1" ht="16.899999999999999" customHeight="1">
      <c r="A367" s="32"/>
      <c r="B367" s="33"/>
      <c r="C367" s="220" t="s">
        <v>1</v>
      </c>
      <c r="D367" s="220" t="s">
        <v>3508</v>
      </c>
      <c r="E367" s="17" t="s">
        <v>1</v>
      </c>
      <c r="F367" s="221">
        <v>323.08999999999997</v>
      </c>
      <c r="G367" s="32"/>
      <c r="H367" s="33"/>
    </row>
    <row r="368" spans="1:8" s="2" customFormat="1" ht="16.899999999999999" customHeight="1">
      <c r="A368" s="32"/>
      <c r="B368" s="33"/>
      <c r="C368" s="220" t="s">
        <v>1</v>
      </c>
      <c r="D368" s="220" t="s">
        <v>3509</v>
      </c>
      <c r="E368" s="17" t="s">
        <v>1</v>
      </c>
      <c r="F368" s="221">
        <v>314.45</v>
      </c>
      <c r="G368" s="32"/>
      <c r="H368" s="33"/>
    </row>
    <row r="369" spans="1:8" s="2" customFormat="1" ht="16.899999999999999" customHeight="1">
      <c r="A369" s="32"/>
      <c r="B369" s="33"/>
      <c r="C369" s="220" t="s">
        <v>1</v>
      </c>
      <c r="D369" s="220" t="s">
        <v>204</v>
      </c>
      <c r="E369" s="17" t="s">
        <v>1</v>
      </c>
      <c r="F369" s="221">
        <v>637.54</v>
      </c>
      <c r="G369" s="32"/>
      <c r="H369" s="33"/>
    </row>
    <row r="370" spans="1:8" s="2" customFormat="1" ht="16.899999999999999" customHeight="1">
      <c r="A370" s="32"/>
      <c r="B370" s="33"/>
      <c r="C370" s="222" t="s">
        <v>3415</v>
      </c>
      <c r="D370" s="32"/>
      <c r="E370" s="32"/>
      <c r="F370" s="32"/>
      <c r="G370" s="32"/>
      <c r="H370" s="33"/>
    </row>
    <row r="371" spans="1:8" s="2" customFormat="1" ht="16.899999999999999" customHeight="1">
      <c r="A371" s="32"/>
      <c r="B371" s="33"/>
      <c r="C371" s="220" t="s">
        <v>3093</v>
      </c>
      <c r="D371" s="220" t="s">
        <v>3094</v>
      </c>
      <c r="E371" s="17" t="s">
        <v>200</v>
      </c>
      <c r="F371" s="221">
        <v>670.29</v>
      </c>
      <c r="G371" s="32"/>
      <c r="H371" s="33"/>
    </row>
    <row r="372" spans="1:8" s="2" customFormat="1" ht="16.899999999999999" customHeight="1">
      <c r="A372" s="32"/>
      <c r="B372" s="33"/>
      <c r="C372" s="220" t="s">
        <v>3097</v>
      </c>
      <c r="D372" s="220" t="s">
        <v>3098</v>
      </c>
      <c r="E372" s="17" t="s">
        <v>200</v>
      </c>
      <c r="F372" s="221">
        <v>670.29</v>
      </c>
      <c r="G372" s="32"/>
      <c r="H372" s="33"/>
    </row>
    <row r="373" spans="1:8" s="2" customFormat="1" ht="16.899999999999999" customHeight="1">
      <c r="A373" s="32"/>
      <c r="B373" s="33"/>
      <c r="C373" s="220" t="s">
        <v>3104</v>
      </c>
      <c r="D373" s="220" t="s">
        <v>3105</v>
      </c>
      <c r="E373" s="17" t="s">
        <v>200</v>
      </c>
      <c r="F373" s="221">
        <v>637.54</v>
      </c>
      <c r="G373" s="32"/>
      <c r="H373" s="33"/>
    </row>
    <row r="374" spans="1:8" s="2" customFormat="1" ht="16.899999999999999" customHeight="1">
      <c r="A374" s="32"/>
      <c r="B374" s="33"/>
      <c r="C374" s="216" t="s">
        <v>781</v>
      </c>
      <c r="D374" s="217" t="s">
        <v>782</v>
      </c>
      <c r="E374" s="218" t="s">
        <v>1</v>
      </c>
      <c r="F374" s="219">
        <v>714.43</v>
      </c>
      <c r="G374" s="32"/>
      <c r="H374" s="33"/>
    </row>
    <row r="375" spans="1:8" s="2" customFormat="1" ht="22.5">
      <c r="A375" s="32"/>
      <c r="B375" s="33"/>
      <c r="C375" s="220" t="s">
        <v>1</v>
      </c>
      <c r="D375" s="220" t="s">
        <v>3500</v>
      </c>
      <c r="E375" s="17" t="s">
        <v>1</v>
      </c>
      <c r="F375" s="221">
        <v>345.88</v>
      </c>
      <c r="G375" s="32"/>
      <c r="H375" s="33"/>
    </row>
    <row r="376" spans="1:8" s="2" customFormat="1" ht="16.899999999999999" customHeight="1">
      <c r="A376" s="32"/>
      <c r="B376" s="33"/>
      <c r="C376" s="220" t="s">
        <v>1</v>
      </c>
      <c r="D376" s="220" t="s">
        <v>3501</v>
      </c>
      <c r="E376" s="17" t="s">
        <v>1</v>
      </c>
      <c r="F376" s="221">
        <v>61.92</v>
      </c>
      <c r="G376" s="32"/>
      <c r="H376" s="33"/>
    </row>
    <row r="377" spans="1:8" s="2" customFormat="1" ht="22.5">
      <c r="A377" s="32"/>
      <c r="B377" s="33"/>
      <c r="C377" s="220" t="s">
        <v>1</v>
      </c>
      <c r="D377" s="220" t="s">
        <v>3510</v>
      </c>
      <c r="E377" s="17" t="s">
        <v>1</v>
      </c>
      <c r="F377" s="221">
        <v>306.63</v>
      </c>
      <c r="G377" s="32"/>
      <c r="H377" s="33"/>
    </row>
    <row r="378" spans="1:8" s="2" customFormat="1" ht="16.899999999999999" customHeight="1">
      <c r="A378" s="32"/>
      <c r="B378" s="33"/>
      <c r="C378" s="220" t="s">
        <v>1</v>
      </c>
      <c r="D378" s="220" t="s">
        <v>204</v>
      </c>
      <c r="E378" s="17" t="s">
        <v>1</v>
      </c>
      <c r="F378" s="221">
        <v>714.43</v>
      </c>
      <c r="G378" s="32"/>
      <c r="H378" s="33"/>
    </row>
    <row r="379" spans="1:8" s="2" customFormat="1" ht="16.899999999999999" customHeight="1">
      <c r="A379" s="32"/>
      <c r="B379" s="33"/>
      <c r="C379" s="222" t="s">
        <v>3415</v>
      </c>
      <c r="D379" s="32"/>
      <c r="E379" s="32"/>
      <c r="F379" s="32"/>
      <c r="G379" s="32"/>
      <c r="H379" s="33"/>
    </row>
    <row r="380" spans="1:8" s="2" customFormat="1" ht="16.899999999999999" customHeight="1">
      <c r="A380" s="32"/>
      <c r="B380" s="33"/>
      <c r="C380" s="220" t="s">
        <v>3396</v>
      </c>
      <c r="D380" s="220" t="s">
        <v>3397</v>
      </c>
      <c r="E380" s="17" t="s">
        <v>200</v>
      </c>
      <c r="F380" s="221">
        <v>1559.65</v>
      </c>
      <c r="G380" s="32"/>
      <c r="H380" s="33"/>
    </row>
    <row r="381" spans="1:8" s="2" customFormat="1" ht="22.5">
      <c r="A381" s="32"/>
      <c r="B381" s="33"/>
      <c r="C381" s="220" t="s">
        <v>1800</v>
      </c>
      <c r="D381" s="220" t="s">
        <v>1801</v>
      </c>
      <c r="E381" s="17" t="s">
        <v>200</v>
      </c>
      <c r="F381" s="221">
        <v>1559.65</v>
      </c>
      <c r="G381" s="32"/>
      <c r="H381" s="33"/>
    </row>
    <row r="382" spans="1:8" s="2" customFormat="1" ht="16.899999999999999" customHeight="1">
      <c r="A382" s="32"/>
      <c r="B382" s="33"/>
      <c r="C382" s="220" t="s">
        <v>1704</v>
      </c>
      <c r="D382" s="220" t="s">
        <v>1705</v>
      </c>
      <c r="E382" s="17" t="s">
        <v>200</v>
      </c>
      <c r="F382" s="221">
        <v>1559.65</v>
      </c>
      <c r="G382" s="32"/>
      <c r="H382" s="33"/>
    </row>
    <row r="383" spans="1:8" s="2" customFormat="1" ht="16.899999999999999" customHeight="1">
      <c r="A383" s="32"/>
      <c r="B383" s="33"/>
      <c r="C383" s="220" t="s">
        <v>3400</v>
      </c>
      <c r="D383" s="220" t="s">
        <v>3401</v>
      </c>
      <c r="E383" s="17" t="s">
        <v>200</v>
      </c>
      <c r="F383" s="221">
        <v>1559.65</v>
      </c>
      <c r="G383" s="32"/>
      <c r="H383" s="33"/>
    </row>
    <row r="384" spans="1:8" s="2" customFormat="1" ht="16.899999999999999" customHeight="1">
      <c r="A384" s="32"/>
      <c r="B384" s="33"/>
      <c r="C384" s="216" t="s">
        <v>784</v>
      </c>
      <c r="D384" s="217" t="s">
        <v>785</v>
      </c>
      <c r="E384" s="218" t="s">
        <v>1</v>
      </c>
      <c r="F384" s="219">
        <v>845.22</v>
      </c>
      <c r="G384" s="32"/>
      <c r="H384" s="33"/>
    </row>
    <row r="385" spans="1:8" s="2" customFormat="1" ht="16.899999999999999" customHeight="1">
      <c r="A385" s="32"/>
      <c r="B385" s="33"/>
      <c r="C385" s="220" t="s">
        <v>1</v>
      </c>
      <c r="D385" s="220" t="s">
        <v>3511</v>
      </c>
      <c r="E385" s="17" t="s">
        <v>1</v>
      </c>
      <c r="F385" s="221">
        <v>406.64</v>
      </c>
      <c r="G385" s="32"/>
      <c r="H385" s="33"/>
    </row>
    <row r="386" spans="1:8" s="2" customFormat="1" ht="16.899999999999999" customHeight="1">
      <c r="A386" s="32"/>
      <c r="B386" s="33"/>
      <c r="C386" s="220" t="s">
        <v>1</v>
      </c>
      <c r="D386" s="220" t="s">
        <v>3512</v>
      </c>
      <c r="E386" s="17" t="s">
        <v>1</v>
      </c>
      <c r="F386" s="221">
        <v>438.58</v>
      </c>
      <c r="G386" s="32"/>
      <c r="H386" s="33"/>
    </row>
    <row r="387" spans="1:8" s="2" customFormat="1" ht="16.899999999999999" customHeight="1">
      <c r="A387" s="32"/>
      <c r="B387" s="33"/>
      <c r="C387" s="220" t="s">
        <v>1</v>
      </c>
      <c r="D387" s="220" t="s">
        <v>204</v>
      </c>
      <c r="E387" s="17" t="s">
        <v>1</v>
      </c>
      <c r="F387" s="221">
        <v>845.22</v>
      </c>
      <c r="G387" s="32"/>
      <c r="H387" s="33"/>
    </row>
    <row r="388" spans="1:8" s="2" customFormat="1" ht="16.899999999999999" customHeight="1">
      <c r="A388" s="32"/>
      <c r="B388" s="33"/>
      <c r="C388" s="222" t="s">
        <v>3415</v>
      </c>
      <c r="D388" s="32"/>
      <c r="E388" s="32"/>
      <c r="F388" s="32"/>
      <c r="G388" s="32"/>
      <c r="H388" s="33"/>
    </row>
    <row r="389" spans="1:8" s="2" customFormat="1" ht="16.899999999999999" customHeight="1">
      <c r="A389" s="32"/>
      <c r="B389" s="33"/>
      <c r="C389" s="220" t="s">
        <v>3396</v>
      </c>
      <c r="D389" s="220" t="s">
        <v>3397</v>
      </c>
      <c r="E389" s="17" t="s">
        <v>200</v>
      </c>
      <c r="F389" s="221">
        <v>1559.65</v>
      </c>
      <c r="G389" s="32"/>
      <c r="H389" s="33"/>
    </row>
    <row r="390" spans="1:8" s="2" customFormat="1" ht="22.5">
      <c r="A390" s="32"/>
      <c r="B390" s="33"/>
      <c r="C390" s="220" t="s">
        <v>1800</v>
      </c>
      <c r="D390" s="220" t="s">
        <v>1801</v>
      </c>
      <c r="E390" s="17" t="s">
        <v>200</v>
      </c>
      <c r="F390" s="221">
        <v>1559.65</v>
      </c>
      <c r="G390" s="32"/>
      <c r="H390" s="33"/>
    </row>
    <row r="391" spans="1:8" s="2" customFormat="1" ht="16.899999999999999" customHeight="1">
      <c r="A391" s="32"/>
      <c r="B391" s="33"/>
      <c r="C391" s="220" t="s">
        <v>1704</v>
      </c>
      <c r="D391" s="220" t="s">
        <v>1705</v>
      </c>
      <c r="E391" s="17" t="s">
        <v>200</v>
      </c>
      <c r="F391" s="221">
        <v>1559.65</v>
      </c>
      <c r="G391" s="32"/>
      <c r="H391" s="33"/>
    </row>
    <row r="392" spans="1:8" s="2" customFormat="1" ht="16.899999999999999" customHeight="1">
      <c r="A392" s="32"/>
      <c r="B392" s="33"/>
      <c r="C392" s="220" t="s">
        <v>3400</v>
      </c>
      <c r="D392" s="220" t="s">
        <v>3401</v>
      </c>
      <c r="E392" s="17" t="s">
        <v>200</v>
      </c>
      <c r="F392" s="221">
        <v>1559.65</v>
      </c>
      <c r="G392" s="32"/>
      <c r="H392" s="33"/>
    </row>
    <row r="393" spans="1:8" s="2" customFormat="1" ht="16.899999999999999" customHeight="1">
      <c r="A393" s="32"/>
      <c r="B393" s="33"/>
      <c r="C393" s="216" t="s">
        <v>816</v>
      </c>
      <c r="D393" s="217" t="s">
        <v>817</v>
      </c>
      <c r="E393" s="218" t="s">
        <v>1</v>
      </c>
      <c r="F393" s="219">
        <v>215.04400000000001</v>
      </c>
      <c r="G393" s="32"/>
      <c r="H393" s="33"/>
    </row>
    <row r="394" spans="1:8" s="2" customFormat="1" ht="16.899999999999999" customHeight="1">
      <c r="A394" s="32"/>
      <c r="B394" s="33"/>
      <c r="C394" s="220" t="s">
        <v>1</v>
      </c>
      <c r="D394" s="220" t="s">
        <v>1581</v>
      </c>
      <c r="E394" s="17" t="s">
        <v>1</v>
      </c>
      <c r="F394" s="221">
        <v>0</v>
      </c>
      <c r="G394" s="32"/>
      <c r="H394" s="33"/>
    </row>
    <row r="395" spans="1:8" s="2" customFormat="1" ht="16.899999999999999" customHeight="1">
      <c r="A395" s="32"/>
      <c r="B395" s="33"/>
      <c r="C395" s="220" t="s">
        <v>1</v>
      </c>
      <c r="D395" s="220" t="s">
        <v>3183</v>
      </c>
      <c r="E395" s="17" t="s">
        <v>1</v>
      </c>
      <c r="F395" s="221">
        <v>0</v>
      </c>
      <c r="G395" s="32"/>
      <c r="H395" s="33"/>
    </row>
    <row r="396" spans="1:8" s="2" customFormat="1" ht="16.899999999999999" customHeight="1">
      <c r="A396" s="32"/>
      <c r="B396" s="33"/>
      <c r="C396" s="220" t="s">
        <v>1</v>
      </c>
      <c r="D396" s="220" t="s">
        <v>3184</v>
      </c>
      <c r="E396" s="17" t="s">
        <v>1</v>
      </c>
      <c r="F396" s="221">
        <v>2.2229999999999999</v>
      </c>
      <c r="G396" s="32"/>
      <c r="H396" s="33"/>
    </row>
    <row r="397" spans="1:8" s="2" customFormat="1" ht="16.899999999999999" customHeight="1">
      <c r="A397" s="32"/>
      <c r="B397" s="33"/>
      <c r="C397" s="220" t="s">
        <v>1</v>
      </c>
      <c r="D397" s="220" t="s">
        <v>1457</v>
      </c>
      <c r="E397" s="17" t="s">
        <v>1</v>
      </c>
      <c r="F397" s="221">
        <v>0</v>
      </c>
      <c r="G397" s="32"/>
      <c r="H397" s="33"/>
    </row>
    <row r="398" spans="1:8" s="2" customFormat="1" ht="16.899999999999999" customHeight="1">
      <c r="A398" s="32"/>
      <c r="B398" s="33"/>
      <c r="C398" s="220" t="s">
        <v>1</v>
      </c>
      <c r="D398" s="220" t="s">
        <v>1</v>
      </c>
      <c r="E398" s="17" t="s">
        <v>1</v>
      </c>
      <c r="F398" s="221">
        <v>0</v>
      </c>
      <c r="G398" s="32"/>
      <c r="H398" s="33"/>
    </row>
    <row r="399" spans="1:8" s="2" customFormat="1" ht="16.899999999999999" customHeight="1">
      <c r="A399" s="32"/>
      <c r="B399" s="33"/>
      <c r="C399" s="220" t="s">
        <v>1</v>
      </c>
      <c r="D399" s="220" t="s">
        <v>1584</v>
      </c>
      <c r="E399" s="17" t="s">
        <v>1</v>
      </c>
      <c r="F399" s="221">
        <v>0</v>
      </c>
      <c r="G399" s="32"/>
      <c r="H399" s="33"/>
    </row>
    <row r="400" spans="1:8" s="2" customFormat="1" ht="16.899999999999999" customHeight="1">
      <c r="A400" s="32"/>
      <c r="B400" s="33"/>
      <c r="C400" s="220" t="s">
        <v>1</v>
      </c>
      <c r="D400" s="220" t="s">
        <v>3185</v>
      </c>
      <c r="E400" s="17" t="s">
        <v>1</v>
      </c>
      <c r="F400" s="221">
        <v>0</v>
      </c>
      <c r="G400" s="32"/>
      <c r="H400" s="33"/>
    </row>
    <row r="401" spans="1:8" s="2" customFormat="1" ht="16.899999999999999" customHeight="1">
      <c r="A401" s="32"/>
      <c r="B401" s="33"/>
      <c r="C401" s="220" t="s">
        <v>1</v>
      </c>
      <c r="D401" s="220" t="s">
        <v>3186</v>
      </c>
      <c r="E401" s="17" t="s">
        <v>1</v>
      </c>
      <c r="F401" s="221">
        <v>3.5459999999999998</v>
      </c>
      <c r="G401" s="32"/>
      <c r="H401" s="33"/>
    </row>
    <row r="402" spans="1:8" s="2" customFormat="1" ht="16.899999999999999" customHeight="1">
      <c r="A402" s="32"/>
      <c r="B402" s="33"/>
      <c r="C402" s="220" t="s">
        <v>1</v>
      </c>
      <c r="D402" s="220" t="s">
        <v>3187</v>
      </c>
      <c r="E402" s="17" t="s">
        <v>1</v>
      </c>
      <c r="F402" s="221">
        <v>0</v>
      </c>
      <c r="G402" s="32"/>
      <c r="H402" s="33"/>
    </row>
    <row r="403" spans="1:8" s="2" customFormat="1" ht="16.899999999999999" customHeight="1">
      <c r="A403" s="32"/>
      <c r="B403" s="33"/>
      <c r="C403" s="220" t="s">
        <v>1</v>
      </c>
      <c r="D403" s="220" t="s">
        <v>3188</v>
      </c>
      <c r="E403" s="17" t="s">
        <v>1</v>
      </c>
      <c r="F403" s="221">
        <v>1.2</v>
      </c>
      <c r="G403" s="32"/>
      <c r="H403" s="33"/>
    </row>
    <row r="404" spans="1:8" s="2" customFormat="1" ht="16.899999999999999" customHeight="1">
      <c r="A404" s="32"/>
      <c r="B404" s="33"/>
      <c r="C404" s="220" t="s">
        <v>1</v>
      </c>
      <c r="D404" s="220" t="s">
        <v>1586</v>
      </c>
      <c r="E404" s="17" t="s">
        <v>1</v>
      </c>
      <c r="F404" s="221">
        <v>0</v>
      </c>
      <c r="G404" s="32"/>
      <c r="H404" s="33"/>
    </row>
    <row r="405" spans="1:8" s="2" customFormat="1" ht="16.899999999999999" customHeight="1">
      <c r="A405" s="32"/>
      <c r="B405" s="33"/>
      <c r="C405" s="220" t="s">
        <v>1</v>
      </c>
      <c r="D405" s="220" t="s">
        <v>3189</v>
      </c>
      <c r="E405" s="17" t="s">
        <v>1</v>
      </c>
      <c r="F405" s="221">
        <v>0</v>
      </c>
      <c r="G405" s="32"/>
      <c r="H405" s="33"/>
    </row>
    <row r="406" spans="1:8" s="2" customFormat="1" ht="16.899999999999999" customHeight="1">
      <c r="A406" s="32"/>
      <c r="B406" s="33"/>
      <c r="C406" s="220" t="s">
        <v>1</v>
      </c>
      <c r="D406" s="220" t="s">
        <v>2386</v>
      </c>
      <c r="E406" s="17" t="s">
        <v>1</v>
      </c>
      <c r="F406" s="221">
        <v>1.7330000000000001</v>
      </c>
      <c r="G406" s="32"/>
      <c r="H406" s="33"/>
    </row>
    <row r="407" spans="1:8" s="2" customFormat="1" ht="16.899999999999999" customHeight="1">
      <c r="A407" s="32"/>
      <c r="B407" s="33"/>
      <c r="C407" s="220" t="s">
        <v>1</v>
      </c>
      <c r="D407" s="220" t="s">
        <v>1590</v>
      </c>
      <c r="E407" s="17" t="s">
        <v>1</v>
      </c>
      <c r="F407" s="221">
        <v>0</v>
      </c>
      <c r="G407" s="32"/>
      <c r="H407" s="33"/>
    </row>
    <row r="408" spans="1:8" s="2" customFormat="1" ht="16.899999999999999" customHeight="1">
      <c r="A408" s="32"/>
      <c r="B408" s="33"/>
      <c r="C408" s="220" t="s">
        <v>1</v>
      </c>
      <c r="D408" s="220" t="s">
        <v>3187</v>
      </c>
      <c r="E408" s="17" t="s">
        <v>1</v>
      </c>
      <c r="F408" s="221">
        <v>0</v>
      </c>
      <c r="G408" s="32"/>
      <c r="H408" s="33"/>
    </row>
    <row r="409" spans="1:8" s="2" customFormat="1" ht="16.899999999999999" customHeight="1">
      <c r="A409" s="32"/>
      <c r="B409" s="33"/>
      <c r="C409" s="220" t="s">
        <v>1</v>
      </c>
      <c r="D409" s="220" t="s">
        <v>3190</v>
      </c>
      <c r="E409" s="17" t="s">
        <v>1</v>
      </c>
      <c r="F409" s="221">
        <v>6.36</v>
      </c>
      <c r="G409" s="32"/>
      <c r="H409" s="33"/>
    </row>
    <row r="410" spans="1:8" s="2" customFormat="1" ht="16.899999999999999" customHeight="1">
      <c r="A410" s="32"/>
      <c r="B410" s="33"/>
      <c r="C410" s="220" t="s">
        <v>1</v>
      </c>
      <c r="D410" s="220" t="s">
        <v>3191</v>
      </c>
      <c r="E410" s="17" t="s">
        <v>1</v>
      </c>
      <c r="F410" s="221">
        <v>0</v>
      </c>
      <c r="G410" s="32"/>
      <c r="H410" s="33"/>
    </row>
    <row r="411" spans="1:8" s="2" customFormat="1" ht="16.899999999999999" customHeight="1">
      <c r="A411" s="32"/>
      <c r="B411" s="33"/>
      <c r="C411" s="220" t="s">
        <v>1</v>
      </c>
      <c r="D411" s="220" t="s">
        <v>3192</v>
      </c>
      <c r="E411" s="17" t="s">
        <v>1</v>
      </c>
      <c r="F411" s="221">
        <v>2.88</v>
      </c>
      <c r="G411" s="32"/>
      <c r="H411" s="33"/>
    </row>
    <row r="412" spans="1:8" s="2" customFormat="1" ht="16.899999999999999" customHeight="1">
      <c r="A412" s="32"/>
      <c r="B412" s="33"/>
      <c r="C412" s="220" t="s">
        <v>1</v>
      </c>
      <c r="D412" s="220" t="s">
        <v>1592</v>
      </c>
      <c r="E412" s="17" t="s">
        <v>1</v>
      </c>
      <c r="F412" s="221">
        <v>0</v>
      </c>
      <c r="G412" s="32"/>
      <c r="H412" s="33"/>
    </row>
    <row r="413" spans="1:8" s="2" customFormat="1" ht="16.899999999999999" customHeight="1">
      <c r="A413" s="32"/>
      <c r="B413" s="33"/>
      <c r="C413" s="220" t="s">
        <v>1</v>
      </c>
      <c r="D413" s="220" t="s">
        <v>3191</v>
      </c>
      <c r="E413" s="17" t="s">
        <v>1</v>
      </c>
      <c r="F413" s="221">
        <v>0</v>
      </c>
      <c r="G413" s="32"/>
      <c r="H413" s="33"/>
    </row>
    <row r="414" spans="1:8" s="2" customFormat="1" ht="16.899999999999999" customHeight="1">
      <c r="A414" s="32"/>
      <c r="B414" s="33"/>
      <c r="C414" s="220" t="s">
        <v>1</v>
      </c>
      <c r="D414" s="220" t="s">
        <v>3193</v>
      </c>
      <c r="E414" s="17" t="s">
        <v>1</v>
      </c>
      <c r="F414" s="221">
        <v>3.4980000000000002</v>
      </c>
      <c r="G414" s="32"/>
      <c r="H414" s="33"/>
    </row>
    <row r="415" spans="1:8" s="2" customFormat="1" ht="16.899999999999999" customHeight="1">
      <c r="A415" s="32"/>
      <c r="B415" s="33"/>
      <c r="C415" s="220" t="s">
        <v>1</v>
      </c>
      <c r="D415" s="220" t="s">
        <v>3187</v>
      </c>
      <c r="E415" s="17" t="s">
        <v>1</v>
      </c>
      <c r="F415" s="221">
        <v>0</v>
      </c>
      <c r="G415" s="32"/>
      <c r="H415" s="33"/>
    </row>
    <row r="416" spans="1:8" s="2" customFormat="1" ht="16.899999999999999" customHeight="1">
      <c r="A416" s="32"/>
      <c r="B416" s="33"/>
      <c r="C416" s="220" t="s">
        <v>1</v>
      </c>
      <c r="D416" s="220" t="s">
        <v>3194</v>
      </c>
      <c r="E416" s="17" t="s">
        <v>1</v>
      </c>
      <c r="F416" s="221">
        <v>2.64</v>
      </c>
      <c r="G416" s="32"/>
      <c r="H416" s="33"/>
    </row>
    <row r="417" spans="1:8" s="2" customFormat="1" ht="16.899999999999999" customHeight="1">
      <c r="A417" s="32"/>
      <c r="B417" s="33"/>
      <c r="C417" s="220" t="s">
        <v>1</v>
      </c>
      <c r="D417" s="220" t="s">
        <v>1595</v>
      </c>
      <c r="E417" s="17" t="s">
        <v>1</v>
      </c>
      <c r="F417" s="221">
        <v>0</v>
      </c>
      <c r="G417" s="32"/>
      <c r="H417" s="33"/>
    </row>
    <row r="418" spans="1:8" s="2" customFormat="1" ht="16.899999999999999" customHeight="1">
      <c r="A418" s="32"/>
      <c r="B418" s="33"/>
      <c r="C418" s="220" t="s">
        <v>1</v>
      </c>
      <c r="D418" s="220" t="s">
        <v>3195</v>
      </c>
      <c r="E418" s="17" t="s">
        <v>1</v>
      </c>
      <c r="F418" s="221">
        <v>0</v>
      </c>
      <c r="G418" s="32"/>
      <c r="H418" s="33"/>
    </row>
    <row r="419" spans="1:8" s="2" customFormat="1" ht="16.899999999999999" customHeight="1">
      <c r="A419" s="32"/>
      <c r="B419" s="33"/>
      <c r="C419" s="220" t="s">
        <v>1</v>
      </c>
      <c r="D419" s="220" t="s">
        <v>3196</v>
      </c>
      <c r="E419" s="17" t="s">
        <v>1</v>
      </c>
      <c r="F419" s="221">
        <v>42.052999999999997</v>
      </c>
      <c r="G419" s="32"/>
      <c r="H419" s="33"/>
    </row>
    <row r="420" spans="1:8" s="2" customFormat="1" ht="16.899999999999999" customHeight="1">
      <c r="A420" s="32"/>
      <c r="B420" s="33"/>
      <c r="C420" s="220" t="s">
        <v>1</v>
      </c>
      <c r="D420" s="220" t="s">
        <v>1</v>
      </c>
      <c r="E420" s="17" t="s">
        <v>1</v>
      </c>
      <c r="F420" s="221">
        <v>0</v>
      </c>
      <c r="G420" s="32"/>
      <c r="H420" s="33"/>
    </row>
    <row r="421" spans="1:8" s="2" customFormat="1" ht="16.899999999999999" customHeight="1">
      <c r="A421" s="32"/>
      <c r="B421" s="33"/>
      <c r="C421" s="220" t="s">
        <v>1</v>
      </c>
      <c r="D421" s="220" t="s">
        <v>1599</v>
      </c>
      <c r="E421" s="17" t="s">
        <v>1</v>
      </c>
      <c r="F421" s="221">
        <v>0</v>
      </c>
      <c r="G421" s="32"/>
      <c r="H421" s="33"/>
    </row>
    <row r="422" spans="1:8" s="2" customFormat="1" ht="16.899999999999999" customHeight="1">
      <c r="A422" s="32"/>
      <c r="B422" s="33"/>
      <c r="C422" s="220" t="s">
        <v>1</v>
      </c>
      <c r="D422" s="220" t="s">
        <v>3189</v>
      </c>
      <c r="E422" s="17" t="s">
        <v>1</v>
      </c>
      <c r="F422" s="221">
        <v>0</v>
      </c>
      <c r="G422" s="32"/>
      <c r="H422" s="33"/>
    </row>
    <row r="423" spans="1:8" s="2" customFormat="1" ht="16.899999999999999" customHeight="1">
      <c r="A423" s="32"/>
      <c r="B423" s="33"/>
      <c r="C423" s="220" t="s">
        <v>1</v>
      </c>
      <c r="D423" s="220" t="s">
        <v>3197</v>
      </c>
      <c r="E423" s="17" t="s">
        <v>1</v>
      </c>
      <c r="F423" s="221">
        <v>3.75</v>
      </c>
      <c r="G423" s="32"/>
      <c r="H423" s="33"/>
    </row>
    <row r="424" spans="1:8" s="2" customFormat="1" ht="16.899999999999999" customHeight="1">
      <c r="A424" s="32"/>
      <c r="B424" s="33"/>
      <c r="C424" s="220" t="s">
        <v>1</v>
      </c>
      <c r="D424" s="220" t="s">
        <v>1601</v>
      </c>
      <c r="E424" s="17" t="s">
        <v>1</v>
      </c>
      <c r="F424" s="221">
        <v>0</v>
      </c>
      <c r="G424" s="32"/>
      <c r="H424" s="33"/>
    </row>
    <row r="425" spans="1:8" s="2" customFormat="1" ht="16.899999999999999" customHeight="1">
      <c r="A425" s="32"/>
      <c r="B425" s="33"/>
      <c r="C425" s="220" t="s">
        <v>1</v>
      </c>
      <c r="D425" s="220" t="s">
        <v>3191</v>
      </c>
      <c r="E425" s="17" t="s">
        <v>1</v>
      </c>
      <c r="F425" s="221">
        <v>0</v>
      </c>
      <c r="G425" s="32"/>
      <c r="H425" s="33"/>
    </row>
    <row r="426" spans="1:8" s="2" customFormat="1" ht="16.899999999999999" customHeight="1">
      <c r="A426" s="32"/>
      <c r="B426" s="33"/>
      <c r="C426" s="220" t="s">
        <v>1</v>
      </c>
      <c r="D426" s="220" t="s">
        <v>2387</v>
      </c>
      <c r="E426" s="17" t="s">
        <v>1</v>
      </c>
      <c r="F426" s="221">
        <v>2.25</v>
      </c>
      <c r="G426" s="32"/>
      <c r="H426" s="33"/>
    </row>
    <row r="427" spans="1:8" s="2" customFormat="1" ht="16.899999999999999" customHeight="1">
      <c r="A427" s="32"/>
      <c r="B427" s="33"/>
      <c r="C427" s="220" t="s">
        <v>1</v>
      </c>
      <c r="D427" s="220" t="s">
        <v>1603</v>
      </c>
      <c r="E427" s="17" t="s">
        <v>1</v>
      </c>
      <c r="F427" s="221">
        <v>0</v>
      </c>
      <c r="G427" s="32"/>
      <c r="H427" s="33"/>
    </row>
    <row r="428" spans="1:8" s="2" customFormat="1" ht="16.899999999999999" customHeight="1">
      <c r="A428" s="32"/>
      <c r="B428" s="33"/>
      <c r="C428" s="220" t="s">
        <v>1</v>
      </c>
      <c r="D428" s="220" t="s">
        <v>3187</v>
      </c>
      <c r="E428" s="17" t="s">
        <v>1</v>
      </c>
      <c r="F428" s="221">
        <v>0</v>
      </c>
      <c r="G428" s="32"/>
      <c r="H428" s="33"/>
    </row>
    <row r="429" spans="1:8" s="2" customFormat="1" ht="16.899999999999999" customHeight="1">
      <c r="A429" s="32"/>
      <c r="B429" s="33"/>
      <c r="C429" s="220" t="s">
        <v>1</v>
      </c>
      <c r="D429" s="220" t="s">
        <v>3198</v>
      </c>
      <c r="E429" s="17" t="s">
        <v>1</v>
      </c>
      <c r="F429" s="221">
        <v>3.738</v>
      </c>
      <c r="G429" s="32"/>
      <c r="H429" s="33"/>
    </row>
    <row r="430" spans="1:8" s="2" customFormat="1" ht="16.899999999999999" customHeight="1">
      <c r="A430" s="32"/>
      <c r="B430" s="33"/>
      <c r="C430" s="220" t="s">
        <v>1</v>
      </c>
      <c r="D430" s="220" t="s">
        <v>1607</v>
      </c>
      <c r="E430" s="17" t="s">
        <v>1</v>
      </c>
      <c r="F430" s="221">
        <v>0</v>
      </c>
      <c r="G430" s="32"/>
      <c r="H430" s="33"/>
    </row>
    <row r="431" spans="1:8" s="2" customFormat="1" ht="16.899999999999999" customHeight="1">
      <c r="A431" s="32"/>
      <c r="B431" s="33"/>
      <c r="C431" s="220" t="s">
        <v>1</v>
      </c>
      <c r="D431" s="220" t="s">
        <v>3199</v>
      </c>
      <c r="E431" s="17" t="s">
        <v>1</v>
      </c>
      <c r="F431" s="221">
        <v>9.8780000000000001</v>
      </c>
      <c r="G431" s="32"/>
      <c r="H431" s="33"/>
    </row>
    <row r="432" spans="1:8" s="2" customFormat="1" ht="16.899999999999999" customHeight="1">
      <c r="A432" s="32"/>
      <c r="B432" s="33"/>
      <c r="C432" s="220" t="s">
        <v>1</v>
      </c>
      <c r="D432" s="220" t="s">
        <v>1</v>
      </c>
      <c r="E432" s="17" t="s">
        <v>1</v>
      </c>
      <c r="F432" s="221">
        <v>0</v>
      </c>
      <c r="G432" s="32"/>
      <c r="H432" s="33"/>
    </row>
    <row r="433" spans="1:8" s="2" customFormat="1" ht="16.899999999999999" customHeight="1">
      <c r="A433" s="32"/>
      <c r="B433" s="33"/>
      <c r="C433" s="220" t="s">
        <v>1</v>
      </c>
      <c r="D433" s="220" t="s">
        <v>1078</v>
      </c>
      <c r="E433" s="17" t="s">
        <v>1</v>
      </c>
      <c r="F433" s="221">
        <v>0</v>
      </c>
      <c r="G433" s="32"/>
      <c r="H433" s="33"/>
    </row>
    <row r="434" spans="1:8" s="2" customFormat="1" ht="16.899999999999999" customHeight="1">
      <c r="A434" s="32"/>
      <c r="B434" s="33"/>
      <c r="C434" s="220" t="s">
        <v>1</v>
      </c>
      <c r="D434" s="220" t="s">
        <v>3187</v>
      </c>
      <c r="E434" s="17" t="s">
        <v>1</v>
      </c>
      <c r="F434" s="221">
        <v>0</v>
      </c>
      <c r="G434" s="32"/>
      <c r="H434" s="33"/>
    </row>
    <row r="435" spans="1:8" s="2" customFormat="1" ht="16.899999999999999" customHeight="1">
      <c r="A435" s="32"/>
      <c r="B435" s="33"/>
      <c r="C435" s="220" t="s">
        <v>1</v>
      </c>
      <c r="D435" s="220" t="s">
        <v>3200</v>
      </c>
      <c r="E435" s="17" t="s">
        <v>1</v>
      </c>
      <c r="F435" s="221">
        <v>1.44</v>
      </c>
      <c r="G435" s="32"/>
      <c r="H435" s="33"/>
    </row>
    <row r="436" spans="1:8" s="2" customFormat="1" ht="16.899999999999999" customHeight="1">
      <c r="A436" s="32"/>
      <c r="B436" s="33"/>
      <c r="C436" s="220" t="s">
        <v>1</v>
      </c>
      <c r="D436" s="220" t="s">
        <v>3191</v>
      </c>
      <c r="E436" s="17" t="s">
        <v>1</v>
      </c>
      <c r="F436" s="221">
        <v>0</v>
      </c>
      <c r="G436" s="32"/>
      <c r="H436" s="33"/>
    </row>
    <row r="437" spans="1:8" s="2" customFormat="1" ht="16.899999999999999" customHeight="1">
      <c r="A437" s="32"/>
      <c r="B437" s="33"/>
      <c r="C437" s="220" t="s">
        <v>1</v>
      </c>
      <c r="D437" s="220" t="s">
        <v>3201</v>
      </c>
      <c r="E437" s="17" t="s">
        <v>1</v>
      </c>
      <c r="F437" s="221">
        <v>1.08</v>
      </c>
      <c r="G437" s="32"/>
      <c r="H437" s="33"/>
    </row>
    <row r="438" spans="1:8" s="2" customFormat="1" ht="16.899999999999999" customHeight="1">
      <c r="A438" s="32"/>
      <c r="B438" s="33"/>
      <c r="C438" s="220" t="s">
        <v>1</v>
      </c>
      <c r="D438" s="220" t="s">
        <v>1615</v>
      </c>
      <c r="E438" s="17" t="s">
        <v>1</v>
      </c>
      <c r="F438" s="221">
        <v>0</v>
      </c>
      <c r="G438" s="32"/>
      <c r="H438" s="33"/>
    </row>
    <row r="439" spans="1:8" s="2" customFormat="1" ht="16.899999999999999" customHeight="1">
      <c r="A439" s="32"/>
      <c r="B439" s="33"/>
      <c r="C439" s="220" t="s">
        <v>1</v>
      </c>
      <c r="D439" s="220" t="s">
        <v>3187</v>
      </c>
      <c r="E439" s="17" t="s">
        <v>1</v>
      </c>
      <c r="F439" s="221">
        <v>0</v>
      </c>
      <c r="G439" s="32"/>
      <c r="H439" s="33"/>
    </row>
    <row r="440" spans="1:8" s="2" customFormat="1" ht="16.899999999999999" customHeight="1">
      <c r="A440" s="32"/>
      <c r="B440" s="33"/>
      <c r="C440" s="220" t="s">
        <v>1</v>
      </c>
      <c r="D440" s="220" t="s">
        <v>3200</v>
      </c>
      <c r="E440" s="17" t="s">
        <v>1</v>
      </c>
      <c r="F440" s="221">
        <v>1.44</v>
      </c>
      <c r="G440" s="32"/>
      <c r="H440" s="33"/>
    </row>
    <row r="441" spans="1:8" s="2" customFormat="1" ht="16.899999999999999" customHeight="1">
      <c r="A441" s="32"/>
      <c r="B441" s="33"/>
      <c r="C441" s="220" t="s">
        <v>1</v>
      </c>
      <c r="D441" s="220" t="s">
        <v>3191</v>
      </c>
      <c r="E441" s="17" t="s">
        <v>1</v>
      </c>
      <c r="F441" s="221">
        <v>0</v>
      </c>
      <c r="G441" s="32"/>
      <c r="H441" s="33"/>
    </row>
    <row r="442" spans="1:8" s="2" customFormat="1" ht="16.899999999999999" customHeight="1">
      <c r="A442" s="32"/>
      <c r="B442" s="33"/>
      <c r="C442" s="220" t="s">
        <v>1</v>
      </c>
      <c r="D442" s="220" t="s">
        <v>3201</v>
      </c>
      <c r="E442" s="17" t="s">
        <v>1</v>
      </c>
      <c r="F442" s="221">
        <v>1.08</v>
      </c>
      <c r="G442" s="32"/>
      <c r="H442" s="33"/>
    </row>
    <row r="443" spans="1:8" s="2" customFormat="1" ht="16.899999999999999" customHeight="1">
      <c r="A443" s="32"/>
      <c r="B443" s="33"/>
      <c r="C443" s="220" t="s">
        <v>1</v>
      </c>
      <c r="D443" s="220" t="s">
        <v>1</v>
      </c>
      <c r="E443" s="17" t="s">
        <v>1</v>
      </c>
      <c r="F443" s="221">
        <v>0</v>
      </c>
      <c r="G443" s="32"/>
      <c r="H443" s="33"/>
    </row>
    <row r="444" spans="1:8" s="2" customFormat="1" ht="16.899999999999999" customHeight="1">
      <c r="A444" s="32"/>
      <c r="B444" s="33"/>
      <c r="C444" s="220" t="s">
        <v>1</v>
      </c>
      <c r="D444" s="220" t="s">
        <v>1619</v>
      </c>
      <c r="E444" s="17" t="s">
        <v>1</v>
      </c>
      <c r="F444" s="221">
        <v>0</v>
      </c>
      <c r="G444" s="32"/>
      <c r="H444" s="33"/>
    </row>
    <row r="445" spans="1:8" s="2" customFormat="1" ht="16.899999999999999" customHeight="1">
      <c r="A445" s="32"/>
      <c r="B445" s="33"/>
      <c r="C445" s="220" t="s">
        <v>1</v>
      </c>
      <c r="D445" s="220" t="s">
        <v>1</v>
      </c>
      <c r="E445" s="17" t="s">
        <v>1</v>
      </c>
      <c r="F445" s="221">
        <v>0</v>
      </c>
      <c r="G445" s="32"/>
      <c r="H445" s="33"/>
    </row>
    <row r="446" spans="1:8" s="2" customFormat="1" ht="16.899999999999999" customHeight="1">
      <c r="A446" s="32"/>
      <c r="B446" s="33"/>
      <c r="C446" s="220" t="s">
        <v>1</v>
      </c>
      <c r="D446" s="220" t="s">
        <v>1621</v>
      </c>
      <c r="E446" s="17" t="s">
        <v>1</v>
      </c>
      <c r="F446" s="221">
        <v>0</v>
      </c>
      <c r="G446" s="32"/>
      <c r="H446" s="33"/>
    </row>
    <row r="447" spans="1:8" s="2" customFormat="1" ht="16.899999999999999" customHeight="1">
      <c r="A447" s="32"/>
      <c r="B447" s="33"/>
      <c r="C447" s="220" t="s">
        <v>1</v>
      </c>
      <c r="D447" s="220" t="s">
        <v>3191</v>
      </c>
      <c r="E447" s="17" t="s">
        <v>1</v>
      </c>
      <c r="F447" s="221">
        <v>0</v>
      </c>
      <c r="G447" s="32"/>
      <c r="H447" s="33"/>
    </row>
    <row r="448" spans="1:8" s="2" customFormat="1" ht="16.899999999999999" customHeight="1">
      <c r="A448" s="32"/>
      <c r="B448" s="33"/>
      <c r="C448" s="220" t="s">
        <v>1</v>
      </c>
      <c r="D448" s="220" t="s">
        <v>3202</v>
      </c>
      <c r="E448" s="17" t="s">
        <v>1</v>
      </c>
      <c r="F448" s="221">
        <v>12.912000000000001</v>
      </c>
      <c r="G448" s="32"/>
      <c r="H448" s="33"/>
    </row>
    <row r="449" spans="1:8" s="2" customFormat="1" ht="16.899999999999999" customHeight="1">
      <c r="A449" s="32"/>
      <c r="B449" s="33"/>
      <c r="C449" s="220" t="s">
        <v>1</v>
      </c>
      <c r="D449" s="220" t="s">
        <v>1623</v>
      </c>
      <c r="E449" s="17" t="s">
        <v>1</v>
      </c>
      <c r="F449" s="221">
        <v>0</v>
      </c>
      <c r="G449" s="32"/>
      <c r="H449" s="33"/>
    </row>
    <row r="450" spans="1:8" s="2" customFormat="1" ht="16.899999999999999" customHeight="1">
      <c r="A450" s="32"/>
      <c r="B450" s="33"/>
      <c r="C450" s="220" t="s">
        <v>1</v>
      </c>
      <c r="D450" s="220" t="s">
        <v>3203</v>
      </c>
      <c r="E450" s="17" t="s">
        <v>1</v>
      </c>
      <c r="F450" s="221">
        <v>5.4</v>
      </c>
      <c r="G450" s="32"/>
      <c r="H450" s="33"/>
    </row>
    <row r="451" spans="1:8" s="2" customFormat="1" ht="16.899999999999999" customHeight="1">
      <c r="A451" s="32"/>
      <c r="B451" s="33"/>
      <c r="C451" s="220" t="s">
        <v>1</v>
      </c>
      <c r="D451" s="220" t="s">
        <v>1629</v>
      </c>
      <c r="E451" s="17" t="s">
        <v>1</v>
      </c>
      <c r="F451" s="221">
        <v>0</v>
      </c>
      <c r="G451" s="32"/>
      <c r="H451" s="33"/>
    </row>
    <row r="452" spans="1:8" s="2" customFormat="1" ht="16.899999999999999" customHeight="1">
      <c r="A452" s="32"/>
      <c r="B452" s="33"/>
      <c r="C452" s="220" t="s">
        <v>1</v>
      </c>
      <c r="D452" s="220" t="s">
        <v>3191</v>
      </c>
      <c r="E452" s="17" t="s">
        <v>1</v>
      </c>
      <c r="F452" s="221">
        <v>0</v>
      </c>
      <c r="G452" s="32"/>
      <c r="H452" s="33"/>
    </row>
    <row r="453" spans="1:8" s="2" customFormat="1" ht="16.899999999999999" customHeight="1">
      <c r="A453" s="32"/>
      <c r="B453" s="33"/>
      <c r="C453" s="220" t="s">
        <v>1</v>
      </c>
      <c r="D453" s="220" t="s">
        <v>3204</v>
      </c>
      <c r="E453" s="17" t="s">
        <v>1</v>
      </c>
      <c r="F453" s="221">
        <v>3.222</v>
      </c>
      <c r="G453" s="32"/>
      <c r="H453" s="33"/>
    </row>
    <row r="454" spans="1:8" s="2" customFormat="1" ht="16.899999999999999" customHeight="1">
      <c r="A454" s="32"/>
      <c r="B454" s="33"/>
      <c r="C454" s="220" t="s">
        <v>1</v>
      </c>
      <c r="D454" s="220" t="s">
        <v>3187</v>
      </c>
      <c r="E454" s="17" t="s">
        <v>1</v>
      </c>
      <c r="F454" s="221">
        <v>0</v>
      </c>
      <c r="G454" s="32"/>
      <c r="H454" s="33"/>
    </row>
    <row r="455" spans="1:8" s="2" customFormat="1" ht="16.899999999999999" customHeight="1">
      <c r="A455" s="32"/>
      <c r="B455" s="33"/>
      <c r="C455" s="220" t="s">
        <v>1</v>
      </c>
      <c r="D455" s="220" t="s">
        <v>3205</v>
      </c>
      <c r="E455" s="17" t="s">
        <v>1</v>
      </c>
      <c r="F455" s="221">
        <v>2.8140000000000001</v>
      </c>
      <c r="G455" s="32"/>
      <c r="H455" s="33"/>
    </row>
    <row r="456" spans="1:8" s="2" customFormat="1" ht="16.899999999999999" customHeight="1">
      <c r="A456" s="32"/>
      <c r="B456" s="33"/>
      <c r="C456" s="220" t="s">
        <v>1</v>
      </c>
      <c r="D456" s="220" t="s">
        <v>3191</v>
      </c>
      <c r="E456" s="17" t="s">
        <v>1</v>
      </c>
      <c r="F456" s="221">
        <v>0</v>
      </c>
      <c r="G456" s="32"/>
      <c r="H456" s="33"/>
    </row>
    <row r="457" spans="1:8" s="2" customFormat="1" ht="16.899999999999999" customHeight="1">
      <c r="A457" s="32"/>
      <c r="B457" s="33"/>
      <c r="C457" s="220" t="s">
        <v>1</v>
      </c>
      <c r="D457" s="220" t="s">
        <v>3201</v>
      </c>
      <c r="E457" s="17" t="s">
        <v>1</v>
      </c>
      <c r="F457" s="221">
        <v>1.08</v>
      </c>
      <c r="G457" s="32"/>
      <c r="H457" s="33"/>
    </row>
    <row r="458" spans="1:8" s="2" customFormat="1" ht="16.899999999999999" customHeight="1">
      <c r="A458" s="32"/>
      <c r="B458" s="33"/>
      <c r="C458" s="220" t="s">
        <v>1</v>
      </c>
      <c r="D458" s="220" t="s">
        <v>1631</v>
      </c>
      <c r="E458" s="17" t="s">
        <v>1</v>
      </c>
      <c r="F458" s="221">
        <v>0</v>
      </c>
      <c r="G458" s="32"/>
      <c r="H458" s="33"/>
    </row>
    <row r="459" spans="1:8" s="2" customFormat="1" ht="16.899999999999999" customHeight="1">
      <c r="A459" s="32"/>
      <c r="B459" s="33"/>
      <c r="C459" s="220" t="s">
        <v>1</v>
      </c>
      <c r="D459" s="220" t="s">
        <v>3185</v>
      </c>
      <c r="E459" s="17" t="s">
        <v>1</v>
      </c>
      <c r="F459" s="221">
        <v>0</v>
      </c>
      <c r="G459" s="32"/>
      <c r="H459" s="33"/>
    </row>
    <row r="460" spans="1:8" s="2" customFormat="1" ht="16.899999999999999" customHeight="1">
      <c r="A460" s="32"/>
      <c r="B460" s="33"/>
      <c r="C460" s="220" t="s">
        <v>1</v>
      </c>
      <c r="D460" s="220" t="s">
        <v>3206</v>
      </c>
      <c r="E460" s="17" t="s">
        <v>1</v>
      </c>
      <c r="F460" s="221">
        <v>2.484</v>
      </c>
      <c r="G460" s="32"/>
      <c r="H460" s="33"/>
    </row>
    <row r="461" spans="1:8" s="2" customFormat="1" ht="16.899999999999999" customHeight="1">
      <c r="A461" s="32"/>
      <c r="B461" s="33"/>
      <c r="C461" s="220" t="s">
        <v>1</v>
      </c>
      <c r="D461" s="220" t="s">
        <v>3187</v>
      </c>
      <c r="E461" s="17" t="s">
        <v>1</v>
      </c>
      <c r="F461" s="221">
        <v>0</v>
      </c>
      <c r="G461" s="32"/>
      <c r="H461" s="33"/>
    </row>
    <row r="462" spans="1:8" s="2" customFormat="1" ht="16.899999999999999" customHeight="1">
      <c r="A462" s="32"/>
      <c r="B462" s="33"/>
      <c r="C462" s="220" t="s">
        <v>1</v>
      </c>
      <c r="D462" s="220" t="s">
        <v>3207</v>
      </c>
      <c r="E462" s="17" t="s">
        <v>1</v>
      </c>
      <c r="F462" s="221">
        <v>3.6059999999999999</v>
      </c>
      <c r="G462" s="32"/>
      <c r="H462" s="33"/>
    </row>
    <row r="463" spans="1:8" s="2" customFormat="1" ht="16.899999999999999" customHeight="1">
      <c r="A463" s="32"/>
      <c r="B463" s="33"/>
      <c r="C463" s="220" t="s">
        <v>1</v>
      </c>
      <c r="D463" s="220" t="s">
        <v>1633</v>
      </c>
      <c r="E463" s="17" t="s">
        <v>1</v>
      </c>
      <c r="F463" s="221">
        <v>0</v>
      </c>
      <c r="G463" s="32"/>
      <c r="H463" s="33"/>
    </row>
    <row r="464" spans="1:8" s="2" customFormat="1" ht="16.899999999999999" customHeight="1">
      <c r="A464" s="32"/>
      <c r="B464" s="33"/>
      <c r="C464" s="220" t="s">
        <v>1</v>
      </c>
      <c r="D464" s="220" t="s">
        <v>3189</v>
      </c>
      <c r="E464" s="17" t="s">
        <v>1</v>
      </c>
      <c r="F464" s="221">
        <v>0</v>
      </c>
      <c r="G464" s="32"/>
      <c r="H464" s="33"/>
    </row>
    <row r="465" spans="1:8" s="2" customFormat="1" ht="16.899999999999999" customHeight="1">
      <c r="A465" s="32"/>
      <c r="B465" s="33"/>
      <c r="C465" s="220" t="s">
        <v>1</v>
      </c>
      <c r="D465" s="220" t="s">
        <v>3208</v>
      </c>
      <c r="E465" s="17" t="s">
        <v>1</v>
      </c>
      <c r="F465" s="221">
        <v>4.26</v>
      </c>
      <c r="G465" s="32"/>
      <c r="H465" s="33"/>
    </row>
    <row r="466" spans="1:8" s="2" customFormat="1" ht="16.899999999999999" customHeight="1">
      <c r="A466" s="32"/>
      <c r="B466" s="33"/>
      <c r="C466" s="220" t="s">
        <v>1</v>
      </c>
      <c r="D466" s="220" t="s">
        <v>1113</v>
      </c>
      <c r="E466" s="17" t="s">
        <v>1</v>
      </c>
      <c r="F466" s="221">
        <v>0</v>
      </c>
      <c r="G466" s="32"/>
      <c r="H466" s="33"/>
    </row>
    <row r="467" spans="1:8" s="2" customFormat="1" ht="16.899999999999999" customHeight="1">
      <c r="A467" s="32"/>
      <c r="B467" s="33"/>
      <c r="C467" s="220" t="s">
        <v>1</v>
      </c>
      <c r="D467" s="220" t="s">
        <v>3187</v>
      </c>
      <c r="E467" s="17" t="s">
        <v>1</v>
      </c>
      <c r="F467" s="221">
        <v>0</v>
      </c>
      <c r="G467" s="32"/>
      <c r="H467" s="33"/>
    </row>
    <row r="468" spans="1:8" s="2" customFormat="1" ht="16.899999999999999" customHeight="1">
      <c r="A468" s="32"/>
      <c r="B468" s="33"/>
      <c r="C468" s="220" t="s">
        <v>1</v>
      </c>
      <c r="D468" s="220" t="s">
        <v>3209</v>
      </c>
      <c r="E468" s="17" t="s">
        <v>1</v>
      </c>
      <c r="F468" s="221">
        <v>6.9</v>
      </c>
      <c r="G468" s="32"/>
      <c r="H468" s="33"/>
    </row>
    <row r="469" spans="1:8" s="2" customFormat="1" ht="16.899999999999999" customHeight="1">
      <c r="A469" s="32"/>
      <c r="B469" s="33"/>
      <c r="C469" s="220" t="s">
        <v>1</v>
      </c>
      <c r="D469" s="220" t="s">
        <v>1451</v>
      </c>
      <c r="E469" s="17" t="s">
        <v>1</v>
      </c>
      <c r="F469" s="221">
        <v>0</v>
      </c>
      <c r="G469" s="32"/>
      <c r="H469" s="33"/>
    </row>
    <row r="470" spans="1:8" s="2" customFormat="1" ht="16.899999999999999" customHeight="1">
      <c r="A470" s="32"/>
      <c r="B470" s="33"/>
      <c r="C470" s="220" t="s">
        <v>1</v>
      </c>
      <c r="D470" s="220" t="s">
        <v>3195</v>
      </c>
      <c r="E470" s="17" t="s">
        <v>1</v>
      </c>
      <c r="F470" s="221">
        <v>0</v>
      </c>
      <c r="G470" s="32"/>
      <c r="H470" s="33"/>
    </row>
    <row r="471" spans="1:8" s="2" customFormat="1" ht="16.899999999999999" customHeight="1">
      <c r="A471" s="32"/>
      <c r="B471" s="33"/>
      <c r="C471" s="220" t="s">
        <v>1</v>
      </c>
      <c r="D471" s="220" t="s">
        <v>3210</v>
      </c>
      <c r="E471" s="17" t="s">
        <v>1</v>
      </c>
      <c r="F471" s="221">
        <v>12.419</v>
      </c>
      <c r="G471" s="32"/>
      <c r="H471" s="33"/>
    </row>
    <row r="472" spans="1:8" s="2" customFormat="1" ht="16.899999999999999" customHeight="1">
      <c r="A472" s="32"/>
      <c r="B472" s="33"/>
      <c r="C472" s="220" t="s">
        <v>1</v>
      </c>
      <c r="D472" s="220" t="s">
        <v>1637</v>
      </c>
      <c r="E472" s="17" t="s">
        <v>1</v>
      </c>
      <c r="F472" s="221">
        <v>0</v>
      </c>
      <c r="G472" s="32"/>
      <c r="H472" s="33"/>
    </row>
    <row r="473" spans="1:8" s="2" customFormat="1" ht="16.899999999999999" customHeight="1">
      <c r="A473" s="32"/>
      <c r="B473" s="33"/>
      <c r="C473" s="220" t="s">
        <v>1</v>
      </c>
      <c r="D473" s="220" t="s">
        <v>3187</v>
      </c>
      <c r="E473" s="17" t="s">
        <v>1</v>
      </c>
      <c r="F473" s="221">
        <v>0</v>
      </c>
      <c r="G473" s="32"/>
      <c r="H473" s="33"/>
    </row>
    <row r="474" spans="1:8" s="2" customFormat="1" ht="16.899999999999999" customHeight="1">
      <c r="A474" s="32"/>
      <c r="B474" s="33"/>
      <c r="C474" s="220" t="s">
        <v>1</v>
      </c>
      <c r="D474" s="220" t="s">
        <v>3211</v>
      </c>
      <c r="E474" s="17" t="s">
        <v>1</v>
      </c>
      <c r="F474" s="221">
        <v>3.18</v>
      </c>
      <c r="G474" s="32"/>
      <c r="H474" s="33"/>
    </row>
    <row r="475" spans="1:8" s="2" customFormat="1" ht="16.899999999999999" customHeight="1">
      <c r="A475" s="32"/>
      <c r="B475" s="33"/>
      <c r="C475" s="220" t="s">
        <v>1</v>
      </c>
      <c r="D475" s="220" t="s">
        <v>3191</v>
      </c>
      <c r="E475" s="17" t="s">
        <v>1</v>
      </c>
      <c r="F475" s="221">
        <v>0</v>
      </c>
      <c r="G475" s="32"/>
      <c r="H475" s="33"/>
    </row>
    <row r="476" spans="1:8" s="2" customFormat="1" ht="16.899999999999999" customHeight="1">
      <c r="A476" s="32"/>
      <c r="B476" s="33"/>
      <c r="C476" s="220" t="s">
        <v>1</v>
      </c>
      <c r="D476" s="220" t="s">
        <v>3212</v>
      </c>
      <c r="E476" s="17" t="s">
        <v>1</v>
      </c>
      <c r="F476" s="221">
        <v>1.08</v>
      </c>
      <c r="G476" s="32"/>
      <c r="H476" s="33"/>
    </row>
    <row r="477" spans="1:8" s="2" customFormat="1" ht="16.899999999999999" customHeight="1">
      <c r="A477" s="32"/>
      <c r="B477" s="33"/>
      <c r="C477" s="220" t="s">
        <v>1</v>
      </c>
      <c r="D477" s="220" t="s">
        <v>1639</v>
      </c>
      <c r="E477" s="17" t="s">
        <v>1</v>
      </c>
      <c r="F477" s="221">
        <v>0</v>
      </c>
      <c r="G477" s="32"/>
      <c r="H477" s="33"/>
    </row>
    <row r="478" spans="1:8" s="2" customFormat="1" ht="16.899999999999999" customHeight="1">
      <c r="A478" s="32"/>
      <c r="B478" s="33"/>
      <c r="C478" s="220" t="s">
        <v>1</v>
      </c>
      <c r="D478" s="220" t="s">
        <v>3244</v>
      </c>
      <c r="E478" s="17" t="s">
        <v>1</v>
      </c>
      <c r="F478" s="221">
        <v>7.2</v>
      </c>
      <c r="G478" s="32"/>
      <c r="H478" s="33"/>
    </row>
    <row r="479" spans="1:8" s="2" customFormat="1" ht="16.899999999999999" customHeight="1">
      <c r="A479" s="32"/>
      <c r="B479" s="33"/>
      <c r="C479" s="220" t="s">
        <v>1</v>
      </c>
      <c r="D479" s="220" t="s">
        <v>1641</v>
      </c>
      <c r="E479" s="17" t="s">
        <v>1</v>
      </c>
      <c r="F479" s="221">
        <v>0</v>
      </c>
      <c r="G479" s="32"/>
      <c r="H479" s="33"/>
    </row>
    <row r="480" spans="1:8" s="2" customFormat="1" ht="16.899999999999999" customHeight="1">
      <c r="A480" s="32"/>
      <c r="B480" s="33"/>
      <c r="C480" s="220" t="s">
        <v>1</v>
      </c>
      <c r="D480" s="220" t="s">
        <v>1</v>
      </c>
      <c r="E480" s="17" t="s">
        <v>1</v>
      </c>
      <c r="F480" s="221">
        <v>0</v>
      </c>
      <c r="G480" s="32"/>
      <c r="H480" s="33"/>
    </row>
    <row r="481" spans="1:8" s="2" customFormat="1" ht="16.899999999999999" customHeight="1">
      <c r="A481" s="32"/>
      <c r="B481" s="33"/>
      <c r="C481" s="220" t="s">
        <v>1</v>
      </c>
      <c r="D481" s="220" t="s">
        <v>1643</v>
      </c>
      <c r="E481" s="17" t="s">
        <v>1</v>
      </c>
      <c r="F481" s="221">
        <v>0</v>
      </c>
      <c r="G481" s="32"/>
      <c r="H481" s="33"/>
    </row>
    <row r="482" spans="1:8" s="2" customFormat="1" ht="16.899999999999999" customHeight="1">
      <c r="A482" s="32"/>
      <c r="B482" s="33"/>
      <c r="C482" s="220" t="s">
        <v>1</v>
      </c>
      <c r="D482" s="220" t="s">
        <v>3189</v>
      </c>
      <c r="E482" s="17" t="s">
        <v>1</v>
      </c>
      <c r="F482" s="221">
        <v>0</v>
      </c>
      <c r="G482" s="32"/>
      <c r="H482" s="33"/>
    </row>
    <row r="483" spans="1:8" s="2" customFormat="1" ht="16.899999999999999" customHeight="1">
      <c r="A483" s="32"/>
      <c r="B483" s="33"/>
      <c r="C483" s="220" t="s">
        <v>1</v>
      </c>
      <c r="D483" s="220" t="s">
        <v>3245</v>
      </c>
      <c r="E483" s="17" t="s">
        <v>1</v>
      </c>
      <c r="F483" s="221">
        <v>4.5679999999999996</v>
      </c>
      <c r="G483" s="32"/>
      <c r="H483" s="33"/>
    </row>
    <row r="484" spans="1:8" s="2" customFormat="1" ht="16.899999999999999" customHeight="1">
      <c r="A484" s="32"/>
      <c r="B484" s="33"/>
      <c r="C484" s="220" t="s">
        <v>1</v>
      </c>
      <c r="D484" s="220" t="s">
        <v>1649</v>
      </c>
      <c r="E484" s="17" t="s">
        <v>1</v>
      </c>
      <c r="F484" s="221">
        <v>0</v>
      </c>
      <c r="G484" s="32"/>
      <c r="H484" s="33"/>
    </row>
    <row r="485" spans="1:8" s="2" customFormat="1" ht="16.899999999999999" customHeight="1">
      <c r="A485" s="32"/>
      <c r="B485" s="33"/>
      <c r="C485" s="220" t="s">
        <v>1</v>
      </c>
      <c r="D485" s="220" t="s">
        <v>3183</v>
      </c>
      <c r="E485" s="17" t="s">
        <v>1</v>
      </c>
      <c r="F485" s="221">
        <v>0</v>
      </c>
      <c r="G485" s="32"/>
      <c r="H485" s="33"/>
    </row>
    <row r="486" spans="1:8" s="2" customFormat="1" ht="16.899999999999999" customHeight="1">
      <c r="A486" s="32"/>
      <c r="B486" s="33"/>
      <c r="C486" s="220" t="s">
        <v>1</v>
      </c>
      <c r="D486" s="220" t="s">
        <v>3213</v>
      </c>
      <c r="E486" s="17" t="s">
        <v>1</v>
      </c>
      <c r="F486" s="221">
        <v>1.056</v>
      </c>
      <c r="G486" s="32"/>
      <c r="H486" s="33"/>
    </row>
    <row r="487" spans="1:8" s="2" customFormat="1" ht="16.899999999999999" customHeight="1">
      <c r="A487" s="32"/>
      <c r="B487" s="33"/>
      <c r="C487" s="220" t="s">
        <v>1</v>
      </c>
      <c r="D487" s="220" t="s">
        <v>1653</v>
      </c>
      <c r="E487" s="17" t="s">
        <v>1</v>
      </c>
      <c r="F487" s="221">
        <v>0</v>
      </c>
      <c r="G487" s="32"/>
      <c r="H487" s="33"/>
    </row>
    <row r="488" spans="1:8" s="2" customFormat="1" ht="16.899999999999999" customHeight="1">
      <c r="A488" s="32"/>
      <c r="B488" s="33"/>
      <c r="C488" s="220" t="s">
        <v>1</v>
      </c>
      <c r="D488" s="220" t="s">
        <v>3185</v>
      </c>
      <c r="E488" s="17" t="s">
        <v>1</v>
      </c>
      <c r="F488" s="221">
        <v>0</v>
      </c>
      <c r="G488" s="32"/>
      <c r="H488" s="33"/>
    </row>
    <row r="489" spans="1:8" s="2" customFormat="1" ht="16.899999999999999" customHeight="1">
      <c r="A489" s="32"/>
      <c r="B489" s="33"/>
      <c r="C489" s="220" t="s">
        <v>1</v>
      </c>
      <c r="D489" s="220" t="s">
        <v>3214</v>
      </c>
      <c r="E489" s="17" t="s">
        <v>1</v>
      </c>
      <c r="F489" s="221">
        <v>2.67</v>
      </c>
      <c r="G489" s="32"/>
      <c r="H489" s="33"/>
    </row>
    <row r="490" spans="1:8" s="2" customFormat="1" ht="16.899999999999999" customHeight="1">
      <c r="A490" s="32"/>
      <c r="B490" s="33"/>
      <c r="C490" s="220" t="s">
        <v>1</v>
      </c>
      <c r="D490" s="220" t="s">
        <v>3187</v>
      </c>
      <c r="E490" s="17" t="s">
        <v>1</v>
      </c>
      <c r="F490" s="221">
        <v>0</v>
      </c>
      <c r="G490" s="32"/>
      <c r="H490" s="33"/>
    </row>
    <row r="491" spans="1:8" s="2" customFormat="1" ht="16.899999999999999" customHeight="1">
      <c r="A491" s="32"/>
      <c r="B491" s="33"/>
      <c r="C491" s="220" t="s">
        <v>1</v>
      </c>
      <c r="D491" s="220" t="s">
        <v>3215</v>
      </c>
      <c r="E491" s="17" t="s">
        <v>1</v>
      </c>
      <c r="F491" s="221">
        <v>1.56</v>
      </c>
      <c r="G491" s="32"/>
      <c r="H491" s="33"/>
    </row>
    <row r="492" spans="1:8" s="2" customFormat="1" ht="16.899999999999999" customHeight="1">
      <c r="A492" s="32"/>
      <c r="B492" s="33"/>
      <c r="C492" s="220" t="s">
        <v>1</v>
      </c>
      <c r="D492" s="220" t="s">
        <v>1668</v>
      </c>
      <c r="E492" s="17" t="s">
        <v>1</v>
      </c>
      <c r="F492" s="221">
        <v>0</v>
      </c>
      <c r="G492" s="32"/>
      <c r="H492" s="33"/>
    </row>
    <row r="493" spans="1:8" s="2" customFormat="1" ht="16.899999999999999" customHeight="1">
      <c r="A493" s="32"/>
      <c r="B493" s="33"/>
      <c r="C493" s="220" t="s">
        <v>1</v>
      </c>
      <c r="D493" s="220" t="s">
        <v>3167</v>
      </c>
      <c r="E493" s="17" t="s">
        <v>1</v>
      </c>
      <c r="F493" s="221">
        <v>0</v>
      </c>
      <c r="G493" s="32"/>
      <c r="H493" s="33"/>
    </row>
    <row r="494" spans="1:8" s="2" customFormat="1" ht="16.899999999999999" customHeight="1">
      <c r="A494" s="32"/>
      <c r="B494" s="33"/>
      <c r="C494" s="220" t="s">
        <v>1</v>
      </c>
      <c r="D494" s="220" t="s">
        <v>3185</v>
      </c>
      <c r="E494" s="17" t="s">
        <v>1</v>
      </c>
      <c r="F494" s="221">
        <v>0</v>
      </c>
      <c r="G494" s="32"/>
      <c r="H494" s="33"/>
    </row>
    <row r="495" spans="1:8" s="2" customFormat="1" ht="16.899999999999999" customHeight="1">
      <c r="A495" s="32"/>
      <c r="B495" s="33"/>
      <c r="C495" s="220" t="s">
        <v>1</v>
      </c>
      <c r="D495" s="220" t="s">
        <v>3221</v>
      </c>
      <c r="E495" s="17" t="s">
        <v>1</v>
      </c>
      <c r="F495" s="221">
        <v>3.444</v>
      </c>
      <c r="G495" s="32"/>
      <c r="H495" s="33"/>
    </row>
    <row r="496" spans="1:8" s="2" customFormat="1" ht="16.899999999999999" customHeight="1">
      <c r="A496" s="32"/>
      <c r="B496" s="33"/>
      <c r="C496" s="220" t="s">
        <v>1</v>
      </c>
      <c r="D496" s="220" t="s">
        <v>1</v>
      </c>
      <c r="E496" s="17" t="s">
        <v>1</v>
      </c>
      <c r="F496" s="221">
        <v>0</v>
      </c>
      <c r="G496" s="32"/>
      <c r="H496" s="33"/>
    </row>
    <row r="497" spans="1:8" s="2" customFormat="1" ht="16.899999999999999" customHeight="1">
      <c r="A497" s="32"/>
      <c r="B497" s="33"/>
      <c r="C497" s="220" t="s">
        <v>1</v>
      </c>
      <c r="D497" s="220" t="s">
        <v>3168</v>
      </c>
      <c r="E497" s="17" t="s">
        <v>1</v>
      </c>
      <c r="F497" s="221">
        <v>0</v>
      </c>
      <c r="G497" s="32"/>
      <c r="H497" s="33"/>
    </row>
    <row r="498" spans="1:8" s="2" customFormat="1" ht="16.899999999999999" customHeight="1">
      <c r="A498" s="32"/>
      <c r="B498" s="33"/>
      <c r="C498" s="220" t="s">
        <v>1</v>
      </c>
      <c r="D498" s="220" t="s">
        <v>3185</v>
      </c>
      <c r="E498" s="17" t="s">
        <v>1</v>
      </c>
      <c r="F498" s="221">
        <v>0</v>
      </c>
      <c r="G498" s="32"/>
      <c r="H498" s="33"/>
    </row>
    <row r="499" spans="1:8" s="2" customFormat="1" ht="16.899999999999999" customHeight="1">
      <c r="A499" s="32"/>
      <c r="B499" s="33"/>
      <c r="C499" s="220" t="s">
        <v>1</v>
      </c>
      <c r="D499" s="220" t="s">
        <v>3222</v>
      </c>
      <c r="E499" s="17" t="s">
        <v>1</v>
      </c>
      <c r="F499" s="221">
        <v>8.3520000000000003</v>
      </c>
      <c r="G499" s="32"/>
      <c r="H499" s="33"/>
    </row>
    <row r="500" spans="1:8" s="2" customFormat="1" ht="16.899999999999999" customHeight="1">
      <c r="A500" s="32"/>
      <c r="B500" s="33"/>
      <c r="C500" s="220" t="s">
        <v>1</v>
      </c>
      <c r="D500" s="220" t="s">
        <v>3169</v>
      </c>
      <c r="E500" s="17" t="s">
        <v>1</v>
      </c>
      <c r="F500" s="221">
        <v>0</v>
      </c>
      <c r="G500" s="32"/>
      <c r="H500" s="33"/>
    </row>
    <row r="501" spans="1:8" s="2" customFormat="1" ht="16.899999999999999" customHeight="1">
      <c r="A501" s="32"/>
      <c r="B501" s="33"/>
      <c r="C501" s="220" t="s">
        <v>1</v>
      </c>
      <c r="D501" s="220" t="s">
        <v>3191</v>
      </c>
      <c r="E501" s="17" t="s">
        <v>1</v>
      </c>
      <c r="F501" s="221">
        <v>0</v>
      </c>
      <c r="G501" s="32"/>
      <c r="H501" s="33"/>
    </row>
    <row r="502" spans="1:8" s="2" customFormat="1" ht="16.899999999999999" customHeight="1">
      <c r="A502" s="32"/>
      <c r="B502" s="33"/>
      <c r="C502" s="220" t="s">
        <v>1</v>
      </c>
      <c r="D502" s="220" t="s">
        <v>3223</v>
      </c>
      <c r="E502" s="17" t="s">
        <v>1</v>
      </c>
      <c r="F502" s="221">
        <v>1.17</v>
      </c>
      <c r="G502" s="32"/>
      <c r="H502" s="33"/>
    </row>
    <row r="503" spans="1:8" s="2" customFormat="1" ht="16.899999999999999" customHeight="1">
      <c r="A503" s="32"/>
      <c r="B503" s="33"/>
      <c r="C503" s="220" t="s">
        <v>1</v>
      </c>
      <c r="D503" s="220" t="s">
        <v>3185</v>
      </c>
      <c r="E503" s="17" t="s">
        <v>1</v>
      </c>
      <c r="F503" s="221">
        <v>0</v>
      </c>
      <c r="G503" s="32"/>
      <c r="H503" s="33"/>
    </row>
    <row r="504" spans="1:8" s="2" customFormat="1" ht="16.899999999999999" customHeight="1">
      <c r="A504" s="32"/>
      <c r="B504" s="33"/>
      <c r="C504" s="220" t="s">
        <v>1</v>
      </c>
      <c r="D504" s="220" t="s">
        <v>3224</v>
      </c>
      <c r="E504" s="17" t="s">
        <v>1</v>
      </c>
      <c r="F504" s="221">
        <v>1.71</v>
      </c>
      <c r="G504" s="32"/>
      <c r="H504" s="33"/>
    </row>
    <row r="505" spans="1:8" s="2" customFormat="1" ht="16.899999999999999" customHeight="1">
      <c r="A505" s="32"/>
      <c r="B505" s="33"/>
      <c r="C505" s="220" t="s">
        <v>1</v>
      </c>
      <c r="D505" s="220" t="s">
        <v>3187</v>
      </c>
      <c r="E505" s="17" t="s">
        <v>1</v>
      </c>
      <c r="F505" s="221">
        <v>0</v>
      </c>
      <c r="G505" s="32"/>
      <c r="H505" s="33"/>
    </row>
    <row r="506" spans="1:8" s="2" customFormat="1" ht="16.899999999999999" customHeight="1">
      <c r="A506" s="32"/>
      <c r="B506" s="33"/>
      <c r="C506" s="220" t="s">
        <v>1</v>
      </c>
      <c r="D506" s="220" t="s">
        <v>3223</v>
      </c>
      <c r="E506" s="17" t="s">
        <v>1</v>
      </c>
      <c r="F506" s="221">
        <v>1.17</v>
      </c>
      <c r="G506" s="32"/>
      <c r="H506" s="33"/>
    </row>
    <row r="507" spans="1:8" s="2" customFormat="1" ht="16.899999999999999" customHeight="1">
      <c r="A507" s="32"/>
      <c r="B507" s="33"/>
      <c r="C507" s="220" t="s">
        <v>1</v>
      </c>
      <c r="D507" s="220" t="s">
        <v>3170</v>
      </c>
      <c r="E507" s="17" t="s">
        <v>1</v>
      </c>
      <c r="F507" s="221">
        <v>0</v>
      </c>
      <c r="G507" s="32"/>
      <c r="H507" s="33"/>
    </row>
    <row r="508" spans="1:8" s="2" customFormat="1" ht="16.899999999999999" customHeight="1">
      <c r="A508" s="32"/>
      <c r="B508" s="33"/>
      <c r="C508" s="220" t="s">
        <v>1</v>
      </c>
      <c r="D508" s="220" t="s">
        <v>3191</v>
      </c>
      <c r="E508" s="17" t="s">
        <v>1</v>
      </c>
      <c r="F508" s="221">
        <v>0</v>
      </c>
      <c r="G508" s="32"/>
      <c r="H508" s="33"/>
    </row>
    <row r="509" spans="1:8" s="2" customFormat="1" ht="16.899999999999999" customHeight="1">
      <c r="A509" s="32"/>
      <c r="B509" s="33"/>
      <c r="C509" s="220" t="s">
        <v>1</v>
      </c>
      <c r="D509" s="220" t="s">
        <v>3225</v>
      </c>
      <c r="E509" s="17" t="s">
        <v>1</v>
      </c>
      <c r="F509" s="221">
        <v>2.79</v>
      </c>
      <c r="G509" s="32"/>
      <c r="H509" s="33"/>
    </row>
    <row r="510" spans="1:8" s="2" customFormat="1" ht="16.899999999999999" customHeight="1">
      <c r="A510" s="32"/>
      <c r="B510" s="33"/>
      <c r="C510" s="220" t="s">
        <v>1</v>
      </c>
      <c r="D510" s="220" t="s">
        <v>3187</v>
      </c>
      <c r="E510" s="17" t="s">
        <v>1</v>
      </c>
      <c r="F510" s="221">
        <v>0</v>
      </c>
      <c r="G510" s="32"/>
      <c r="H510" s="33"/>
    </row>
    <row r="511" spans="1:8" s="2" customFormat="1" ht="16.899999999999999" customHeight="1">
      <c r="A511" s="32"/>
      <c r="B511" s="33"/>
      <c r="C511" s="220" t="s">
        <v>1</v>
      </c>
      <c r="D511" s="220" t="s">
        <v>3226</v>
      </c>
      <c r="E511" s="17" t="s">
        <v>1</v>
      </c>
      <c r="F511" s="221">
        <v>1.38</v>
      </c>
      <c r="G511" s="32"/>
      <c r="H511" s="33"/>
    </row>
    <row r="512" spans="1:8" s="2" customFormat="1" ht="16.899999999999999" customHeight="1">
      <c r="A512" s="32"/>
      <c r="B512" s="33"/>
      <c r="C512" s="220" t="s">
        <v>1</v>
      </c>
      <c r="D512" s="220" t="s">
        <v>3227</v>
      </c>
      <c r="E512" s="17" t="s">
        <v>1</v>
      </c>
      <c r="F512" s="221">
        <v>0</v>
      </c>
      <c r="G512" s="32"/>
      <c r="H512" s="33"/>
    </row>
    <row r="513" spans="1:8" s="2" customFormat="1" ht="16.899999999999999" customHeight="1">
      <c r="A513" s="32"/>
      <c r="B513" s="33"/>
      <c r="C513" s="220" t="s">
        <v>1</v>
      </c>
      <c r="D513" s="220" t="s">
        <v>1</v>
      </c>
      <c r="E513" s="17" t="s">
        <v>1</v>
      </c>
      <c r="F513" s="221">
        <v>0</v>
      </c>
      <c r="G513" s="32"/>
      <c r="H513" s="33"/>
    </row>
    <row r="514" spans="1:8" s="2" customFormat="1" ht="16.899999999999999" customHeight="1">
      <c r="A514" s="32"/>
      <c r="B514" s="33"/>
      <c r="C514" s="220" t="s">
        <v>1</v>
      </c>
      <c r="D514" s="220" t="s">
        <v>3171</v>
      </c>
      <c r="E514" s="17" t="s">
        <v>1</v>
      </c>
      <c r="F514" s="221">
        <v>0</v>
      </c>
      <c r="G514" s="32"/>
      <c r="H514" s="33"/>
    </row>
    <row r="515" spans="1:8" s="2" customFormat="1" ht="16.899999999999999" customHeight="1">
      <c r="A515" s="32"/>
      <c r="B515" s="33"/>
      <c r="C515" s="220" t="s">
        <v>1</v>
      </c>
      <c r="D515" s="220" t="s">
        <v>3185</v>
      </c>
      <c r="E515" s="17" t="s">
        <v>1</v>
      </c>
      <c r="F515" s="221">
        <v>0</v>
      </c>
      <c r="G515" s="32"/>
      <c r="H515" s="33"/>
    </row>
    <row r="516" spans="1:8" s="2" customFormat="1" ht="16.899999999999999" customHeight="1">
      <c r="A516" s="32"/>
      <c r="B516" s="33"/>
      <c r="C516" s="220" t="s">
        <v>1</v>
      </c>
      <c r="D516" s="220" t="s">
        <v>3228</v>
      </c>
      <c r="E516" s="17" t="s">
        <v>1</v>
      </c>
      <c r="F516" s="221">
        <v>4.9800000000000004</v>
      </c>
      <c r="G516" s="32"/>
      <c r="H516" s="33"/>
    </row>
    <row r="517" spans="1:8" s="2" customFormat="1" ht="16.899999999999999" customHeight="1">
      <c r="A517" s="32"/>
      <c r="B517" s="33"/>
      <c r="C517" s="220" t="s">
        <v>1</v>
      </c>
      <c r="D517" s="220" t="s">
        <v>3172</v>
      </c>
      <c r="E517" s="17" t="s">
        <v>1</v>
      </c>
      <c r="F517" s="221">
        <v>0</v>
      </c>
      <c r="G517" s="32"/>
      <c r="H517" s="33"/>
    </row>
    <row r="518" spans="1:8" s="2" customFormat="1" ht="16.899999999999999" customHeight="1">
      <c r="A518" s="32"/>
      <c r="B518" s="33"/>
      <c r="C518" s="220" t="s">
        <v>1</v>
      </c>
      <c r="D518" s="220" t="s">
        <v>3191</v>
      </c>
      <c r="E518" s="17" t="s">
        <v>1</v>
      </c>
      <c r="F518" s="221">
        <v>0</v>
      </c>
      <c r="G518" s="32"/>
      <c r="H518" s="33"/>
    </row>
    <row r="519" spans="1:8" s="2" customFormat="1" ht="16.899999999999999" customHeight="1">
      <c r="A519" s="32"/>
      <c r="B519" s="33"/>
      <c r="C519" s="220" t="s">
        <v>1</v>
      </c>
      <c r="D519" s="220" t="s">
        <v>3229</v>
      </c>
      <c r="E519" s="17" t="s">
        <v>1</v>
      </c>
      <c r="F519" s="221">
        <v>3.96</v>
      </c>
      <c r="G519" s="32"/>
      <c r="H519" s="33"/>
    </row>
    <row r="520" spans="1:8" s="2" customFormat="1" ht="16.899999999999999" customHeight="1">
      <c r="A520" s="32"/>
      <c r="B520" s="33"/>
      <c r="C520" s="220" t="s">
        <v>1</v>
      </c>
      <c r="D520" s="220" t="s">
        <v>3185</v>
      </c>
      <c r="E520" s="17" t="s">
        <v>1</v>
      </c>
      <c r="F520" s="221">
        <v>0</v>
      </c>
      <c r="G520" s="32"/>
      <c r="H520" s="33"/>
    </row>
    <row r="521" spans="1:8" s="2" customFormat="1" ht="16.899999999999999" customHeight="1">
      <c r="A521" s="32"/>
      <c r="B521" s="33"/>
      <c r="C521" s="220" t="s">
        <v>1</v>
      </c>
      <c r="D521" s="220" t="s">
        <v>3230</v>
      </c>
      <c r="E521" s="17" t="s">
        <v>1</v>
      </c>
      <c r="F521" s="221">
        <v>2.88</v>
      </c>
      <c r="G521" s="32"/>
      <c r="H521" s="33"/>
    </row>
    <row r="522" spans="1:8" s="2" customFormat="1" ht="16.899999999999999" customHeight="1">
      <c r="A522" s="32"/>
      <c r="B522" s="33"/>
      <c r="C522" s="220" t="s">
        <v>1</v>
      </c>
      <c r="D522" s="220" t="s">
        <v>3173</v>
      </c>
      <c r="E522" s="17" t="s">
        <v>1</v>
      </c>
      <c r="F522" s="221">
        <v>0</v>
      </c>
      <c r="G522" s="32"/>
      <c r="H522" s="33"/>
    </row>
    <row r="523" spans="1:8" s="2" customFormat="1" ht="16.899999999999999" customHeight="1">
      <c r="A523" s="32"/>
      <c r="B523" s="33"/>
      <c r="C523" s="220" t="s">
        <v>1</v>
      </c>
      <c r="D523" s="220" t="s">
        <v>3191</v>
      </c>
      <c r="E523" s="17" t="s">
        <v>1</v>
      </c>
      <c r="F523" s="221">
        <v>0</v>
      </c>
      <c r="G523" s="32"/>
      <c r="H523" s="33"/>
    </row>
    <row r="524" spans="1:8" s="2" customFormat="1" ht="16.899999999999999" customHeight="1">
      <c r="A524" s="32"/>
      <c r="B524" s="33"/>
      <c r="C524" s="220" t="s">
        <v>1</v>
      </c>
      <c r="D524" s="220" t="s">
        <v>3231</v>
      </c>
      <c r="E524" s="17" t="s">
        <v>1</v>
      </c>
      <c r="F524" s="221">
        <v>2.7</v>
      </c>
      <c r="G524" s="32"/>
      <c r="H524" s="33"/>
    </row>
    <row r="525" spans="1:8" s="2" customFormat="1" ht="16.899999999999999" customHeight="1">
      <c r="A525" s="32"/>
      <c r="B525" s="33"/>
      <c r="C525" s="220" t="s">
        <v>1</v>
      </c>
      <c r="D525" s="220" t="s">
        <v>3187</v>
      </c>
      <c r="E525" s="17" t="s">
        <v>1</v>
      </c>
      <c r="F525" s="221">
        <v>0</v>
      </c>
      <c r="G525" s="32"/>
      <c r="H525" s="33"/>
    </row>
    <row r="526" spans="1:8" s="2" customFormat="1" ht="16.899999999999999" customHeight="1">
      <c r="A526" s="32"/>
      <c r="B526" s="33"/>
      <c r="C526" s="220" t="s">
        <v>1</v>
      </c>
      <c r="D526" s="220" t="s">
        <v>3232</v>
      </c>
      <c r="E526" s="17" t="s">
        <v>1</v>
      </c>
      <c r="F526" s="221">
        <v>1.38</v>
      </c>
      <c r="G526" s="32"/>
      <c r="H526" s="33"/>
    </row>
    <row r="527" spans="1:8" s="2" customFormat="1" ht="16.899999999999999" customHeight="1">
      <c r="A527" s="32"/>
      <c r="B527" s="33"/>
      <c r="C527" s="220" t="s">
        <v>1</v>
      </c>
      <c r="D527" s="220" t="s">
        <v>1</v>
      </c>
      <c r="E527" s="17" t="s">
        <v>1</v>
      </c>
      <c r="F527" s="221">
        <v>0</v>
      </c>
      <c r="G527" s="32"/>
      <c r="H527" s="33"/>
    </row>
    <row r="528" spans="1:8" s="2" customFormat="1" ht="16.899999999999999" customHeight="1">
      <c r="A528" s="32"/>
      <c r="B528" s="33"/>
      <c r="C528" s="220" t="s">
        <v>1</v>
      </c>
      <c r="D528" s="220" t="s">
        <v>3233</v>
      </c>
      <c r="E528" s="17" t="s">
        <v>1</v>
      </c>
      <c r="F528" s="221">
        <v>0</v>
      </c>
      <c r="G528" s="32"/>
      <c r="H528" s="33"/>
    </row>
    <row r="529" spans="1:8" s="2" customFormat="1" ht="16.899999999999999" customHeight="1">
      <c r="A529" s="32"/>
      <c r="B529" s="33"/>
      <c r="C529" s="220" t="s">
        <v>1</v>
      </c>
      <c r="D529" s="220" t="s">
        <v>3191</v>
      </c>
      <c r="E529" s="17" t="s">
        <v>1</v>
      </c>
      <c r="F529" s="221">
        <v>0</v>
      </c>
      <c r="G529" s="32"/>
      <c r="H529" s="33"/>
    </row>
    <row r="530" spans="1:8" s="2" customFormat="1" ht="16.899999999999999" customHeight="1">
      <c r="A530" s="32"/>
      <c r="B530" s="33"/>
      <c r="C530" s="220" t="s">
        <v>1</v>
      </c>
      <c r="D530" s="220" t="s">
        <v>2584</v>
      </c>
      <c r="E530" s="17" t="s">
        <v>1</v>
      </c>
      <c r="F530" s="221">
        <v>2.4</v>
      </c>
      <c r="G530" s="32"/>
      <c r="H530" s="33"/>
    </row>
    <row r="531" spans="1:8" s="2" customFormat="1" ht="16.899999999999999" customHeight="1">
      <c r="A531" s="32"/>
      <c r="B531" s="33"/>
      <c r="C531" s="220" t="s">
        <v>1</v>
      </c>
      <c r="D531" s="220" t="s">
        <v>3133</v>
      </c>
      <c r="E531" s="17" t="s">
        <v>1</v>
      </c>
      <c r="F531" s="221">
        <v>0</v>
      </c>
      <c r="G531" s="32"/>
      <c r="H531" s="33"/>
    </row>
    <row r="532" spans="1:8" s="2" customFormat="1" ht="16.899999999999999" customHeight="1">
      <c r="A532" s="32"/>
      <c r="B532" s="33"/>
      <c r="C532" s="220" t="s">
        <v>1</v>
      </c>
      <c r="D532" s="220" t="s">
        <v>3191</v>
      </c>
      <c r="E532" s="17" t="s">
        <v>1</v>
      </c>
      <c r="F532" s="221">
        <v>0</v>
      </c>
      <c r="G532" s="32"/>
      <c r="H532" s="33"/>
    </row>
    <row r="533" spans="1:8" s="2" customFormat="1" ht="16.899999999999999" customHeight="1">
      <c r="A533" s="32"/>
      <c r="B533" s="33"/>
      <c r="C533" s="220" t="s">
        <v>1</v>
      </c>
      <c r="D533" s="220" t="s">
        <v>3234</v>
      </c>
      <c r="E533" s="17" t="s">
        <v>1</v>
      </c>
      <c r="F533" s="221">
        <v>2.6579999999999999</v>
      </c>
      <c r="G533" s="32"/>
      <c r="H533" s="33"/>
    </row>
    <row r="534" spans="1:8" s="2" customFormat="1" ht="16.899999999999999" customHeight="1">
      <c r="A534" s="32"/>
      <c r="B534" s="33"/>
      <c r="C534" s="220" t="s">
        <v>1</v>
      </c>
      <c r="D534" s="220" t="s">
        <v>3187</v>
      </c>
      <c r="E534" s="17" t="s">
        <v>1</v>
      </c>
      <c r="F534" s="221">
        <v>0</v>
      </c>
      <c r="G534" s="32"/>
      <c r="H534" s="33"/>
    </row>
    <row r="535" spans="1:8" s="2" customFormat="1" ht="16.899999999999999" customHeight="1">
      <c r="A535" s="32"/>
      <c r="B535" s="33"/>
      <c r="C535" s="220" t="s">
        <v>1</v>
      </c>
      <c r="D535" s="220" t="s">
        <v>3226</v>
      </c>
      <c r="E535" s="17" t="s">
        <v>1</v>
      </c>
      <c r="F535" s="221">
        <v>1.38</v>
      </c>
      <c r="G535" s="32"/>
      <c r="H535" s="33"/>
    </row>
    <row r="536" spans="1:8" s="2" customFormat="1" ht="16.899999999999999" customHeight="1">
      <c r="A536" s="32"/>
      <c r="B536" s="33"/>
      <c r="C536" s="220" t="s">
        <v>1</v>
      </c>
      <c r="D536" s="220" t="s">
        <v>1</v>
      </c>
      <c r="E536" s="17" t="s">
        <v>1</v>
      </c>
      <c r="F536" s="221">
        <v>0</v>
      </c>
      <c r="G536" s="32"/>
      <c r="H536" s="33"/>
    </row>
    <row r="537" spans="1:8" s="2" customFormat="1" ht="16.899999999999999" customHeight="1">
      <c r="A537" s="32"/>
      <c r="B537" s="33"/>
      <c r="C537" s="220" t="s">
        <v>1</v>
      </c>
      <c r="D537" s="220" t="s">
        <v>3174</v>
      </c>
      <c r="E537" s="17" t="s">
        <v>1</v>
      </c>
      <c r="F537" s="221">
        <v>0</v>
      </c>
      <c r="G537" s="32"/>
      <c r="H537" s="33"/>
    </row>
    <row r="538" spans="1:8" s="2" customFormat="1" ht="16.899999999999999" customHeight="1">
      <c r="A538" s="32"/>
      <c r="B538" s="33"/>
      <c r="C538" s="220" t="s">
        <v>1</v>
      </c>
      <c r="D538" s="220" t="s">
        <v>3235</v>
      </c>
      <c r="E538" s="17" t="s">
        <v>1</v>
      </c>
      <c r="F538" s="221">
        <v>0</v>
      </c>
      <c r="G538" s="32"/>
      <c r="H538" s="33"/>
    </row>
    <row r="539" spans="1:8" s="2" customFormat="1" ht="16.899999999999999" customHeight="1">
      <c r="A539" s="32"/>
      <c r="B539" s="33"/>
      <c r="C539" s="220" t="s">
        <v>1</v>
      </c>
      <c r="D539" s="220" t="s">
        <v>3224</v>
      </c>
      <c r="E539" s="17" t="s">
        <v>1</v>
      </c>
      <c r="F539" s="221">
        <v>1.71</v>
      </c>
      <c r="G539" s="32"/>
      <c r="H539" s="33"/>
    </row>
    <row r="540" spans="1:8" s="2" customFormat="1" ht="16.899999999999999" customHeight="1">
      <c r="A540" s="32"/>
      <c r="B540" s="33"/>
      <c r="C540" s="220" t="s">
        <v>1</v>
      </c>
      <c r="D540" s="220" t="s">
        <v>3236</v>
      </c>
      <c r="E540" s="17" t="s">
        <v>1</v>
      </c>
      <c r="F540" s="221">
        <v>0</v>
      </c>
      <c r="G540" s="32"/>
      <c r="H540" s="33"/>
    </row>
    <row r="541" spans="1:8" s="2" customFormat="1" ht="16.899999999999999" customHeight="1">
      <c r="A541" s="32"/>
      <c r="B541" s="33"/>
      <c r="C541" s="220" t="s">
        <v>1</v>
      </c>
      <c r="D541" s="220" t="s">
        <v>1389</v>
      </c>
      <c r="E541" s="17" t="s">
        <v>1</v>
      </c>
      <c r="F541" s="221">
        <v>1.8</v>
      </c>
      <c r="G541" s="32"/>
      <c r="H541" s="33"/>
    </row>
    <row r="542" spans="1:8" s="2" customFormat="1" ht="16.899999999999999" customHeight="1">
      <c r="A542" s="32"/>
      <c r="B542" s="33"/>
      <c r="C542" s="220" t="s">
        <v>1</v>
      </c>
      <c r="D542" s="220" t="s">
        <v>3237</v>
      </c>
      <c r="E542" s="17" t="s">
        <v>1</v>
      </c>
      <c r="F542" s="221">
        <v>0</v>
      </c>
      <c r="G542" s="32"/>
      <c r="H542" s="33"/>
    </row>
    <row r="543" spans="1:8" s="2" customFormat="1" ht="16.899999999999999" customHeight="1">
      <c r="A543" s="32"/>
      <c r="B543" s="33"/>
      <c r="C543" s="220" t="s">
        <v>1</v>
      </c>
      <c r="D543" s="220" t="s">
        <v>3238</v>
      </c>
      <c r="E543" s="17" t="s">
        <v>1</v>
      </c>
      <c r="F543" s="221">
        <v>1.98</v>
      </c>
      <c r="G543" s="32"/>
      <c r="H543" s="33"/>
    </row>
    <row r="544" spans="1:8" s="2" customFormat="1" ht="16.899999999999999" customHeight="1">
      <c r="A544" s="32"/>
      <c r="B544" s="33"/>
      <c r="C544" s="220" t="s">
        <v>1</v>
      </c>
      <c r="D544" s="220" t="s">
        <v>204</v>
      </c>
      <c r="E544" s="17" t="s">
        <v>1</v>
      </c>
      <c r="F544" s="221">
        <v>215.04400000000001</v>
      </c>
      <c r="G544" s="32"/>
      <c r="H544" s="33"/>
    </row>
    <row r="545" spans="1:8" s="2" customFormat="1" ht="16.899999999999999" customHeight="1">
      <c r="A545" s="32"/>
      <c r="B545" s="33"/>
      <c r="C545" s="222" t="s">
        <v>3415</v>
      </c>
      <c r="D545" s="32"/>
      <c r="E545" s="32"/>
      <c r="F545" s="32"/>
      <c r="G545" s="32"/>
      <c r="H545" s="33"/>
    </row>
    <row r="546" spans="1:8" s="2" customFormat="1" ht="16.899999999999999" customHeight="1">
      <c r="A546" s="32"/>
      <c r="B546" s="33"/>
      <c r="C546" s="220" t="s">
        <v>3148</v>
      </c>
      <c r="D546" s="220" t="s">
        <v>3149</v>
      </c>
      <c r="E546" s="17" t="s">
        <v>200</v>
      </c>
      <c r="F546" s="221">
        <v>215.04400000000001</v>
      </c>
      <c r="G546" s="32"/>
      <c r="H546" s="33"/>
    </row>
    <row r="547" spans="1:8" s="2" customFormat="1" ht="16.899999999999999" customHeight="1">
      <c r="A547" s="32"/>
      <c r="B547" s="33"/>
      <c r="C547" s="220" t="s">
        <v>3152</v>
      </c>
      <c r="D547" s="220" t="s">
        <v>3153</v>
      </c>
      <c r="E547" s="17" t="s">
        <v>200</v>
      </c>
      <c r="F547" s="221">
        <v>215.04400000000001</v>
      </c>
      <c r="G547" s="32"/>
      <c r="H547" s="33"/>
    </row>
    <row r="548" spans="1:8" s="2" customFormat="1" ht="16.899999999999999" customHeight="1">
      <c r="A548" s="32"/>
      <c r="B548" s="33"/>
      <c r="C548" s="220" t="s">
        <v>3159</v>
      </c>
      <c r="D548" s="220" t="s">
        <v>3160</v>
      </c>
      <c r="E548" s="17" t="s">
        <v>200</v>
      </c>
      <c r="F548" s="221">
        <v>215.04400000000001</v>
      </c>
      <c r="G548" s="32"/>
      <c r="H548" s="33"/>
    </row>
    <row r="549" spans="1:8" s="2" customFormat="1" ht="16.899999999999999" customHeight="1">
      <c r="A549" s="32"/>
      <c r="B549" s="33"/>
      <c r="C549" s="220" t="s">
        <v>3176</v>
      </c>
      <c r="D549" s="220" t="s">
        <v>3177</v>
      </c>
      <c r="E549" s="17" t="s">
        <v>200</v>
      </c>
      <c r="F549" s="221">
        <v>215.04400000000001</v>
      </c>
      <c r="G549" s="32"/>
      <c r="H549" s="33"/>
    </row>
    <row r="550" spans="1:8" s="2" customFormat="1" ht="16.899999999999999" customHeight="1">
      <c r="A550" s="32"/>
      <c r="B550" s="33"/>
      <c r="C550" s="220" t="s">
        <v>3291</v>
      </c>
      <c r="D550" s="220" t="s">
        <v>3292</v>
      </c>
      <c r="E550" s="17" t="s">
        <v>200</v>
      </c>
      <c r="F550" s="221">
        <v>215.04400000000001</v>
      </c>
      <c r="G550" s="32"/>
      <c r="H550" s="33"/>
    </row>
    <row r="551" spans="1:8" s="2" customFormat="1" ht="16.899999999999999" customHeight="1">
      <c r="A551" s="32"/>
      <c r="B551" s="33"/>
      <c r="C551" s="220" t="s">
        <v>3357</v>
      </c>
      <c r="D551" s="220" t="s">
        <v>3358</v>
      </c>
      <c r="E551" s="17" t="s">
        <v>200</v>
      </c>
      <c r="F551" s="221">
        <v>4312.5969999999998</v>
      </c>
      <c r="G551" s="32"/>
      <c r="H551" s="33"/>
    </row>
    <row r="552" spans="1:8" s="2" customFormat="1" ht="16.899999999999999" customHeight="1">
      <c r="A552" s="32"/>
      <c r="B552" s="33"/>
      <c r="C552" s="216" t="s">
        <v>3513</v>
      </c>
      <c r="D552" s="217" t="s">
        <v>3514</v>
      </c>
      <c r="E552" s="218" t="s">
        <v>1</v>
      </c>
      <c r="F552" s="219">
        <v>170.64400000000001</v>
      </c>
      <c r="G552" s="32"/>
      <c r="H552" s="33"/>
    </row>
    <row r="553" spans="1:8" s="2" customFormat="1" ht="16.899999999999999" customHeight="1">
      <c r="A553" s="32"/>
      <c r="B553" s="33"/>
      <c r="C553" s="220" t="s">
        <v>1</v>
      </c>
      <c r="D553" s="220" t="s">
        <v>1581</v>
      </c>
      <c r="E553" s="17" t="s">
        <v>1</v>
      </c>
      <c r="F553" s="221">
        <v>0</v>
      </c>
      <c r="G553" s="32"/>
      <c r="H553" s="33"/>
    </row>
    <row r="554" spans="1:8" s="2" customFormat="1" ht="16.899999999999999" customHeight="1">
      <c r="A554" s="32"/>
      <c r="B554" s="33"/>
      <c r="C554" s="220" t="s">
        <v>1</v>
      </c>
      <c r="D554" s="220" t="s">
        <v>3183</v>
      </c>
      <c r="E554" s="17" t="s">
        <v>1</v>
      </c>
      <c r="F554" s="221">
        <v>0</v>
      </c>
      <c r="G554" s="32"/>
      <c r="H554" s="33"/>
    </row>
    <row r="555" spans="1:8" s="2" customFormat="1" ht="16.899999999999999" customHeight="1">
      <c r="A555" s="32"/>
      <c r="B555" s="33"/>
      <c r="C555" s="220" t="s">
        <v>1</v>
      </c>
      <c r="D555" s="220" t="s">
        <v>3184</v>
      </c>
      <c r="E555" s="17" t="s">
        <v>1</v>
      </c>
      <c r="F555" s="221">
        <v>2.2229999999999999</v>
      </c>
      <c r="G555" s="32"/>
      <c r="H555" s="33"/>
    </row>
    <row r="556" spans="1:8" s="2" customFormat="1" ht="16.899999999999999" customHeight="1">
      <c r="A556" s="32"/>
      <c r="B556" s="33"/>
      <c r="C556" s="220" t="s">
        <v>1</v>
      </c>
      <c r="D556" s="220" t="s">
        <v>1457</v>
      </c>
      <c r="E556" s="17" t="s">
        <v>1</v>
      </c>
      <c r="F556" s="221">
        <v>0</v>
      </c>
      <c r="G556" s="32"/>
      <c r="H556" s="33"/>
    </row>
    <row r="557" spans="1:8" s="2" customFormat="1" ht="16.899999999999999" customHeight="1">
      <c r="A557" s="32"/>
      <c r="B557" s="33"/>
      <c r="C557" s="220" t="s">
        <v>1</v>
      </c>
      <c r="D557" s="220" t="s">
        <v>1</v>
      </c>
      <c r="E557" s="17" t="s">
        <v>1</v>
      </c>
      <c r="F557" s="221">
        <v>0</v>
      </c>
      <c r="G557" s="32"/>
      <c r="H557" s="33"/>
    </row>
    <row r="558" spans="1:8" s="2" customFormat="1" ht="16.899999999999999" customHeight="1">
      <c r="A558" s="32"/>
      <c r="B558" s="33"/>
      <c r="C558" s="220" t="s">
        <v>1</v>
      </c>
      <c r="D558" s="220" t="s">
        <v>1584</v>
      </c>
      <c r="E558" s="17" t="s">
        <v>1</v>
      </c>
      <c r="F558" s="221">
        <v>0</v>
      </c>
      <c r="G558" s="32"/>
      <c r="H558" s="33"/>
    </row>
    <row r="559" spans="1:8" s="2" customFormat="1" ht="16.899999999999999" customHeight="1">
      <c r="A559" s="32"/>
      <c r="B559" s="33"/>
      <c r="C559" s="220" t="s">
        <v>1</v>
      </c>
      <c r="D559" s="220" t="s">
        <v>3185</v>
      </c>
      <c r="E559" s="17" t="s">
        <v>1</v>
      </c>
      <c r="F559" s="221">
        <v>0</v>
      </c>
      <c r="G559" s="32"/>
      <c r="H559" s="33"/>
    </row>
    <row r="560" spans="1:8" s="2" customFormat="1" ht="16.899999999999999" customHeight="1">
      <c r="A560" s="32"/>
      <c r="B560" s="33"/>
      <c r="C560" s="220" t="s">
        <v>1</v>
      </c>
      <c r="D560" s="220" t="s">
        <v>3186</v>
      </c>
      <c r="E560" s="17" t="s">
        <v>1</v>
      </c>
      <c r="F560" s="221">
        <v>3.5459999999999998</v>
      </c>
      <c r="G560" s="32"/>
      <c r="H560" s="33"/>
    </row>
    <row r="561" spans="1:8" s="2" customFormat="1" ht="16.899999999999999" customHeight="1">
      <c r="A561" s="32"/>
      <c r="B561" s="33"/>
      <c r="C561" s="220" t="s">
        <v>1</v>
      </c>
      <c r="D561" s="220" t="s">
        <v>3187</v>
      </c>
      <c r="E561" s="17" t="s">
        <v>1</v>
      </c>
      <c r="F561" s="221">
        <v>0</v>
      </c>
      <c r="G561" s="32"/>
      <c r="H561" s="33"/>
    </row>
    <row r="562" spans="1:8" s="2" customFormat="1" ht="16.899999999999999" customHeight="1">
      <c r="A562" s="32"/>
      <c r="B562" s="33"/>
      <c r="C562" s="220" t="s">
        <v>1</v>
      </c>
      <c r="D562" s="220" t="s">
        <v>3188</v>
      </c>
      <c r="E562" s="17" t="s">
        <v>1</v>
      </c>
      <c r="F562" s="221">
        <v>1.2</v>
      </c>
      <c r="G562" s="32"/>
      <c r="H562" s="33"/>
    </row>
    <row r="563" spans="1:8" s="2" customFormat="1" ht="16.899999999999999" customHeight="1">
      <c r="A563" s="32"/>
      <c r="B563" s="33"/>
      <c r="C563" s="220" t="s">
        <v>1</v>
      </c>
      <c r="D563" s="220" t="s">
        <v>1586</v>
      </c>
      <c r="E563" s="17" t="s">
        <v>1</v>
      </c>
      <c r="F563" s="221">
        <v>0</v>
      </c>
      <c r="G563" s="32"/>
      <c r="H563" s="33"/>
    </row>
    <row r="564" spans="1:8" s="2" customFormat="1" ht="16.899999999999999" customHeight="1">
      <c r="A564" s="32"/>
      <c r="B564" s="33"/>
      <c r="C564" s="220" t="s">
        <v>1</v>
      </c>
      <c r="D564" s="220" t="s">
        <v>3189</v>
      </c>
      <c r="E564" s="17" t="s">
        <v>1</v>
      </c>
      <c r="F564" s="221">
        <v>0</v>
      </c>
      <c r="G564" s="32"/>
      <c r="H564" s="33"/>
    </row>
    <row r="565" spans="1:8" s="2" customFormat="1" ht="16.899999999999999" customHeight="1">
      <c r="A565" s="32"/>
      <c r="B565" s="33"/>
      <c r="C565" s="220" t="s">
        <v>1</v>
      </c>
      <c r="D565" s="220" t="s">
        <v>2386</v>
      </c>
      <c r="E565" s="17" t="s">
        <v>1</v>
      </c>
      <c r="F565" s="221">
        <v>1.7330000000000001</v>
      </c>
      <c r="G565" s="32"/>
      <c r="H565" s="33"/>
    </row>
    <row r="566" spans="1:8" s="2" customFormat="1" ht="16.899999999999999" customHeight="1">
      <c r="A566" s="32"/>
      <c r="B566" s="33"/>
      <c r="C566" s="220" t="s">
        <v>1</v>
      </c>
      <c r="D566" s="220" t="s">
        <v>1590</v>
      </c>
      <c r="E566" s="17" t="s">
        <v>1</v>
      </c>
      <c r="F566" s="221">
        <v>0</v>
      </c>
      <c r="G566" s="32"/>
      <c r="H566" s="33"/>
    </row>
    <row r="567" spans="1:8" s="2" customFormat="1" ht="16.899999999999999" customHeight="1">
      <c r="A567" s="32"/>
      <c r="B567" s="33"/>
      <c r="C567" s="220" t="s">
        <v>1</v>
      </c>
      <c r="D567" s="220" t="s">
        <v>3187</v>
      </c>
      <c r="E567" s="17" t="s">
        <v>1</v>
      </c>
      <c r="F567" s="221">
        <v>0</v>
      </c>
      <c r="G567" s="32"/>
      <c r="H567" s="33"/>
    </row>
    <row r="568" spans="1:8" s="2" customFormat="1" ht="16.899999999999999" customHeight="1">
      <c r="A568" s="32"/>
      <c r="B568" s="33"/>
      <c r="C568" s="220" t="s">
        <v>1</v>
      </c>
      <c r="D568" s="220" t="s">
        <v>3190</v>
      </c>
      <c r="E568" s="17" t="s">
        <v>1</v>
      </c>
      <c r="F568" s="221">
        <v>6.36</v>
      </c>
      <c r="G568" s="32"/>
      <c r="H568" s="33"/>
    </row>
    <row r="569" spans="1:8" s="2" customFormat="1" ht="16.899999999999999" customHeight="1">
      <c r="A569" s="32"/>
      <c r="B569" s="33"/>
      <c r="C569" s="220" t="s">
        <v>1</v>
      </c>
      <c r="D569" s="220" t="s">
        <v>3191</v>
      </c>
      <c r="E569" s="17" t="s">
        <v>1</v>
      </c>
      <c r="F569" s="221">
        <v>0</v>
      </c>
      <c r="G569" s="32"/>
      <c r="H569" s="33"/>
    </row>
    <row r="570" spans="1:8" s="2" customFormat="1" ht="16.899999999999999" customHeight="1">
      <c r="A570" s="32"/>
      <c r="B570" s="33"/>
      <c r="C570" s="220" t="s">
        <v>1</v>
      </c>
      <c r="D570" s="220" t="s">
        <v>3192</v>
      </c>
      <c r="E570" s="17" t="s">
        <v>1</v>
      </c>
      <c r="F570" s="221">
        <v>2.88</v>
      </c>
      <c r="G570" s="32"/>
      <c r="H570" s="33"/>
    </row>
    <row r="571" spans="1:8" s="2" customFormat="1" ht="16.899999999999999" customHeight="1">
      <c r="A571" s="32"/>
      <c r="B571" s="33"/>
      <c r="C571" s="220" t="s">
        <v>1</v>
      </c>
      <c r="D571" s="220" t="s">
        <v>1592</v>
      </c>
      <c r="E571" s="17" t="s">
        <v>1</v>
      </c>
      <c r="F571" s="221">
        <v>0</v>
      </c>
      <c r="G571" s="32"/>
      <c r="H571" s="33"/>
    </row>
    <row r="572" spans="1:8" s="2" customFormat="1" ht="16.899999999999999" customHeight="1">
      <c r="A572" s="32"/>
      <c r="B572" s="33"/>
      <c r="C572" s="220" t="s">
        <v>1</v>
      </c>
      <c r="D572" s="220" t="s">
        <v>3191</v>
      </c>
      <c r="E572" s="17" t="s">
        <v>1</v>
      </c>
      <c r="F572" s="221">
        <v>0</v>
      </c>
      <c r="G572" s="32"/>
      <c r="H572" s="33"/>
    </row>
    <row r="573" spans="1:8" s="2" customFormat="1" ht="16.899999999999999" customHeight="1">
      <c r="A573" s="32"/>
      <c r="B573" s="33"/>
      <c r="C573" s="220" t="s">
        <v>1</v>
      </c>
      <c r="D573" s="220" t="s">
        <v>3193</v>
      </c>
      <c r="E573" s="17" t="s">
        <v>1</v>
      </c>
      <c r="F573" s="221">
        <v>3.4980000000000002</v>
      </c>
      <c r="G573" s="32"/>
      <c r="H573" s="33"/>
    </row>
    <row r="574" spans="1:8" s="2" customFormat="1" ht="16.899999999999999" customHeight="1">
      <c r="A574" s="32"/>
      <c r="B574" s="33"/>
      <c r="C574" s="220" t="s">
        <v>1</v>
      </c>
      <c r="D574" s="220" t="s">
        <v>3187</v>
      </c>
      <c r="E574" s="17" t="s">
        <v>1</v>
      </c>
      <c r="F574" s="221">
        <v>0</v>
      </c>
      <c r="G574" s="32"/>
      <c r="H574" s="33"/>
    </row>
    <row r="575" spans="1:8" s="2" customFormat="1" ht="16.899999999999999" customHeight="1">
      <c r="A575" s="32"/>
      <c r="B575" s="33"/>
      <c r="C575" s="220" t="s">
        <v>1</v>
      </c>
      <c r="D575" s="220" t="s">
        <v>3194</v>
      </c>
      <c r="E575" s="17" t="s">
        <v>1</v>
      </c>
      <c r="F575" s="221">
        <v>2.64</v>
      </c>
      <c r="G575" s="32"/>
      <c r="H575" s="33"/>
    </row>
    <row r="576" spans="1:8" s="2" customFormat="1" ht="16.899999999999999" customHeight="1">
      <c r="A576" s="32"/>
      <c r="B576" s="33"/>
      <c r="C576" s="220" t="s">
        <v>1</v>
      </c>
      <c r="D576" s="220" t="s">
        <v>1595</v>
      </c>
      <c r="E576" s="17" t="s">
        <v>1</v>
      </c>
      <c r="F576" s="221">
        <v>0</v>
      </c>
      <c r="G576" s="32"/>
      <c r="H576" s="33"/>
    </row>
    <row r="577" spans="1:8" s="2" customFormat="1" ht="16.899999999999999" customHeight="1">
      <c r="A577" s="32"/>
      <c r="B577" s="33"/>
      <c r="C577" s="220" t="s">
        <v>1</v>
      </c>
      <c r="D577" s="220" t="s">
        <v>3195</v>
      </c>
      <c r="E577" s="17" t="s">
        <v>1</v>
      </c>
      <c r="F577" s="221">
        <v>0</v>
      </c>
      <c r="G577" s="32"/>
      <c r="H577" s="33"/>
    </row>
    <row r="578" spans="1:8" s="2" customFormat="1" ht="16.899999999999999" customHeight="1">
      <c r="A578" s="32"/>
      <c r="B578" s="33"/>
      <c r="C578" s="220" t="s">
        <v>1</v>
      </c>
      <c r="D578" s="220" t="s">
        <v>3196</v>
      </c>
      <c r="E578" s="17" t="s">
        <v>1</v>
      </c>
      <c r="F578" s="221">
        <v>42.052999999999997</v>
      </c>
      <c r="G578" s="32"/>
      <c r="H578" s="33"/>
    </row>
    <row r="579" spans="1:8" s="2" customFormat="1" ht="16.899999999999999" customHeight="1">
      <c r="A579" s="32"/>
      <c r="B579" s="33"/>
      <c r="C579" s="220" t="s">
        <v>1</v>
      </c>
      <c r="D579" s="220" t="s">
        <v>1</v>
      </c>
      <c r="E579" s="17" t="s">
        <v>1</v>
      </c>
      <c r="F579" s="221">
        <v>0</v>
      </c>
      <c r="G579" s="32"/>
      <c r="H579" s="33"/>
    </row>
    <row r="580" spans="1:8" s="2" customFormat="1" ht="16.899999999999999" customHeight="1">
      <c r="A580" s="32"/>
      <c r="B580" s="33"/>
      <c r="C580" s="220" t="s">
        <v>1</v>
      </c>
      <c r="D580" s="220" t="s">
        <v>1599</v>
      </c>
      <c r="E580" s="17" t="s">
        <v>1</v>
      </c>
      <c r="F580" s="221">
        <v>0</v>
      </c>
      <c r="G580" s="32"/>
      <c r="H580" s="33"/>
    </row>
    <row r="581" spans="1:8" s="2" customFormat="1" ht="16.899999999999999" customHeight="1">
      <c r="A581" s="32"/>
      <c r="B581" s="33"/>
      <c r="C581" s="220" t="s">
        <v>1</v>
      </c>
      <c r="D581" s="220" t="s">
        <v>3189</v>
      </c>
      <c r="E581" s="17" t="s">
        <v>1</v>
      </c>
      <c r="F581" s="221">
        <v>0</v>
      </c>
      <c r="G581" s="32"/>
      <c r="H581" s="33"/>
    </row>
    <row r="582" spans="1:8" s="2" customFormat="1" ht="16.899999999999999" customHeight="1">
      <c r="A582" s="32"/>
      <c r="B582" s="33"/>
      <c r="C582" s="220" t="s">
        <v>1</v>
      </c>
      <c r="D582" s="220" t="s">
        <v>3197</v>
      </c>
      <c r="E582" s="17" t="s">
        <v>1</v>
      </c>
      <c r="F582" s="221">
        <v>3.75</v>
      </c>
      <c r="G582" s="32"/>
      <c r="H582" s="33"/>
    </row>
    <row r="583" spans="1:8" s="2" customFormat="1" ht="16.899999999999999" customHeight="1">
      <c r="A583" s="32"/>
      <c r="B583" s="33"/>
      <c r="C583" s="220" t="s">
        <v>1</v>
      </c>
      <c r="D583" s="220" t="s">
        <v>1601</v>
      </c>
      <c r="E583" s="17" t="s">
        <v>1</v>
      </c>
      <c r="F583" s="221">
        <v>0</v>
      </c>
      <c r="G583" s="32"/>
      <c r="H583" s="33"/>
    </row>
    <row r="584" spans="1:8" s="2" customFormat="1" ht="16.899999999999999" customHeight="1">
      <c r="A584" s="32"/>
      <c r="B584" s="33"/>
      <c r="C584" s="220" t="s">
        <v>1</v>
      </c>
      <c r="D584" s="220" t="s">
        <v>3191</v>
      </c>
      <c r="E584" s="17" t="s">
        <v>1</v>
      </c>
      <c r="F584" s="221">
        <v>0</v>
      </c>
      <c r="G584" s="32"/>
      <c r="H584" s="33"/>
    </row>
    <row r="585" spans="1:8" s="2" customFormat="1" ht="16.899999999999999" customHeight="1">
      <c r="A585" s="32"/>
      <c r="B585" s="33"/>
      <c r="C585" s="220" t="s">
        <v>1</v>
      </c>
      <c r="D585" s="220" t="s">
        <v>2387</v>
      </c>
      <c r="E585" s="17" t="s">
        <v>1</v>
      </c>
      <c r="F585" s="221">
        <v>2.25</v>
      </c>
      <c r="G585" s="32"/>
      <c r="H585" s="33"/>
    </row>
    <row r="586" spans="1:8" s="2" customFormat="1" ht="16.899999999999999" customHeight="1">
      <c r="A586" s="32"/>
      <c r="B586" s="33"/>
      <c r="C586" s="220" t="s">
        <v>1</v>
      </c>
      <c r="D586" s="220" t="s">
        <v>1603</v>
      </c>
      <c r="E586" s="17" t="s">
        <v>1</v>
      </c>
      <c r="F586" s="221">
        <v>0</v>
      </c>
      <c r="G586" s="32"/>
      <c r="H586" s="33"/>
    </row>
    <row r="587" spans="1:8" s="2" customFormat="1" ht="16.899999999999999" customHeight="1">
      <c r="A587" s="32"/>
      <c r="B587" s="33"/>
      <c r="C587" s="220" t="s">
        <v>1</v>
      </c>
      <c r="D587" s="220" t="s">
        <v>3187</v>
      </c>
      <c r="E587" s="17" t="s">
        <v>1</v>
      </c>
      <c r="F587" s="221">
        <v>0</v>
      </c>
      <c r="G587" s="32"/>
      <c r="H587" s="33"/>
    </row>
    <row r="588" spans="1:8" s="2" customFormat="1" ht="16.899999999999999" customHeight="1">
      <c r="A588" s="32"/>
      <c r="B588" s="33"/>
      <c r="C588" s="220" t="s">
        <v>1</v>
      </c>
      <c r="D588" s="220" t="s">
        <v>3198</v>
      </c>
      <c r="E588" s="17" t="s">
        <v>1</v>
      </c>
      <c r="F588" s="221">
        <v>3.738</v>
      </c>
      <c r="G588" s="32"/>
      <c r="H588" s="33"/>
    </row>
    <row r="589" spans="1:8" s="2" customFormat="1" ht="16.899999999999999" customHeight="1">
      <c r="A589" s="32"/>
      <c r="B589" s="33"/>
      <c r="C589" s="220" t="s">
        <v>1</v>
      </c>
      <c r="D589" s="220" t="s">
        <v>1607</v>
      </c>
      <c r="E589" s="17" t="s">
        <v>1</v>
      </c>
      <c r="F589" s="221">
        <v>0</v>
      </c>
      <c r="G589" s="32"/>
      <c r="H589" s="33"/>
    </row>
    <row r="590" spans="1:8" s="2" customFormat="1" ht="16.899999999999999" customHeight="1">
      <c r="A590" s="32"/>
      <c r="B590" s="33"/>
      <c r="C590" s="220" t="s">
        <v>1</v>
      </c>
      <c r="D590" s="220" t="s">
        <v>3199</v>
      </c>
      <c r="E590" s="17" t="s">
        <v>1</v>
      </c>
      <c r="F590" s="221">
        <v>9.8780000000000001</v>
      </c>
      <c r="G590" s="32"/>
      <c r="H590" s="33"/>
    </row>
    <row r="591" spans="1:8" s="2" customFormat="1" ht="16.899999999999999" customHeight="1">
      <c r="A591" s="32"/>
      <c r="B591" s="33"/>
      <c r="C591" s="220" t="s">
        <v>1</v>
      </c>
      <c r="D591" s="220" t="s">
        <v>1</v>
      </c>
      <c r="E591" s="17" t="s">
        <v>1</v>
      </c>
      <c r="F591" s="221">
        <v>0</v>
      </c>
      <c r="G591" s="32"/>
      <c r="H591" s="33"/>
    </row>
    <row r="592" spans="1:8" s="2" customFormat="1" ht="16.899999999999999" customHeight="1">
      <c r="A592" s="32"/>
      <c r="B592" s="33"/>
      <c r="C592" s="220" t="s">
        <v>1</v>
      </c>
      <c r="D592" s="220" t="s">
        <v>1078</v>
      </c>
      <c r="E592" s="17" t="s">
        <v>1</v>
      </c>
      <c r="F592" s="221">
        <v>0</v>
      </c>
      <c r="G592" s="32"/>
      <c r="H592" s="33"/>
    </row>
    <row r="593" spans="1:8" s="2" customFormat="1" ht="16.899999999999999" customHeight="1">
      <c r="A593" s="32"/>
      <c r="B593" s="33"/>
      <c r="C593" s="220" t="s">
        <v>1</v>
      </c>
      <c r="D593" s="220" t="s">
        <v>3187</v>
      </c>
      <c r="E593" s="17" t="s">
        <v>1</v>
      </c>
      <c r="F593" s="221">
        <v>0</v>
      </c>
      <c r="G593" s="32"/>
      <c r="H593" s="33"/>
    </row>
    <row r="594" spans="1:8" s="2" customFormat="1" ht="16.899999999999999" customHeight="1">
      <c r="A594" s="32"/>
      <c r="B594" s="33"/>
      <c r="C594" s="220" t="s">
        <v>1</v>
      </c>
      <c r="D594" s="220" t="s">
        <v>3200</v>
      </c>
      <c r="E594" s="17" t="s">
        <v>1</v>
      </c>
      <c r="F594" s="221">
        <v>1.44</v>
      </c>
      <c r="G594" s="32"/>
      <c r="H594" s="33"/>
    </row>
    <row r="595" spans="1:8" s="2" customFormat="1" ht="16.899999999999999" customHeight="1">
      <c r="A595" s="32"/>
      <c r="B595" s="33"/>
      <c r="C595" s="220" t="s">
        <v>1</v>
      </c>
      <c r="D595" s="220" t="s">
        <v>3191</v>
      </c>
      <c r="E595" s="17" t="s">
        <v>1</v>
      </c>
      <c r="F595" s="221">
        <v>0</v>
      </c>
      <c r="G595" s="32"/>
      <c r="H595" s="33"/>
    </row>
    <row r="596" spans="1:8" s="2" customFormat="1" ht="16.899999999999999" customHeight="1">
      <c r="A596" s="32"/>
      <c r="B596" s="33"/>
      <c r="C596" s="220" t="s">
        <v>1</v>
      </c>
      <c r="D596" s="220" t="s">
        <v>3201</v>
      </c>
      <c r="E596" s="17" t="s">
        <v>1</v>
      </c>
      <c r="F596" s="221">
        <v>1.08</v>
      </c>
      <c r="G596" s="32"/>
      <c r="H596" s="33"/>
    </row>
    <row r="597" spans="1:8" s="2" customFormat="1" ht="16.899999999999999" customHeight="1">
      <c r="A597" s="32"/>
      <c r="B597" s="33"/>
      <c r="C597" s="220" t="s">
        <v>1</v>
      </c>
      <c r="D597" s="220" t="s">
        <v>1615</v>
      </c>
      <c r="E597" s="17" t="s">
        <v>1</v>
      </c>
      <c r="F597" s="221">
        <v>0</v>
      </c>
      <c r="G597" s="32"/>
      <c r="H597" s="33"/>
    </row>
    <row r="598" spans="1:8" s="2" customFormat="1" ht="16.899999999999999" customHeight="1">
      <c r="A598" s="32"/>
      <c r="B598" s="33"/>
      <c r="C598" s="220" t="s">
        <v>1</v>
      </c>
      <c r="D598" s="220" t="s">
        <v>3187</v>
      </c>
      <c r="E598" s="17" t="s">
        <v>1</v>
      </c>
      <c r="F598" s="221">
        <v>0</v>
      </c>
      <c r="G598" s="32"/>
      <c r="H598" s="33"/>
    </row>
    <row r="599" spans="1:8" s="2" customFormat="1" ht="16.899999999999999" customHeight="1">
      <c r="A599" s="32"/>
      <c r="B599" s="33"/>
      <c r="C599" s="220" t="s">
        <v>1</v>
      </c>
      <c r="D599" s="220" t="s">
        <v>3200</v>
      </c>
      <c r="E599" s="17" t="s">
        <v>1</v>
      </c>
      <c r="F599" s="221">
        <v>1.44</v>
      </c>
      <c r="G599" s="32"/>
      <c r="H599" s="33"/>
    </row>
    <row r="600" spans="1:8" s="2" customFormat="1" ht="16.899999999999999" customHeight="1">
      <c r="A600" s="32"/>
      <c r="B600" s="33"/>
      <c r="C600" s="220" t="s">
        <v>1</v>
      </c>
      <c r="D600" s="220" t="s">
        <v>3191</v>
      </c>
      <c r="E600" s="17" t="s">
        <v>1</v>
      </c>
      <c r="F600" s="221">
        <v>0</v>
      </c>
      <c r="G600" s="32"/>
      <c r="H600" s="33"/>
    </row>
    <row r="601" spans="1:8" s="2" customFormat="1" ht="16.899999999999999" customHeight="1">
      <c r="A601" s="32"/>
      <c r="B601" s="33"/>
      <c r="C601" s="220" t="s">
        <v>1</v>
      </c>
      <c r="D601" s="220" t="s">
        <v>3201</v>
      </c>
      <c r="E601" s="17" t="s">
        <v>1</v>
      </c>
      <c r="F601" s="221">
        <v>1.08</v>
      </c>
      <c r="G601" s="32"/>
      <c r="H601" s="33"/>
    </row>
    <row r="602" spans="1:8" s="2" customFormat="1" ht="16.899999999999999" customHeight="1">
      <c r="A602" s="32"/>
      <c r="B602" s="33"/>
      <c r="C602" s="220" t="s">
        <v>1</v>
      </c>
      <c r="D602" s="220" t="s">
        <v>1</v>
      </c>
      <c r="E602" s="17" t="s">
        <v>1</v>
      </c>
      <c r="F602" s="221">
        <v>0</v>
      </c>
      <c r="G602" s="32"/>
      <c r="H602" s="33"/>
    </row>
    <row r="603" spans="1:8" s="2" customFormat="1" ht="16.899999999999999" customHeight="1">
      <c r="A603" s="32"/>
      <c r="B603" s="33"/>
      <c r="C603" s="220" t="s">
        <v>1</v>
      </c>
      <c r="D603" s="220" t="s">
        <v>1619</v>
      </c>
      <c r="E603" s="17" t="s">
        <v>1</v>
      </c>
      <c r="F603" s="221">
        <v>0</v>
      </c>
      <c r="G603" s="32"/>
      <c r="H603" s="33"/>
    </row>
    <row r="604" spans="1:8" s="2" customFormat="1" ht="16.899999999999999" customHeight="1">
      <c r="A604" s="32"/>
      <c r="B604" s="33"/>
      <c r="C604" s="220" t="s">
        <v>1</v>
      </c>
      <c r="D604" s="220" t="s">
        <v>1</v>
      </c>
      <c r="E604" s="17" t="s">
        <v>1</v>
      </c>
      <c r="F604" s="221">
        <v>0</v>
      </c>
      <c r="G604" s="32"/>
      <c r="H604" s="33"/>
    </row>
    <row r="605" spans="1:8" s="2" customFormat="1" ht="16.899999999999999" customHeight="1">
      <c r="A605" s="32"/>
      <c r="B605" s="33"/>
      <c r="C605" s="220" t="s">
        <v>1</v>
      </c>
      <c r="D605" s="220" t="s">
        <v>1621</v>
      </c>
      <c r="E605" s="17" t="s">
        <v>1</v>
      </c>
      <c r="F605" s="221">
        <v>0</v>
      </c>
      <c r="G605" s="32"/>
      <c r="H605" s="33"/>
    </row>
    <row r="606" spans="1:8" s="2" customFormat="1" ht="16.899999999999999" customHeight="1">
      <c r="A606" s="32"/>
      <c r="B606" s="33"/>
      <c r="C606" s="220" t="s">
        <v>1</v>
      </c>
      <c r="D606" s="220" t="s">
        <v>3191</v>
      </c>
      <c r="E606" s="17" t="s">
        <v>1</v>
      </c>
      <c r="F606" s="221">
        <v>0</v>
      </c>
      <c r="G606" s="32"/>
      <c r="H606" s="33"/>
    </row>
    <row r="607" spans="1:8" s="2" customFormat="1" ht="16.899999999999999" customHeight="1">
      <c r="A607" s="32"/>
      <c r="B607" s="33"/>
      <c r="C607" s="220" t="s">
        <v>1</v>
      </c>
      <c r="D607" s="220" t="s">
        <v>3202</v>
      </c>
      <c r="E607" s="17" t="s">
        <v>1</v>
      </c>
      <c r="F607" s="221">
        <v>12.912000000000001</v>
      </c>
      <c r="G607" s="32"/>
      <c r="H607" s="33"/>
    </row>
    <row r="608" spans="1:8" s="2" customFormat="1" ht="16.899999999999999" customHeight="1">
      <c r="A608" s="32"/>
      <c r="B608" s="33"/>
      <c r="C608" s="220" t="s">
        <v>1</v>
      </c>
      <c r="D608" s="220" t="s">
        <v>1623</v>
      </c>
      <c r="E608" s="17" t="s">
        <v>1</v>
      </c>
      <c r="F608" s="221">
        <v>0</v>
      </c>
      <c r="G608" s="32"/>
      <c r="H608" s="33"/>
    </row>
    <row r="609" spans="1:8" s="2" customFormat="1" ht="16.899999999999999" customHeight="1">
      <c r="A609" s="32"/>
      <c r="B609" s="33"/>
      <c r="C609" s="220" t="s">
        <v>1</v>
      </c>
      <c r="D609" s="220" t="s">
        <v>3203</v>
      </c>
      <c r="E609" s="17" t="s">
        <v>1</v>
      </c>
      <c r="F609" s="221">
        <v>5.4</v>
      </c>
      <c r="G609" s="32"/>
      <c r="H609" s="33"/>
    </row>
    <row r="610" spans="1:8" s="2" customFormat="1" ht="16.899999999999999" customHeight="1">
      <c r="A610" s="32"/>
      <c r="B610" s="33"/>
      <c r="C610" s="220" t="s">
        <v>1</v>
      </c>
      <c r="D610" s="220" t="s">
        <v>1629</v>
      </c>
      <c r="E610" s="17" t="s">
        <v>1</v>
      </c>
      <c r="F610" s="221">
        <v>0</v>
      </c>
      <c r="G610" s="32"/>
      <c r="H610" s="33"/>
    </row>
    <row r="611" spans="1:8" s="2" customFormat="1" ht="16.899999999999999" customHeight="1">
      <c r="A611" s="32"/>
      <c r="B611" s="33"/>
      <c r="C611" s="220" t="s">
        <v>1</v>
      </c>
      <c r="D611" s="220" t="s">
        <v>3191</v>
      </c>
      <c r="E611" s="17" t="s">
        <v>1</v>
      </c>
      <c r="F611" s="221">
        <v>0</v>
      </c>
      <c r="G611" s="32"/>
      <c r="H611" s="33"/>
    </row>
    <row r="612" spans="1:8" s="2" customFormat="1" ht="16.899999999999999" customHeight="1">
      <c r="A612" s="32"/>
      <c r="B612" s="33"/>
      <c r="C612" s="220" t="s">
        <v>1</v>
      </c>
      <c r="D612" s="220" t="s">
        <v>3204</v>
      </c>
      <c r="E612" s="17" t="s">
        <v>1</v>
      </c>
      <c r="F612" s="221">
        <v>3.222</v>
      </c>
      <c r="G612" s="32"/>
      <c r="H612" s="33"/>
    </row>
    <row r="613" spans="1:8" s="2" customFormat="1" ht="16.899999999999999" customHeight="1">
      <c r="A613" s="32"/>
      <c r="B613" s="33"/>
      <c r="C613" s="220" t="s">
        <v>1</v>
      </c>
      <c r="D613" s="220" t="s">
        <v>3187</v>
      </c>
      <c r="E613" s="17" t="s">
        <v>1</v>
      </c>
      <c r="F613" s="221">
        <v>0</v>
      </c>
      <c r="G613" s="32"/>
      <c r="H613" s="33"/>
    </row>
    <row r="614" spans="1:8" s="2" customFormat="1" ht="16.899999999999999" customHeight="1">
      <c r="A614" s="32"/>
      <c r="B614" s="33"/>
      <c r="C614" s="220" t="s">
        <v>1</v>
      </c>
      <c r="D614" s="220" t="s">
        <v>3205</v>
      </c>
      <c r="E614" s="17" t="s">
        <v>1</v>
      </c>
      <c r="F614" s="221">
        <v>2.8140000000000001</v>
      </c>
      <c r="G614" s="32"/>
      <c r="H614" s="33"/>
    </row>
    <row r="615" spans="1:8" s="2" customFormat="1" ht="16.899999999999999" customHeight="1">
      <c r="A615" s="32"/>
      <c r="B615" s="33"/>
      <c r="C615" s="220" t="s">
        <v>1</v>
      </c>
      <c r="D615" s="220" t="s">
        <v>3191</v>
      </c>
      <c r="E615" s="17" t="s">
        <v>1</v>
      </c>
      <c r="F615" s="221">
        <v>0</v>
      </c>
      <c r="G615" s="32"/>
      <c r="H615" s="33"/>
    </row>
    <row r="616" spans="1:8" s="2" customFormat="1" ht="16.899999999999999" customHeight="1">
      <c r="A616" s="32"/>
      <c r="B616" s="33"/>
      <c r="C616" s="220" t="s">
        <v>1</v>
      </c>
      <c r="D616" s="220" t="s">
        <v>3201</v>
      </c>
      <c r="E616" s="17" t="s">
        <v>1</v>
      </c>
      <c r="F616" s="221">
        <v>1.08</v>
      </c>
      <c r="G616" s="32"/>
      <c r="H616" s="33"/>
    </row>
    <row r="617" spans="1:8" s="2" customFormat="1" ht="16.899999999999999" customHeight="1">
      <c r="A617" s="32"/>
      <c r="B617" s="33"/>
      <c r="C617" s="220" t="s">
        <v>1</v>
      </c>
      <c r="D617" s="220" t="s">
        <v>1631</v>
      </c>
      <c r="E617" s="17" t="s">
        <v>1</v>
      </c>
      <c r="F617" s="221">
        <v>0</v>
      </c>
      <c r="G617" s="32"/>
      <c r="H617" s="33"/>
    </row>
    <row r="618" spans="1:8" s="2" customFormat="1" ht="16.899999999999999" customHeight="1">
      <c r="A618" s="32"/>
      <c r="B618" s="33"/>
      <c r="C618" s="220" t="s">
        <v>1</v>
      </c>
      <c r="D618" s="220" t="s">
        <v>3185</v>
      </c>
      <c r="E618" s="17" t="s">
        <v>1</v>
      </c>
      <c r="F618" s="221">
        <v>0</v>
      </c>
      <c r="G618" s="32"/>
      <c r="H618" s="33"/>
    </row>
    <row r="619" spans="1:8" s="2" customFormat="1" ht="16.899999999999999" customHeight="1">
      <c r="A619" s="32"/>
      <c r="B619" s="33"/>
      <c r="C619" s="220" t="s">
        <v>1</v>
      </c>
      <c r="D619" s="220" t="s">
        <v>3206</v>
      </c>
      <c r="E619" s="17" t="s">
        <v>1</v>
      </c>
      <c r="F619" s="221">
        <v>2.484</v>
      </c>
      <c r="G619" s="32"/>
      <c r="H619" s="33"/>
    </row>
    <row r="620" spans="1:8" s="2" customFormat="1" ht="16.899999999999999" customHeight="1">
      <c r="A620" s="32"/>
      <c r="B620" s="33"/>
      <c r="C620" s="220" t="s">
        <v>1</v>
      </c>
      <c r="D620" s="220" t="s">
        <v>3187</v>
      </c>
      <c r="E620" s="17" t="s">
        <v>1</v>
      </c>
      <c r="F620" s="221">
        <v>0</v>
      </c>
      <c r="G620" s="32"/>
      <c r="H620" s="33"/>
    </row>
    <row r="621" spans="1:8" s="2" customFormat="1" ht="16.899999999999999" customHeight="1">
      <c r="A621" s="32"/>
      <c r="B621" s="33"/>
      <c r="C621" s="220" t="s">
        <v>1</v>
      </c>
      <c r="D621" s="220" t="s">
        <v>3207</v>
      </c>
      <c r="E621" s="17" t="s">
        <v>1</v>
      </c>
      <c r="F621" s="221">
        <v>3.6059999999999999</v>
      </c>
      <c r="G621" s="32"/>
      <c r="H621" s="33"/>
    </row>
    <row r="622" spans="1:8" s="2" customFormat="1" ht="16.899999999999999" customHeight="1">
      <c r="A622" s="32"/>
      <c r="B622" s="33"/>
      <c r="C622" s="220" t="s">
        <v>1</v>
      </c>
      <c r="D622" s="220" t="s">
        <v>1633</v>
      </c>
      <c r="E622" s="17" t="s">
        <v>1</v>
      </c>
      <c r="F622" s="221">
        <v>0</v>
      </c>
      <c r="G622" s="32"/>
      <c r="H622" s="33"/>
    </row>
    <row r="623" spans="1:8" s="2" customFormat="1" ht="16.899999999999999" customHeight="1">
      <c r="A623" s="32"/>
      <c r="B623" s="33"/>
      <c r="C623" s="220" t="s">
        <v>1</v>
      </c>
      <c r="D623" s="220" t="s">
        <v>3189</v>
      </c>
      <c r="E623" s="17" t="s">
        <v>1</v>
      </c>
      <c r="F623" s="221">
        <v>0</v>
      </c>
      <c r="G623" s="32"/>
      <c r="H623" s="33"/>
    </row>
    <row r="624" spans="1:8" s="2" customFormat="1" ht="16.899999999999999" customHeight="1">
      <c r="A624" s="32"/>
      <c r="B624" s="33"/>
      <c r="C624" s="220" t="s">
        <v>1</v>
      </c>
      <c r="D624" s="220" t="s">
        <v>3208</v>
      </c>
      <c r="E624" s="17" t="s">
        <v>1</v>
      </c>
      <c r="F624" s="221">
        <v>4.26</v>
      </c>
      <c r="G624" s="32"/>
      <c r="H624" s="33"/>
    </row>
    <row r="625" spans="1:8" s="2" customFormat="1" ht="16.899999999999999" customHeight="1">
      <c r="A625" s="32"/>
      <c r="B625" s="33"/>
      <c r="C625" s="220" t="s">
        <v>1</v>
      </c>
      <c r="D625" s="220" t="s">
        <v>1113</v>
      </c>
      <c r="E625" s="17" t="s">
        <v>1</v>
      </c>
      <c r="F625" s="221">
        <v>0</v>
      </c>
      <c r="G625" s="32"/>
      <c r="H625" s="33"/>
    </row>
    <row r="626" spans="1:8" s="2" customFormat="1" ht="16.899999999999999" customHeight="1">
      <c r="A626" s="32"/>
      <c r="B626" s="33"/>
      <c r="C626" s="220" t="s">
        <v>1</v>
      </c>
      <c r="D626" s="220" t="s">
        <v>3187</v>
      </c>
      <c r="E626" s="17" t="s">
        <v>1</v>
      </c>
      <c r="F626" s="221">
        <v>0</v>
      </c>
      <c r="G626" s="32"/>
      <c r="H626" s="33"/>
    </row>
    <row r="627" spans="1:8" s="2" customFormat="1" ht="16.899999999999999" customHeight="1">
      <c r="A627" s="32"/>
      <c r="B627" s="33"/>
      <c r="C627" s="220" t="s">
        <v>1</v>
      </c>
      <c r="D627" s="220" t="s">
        <v>3209</v>
      </c>
      <c r="E627" s="17" t="s">
        <v>1</v>
      </c>
      <c r="F627" s="221">
        <v>6.9</v>
      </c>
      <c r="G627" s="32"/>
      <c r="H627" s="33"/>
    </row>
    <row r="628" spans="1:8" s="2" customFormat="1" ht="16.899999999999999" customHeight="1">
      <c r="A628" s="32"/>
      <c r="B628" s="33"/>
      <c r="C628" s="220" t="s">
        <v>1</v>
      </c>
      <c r="D628" s="220" t="s">
        <v>1451</v>
      </c>
      <c r="E628" s="17" t="s">
        <v>1</v>
      </c>
      <c r="F628" s="221">
        <v>0</v>
      </c>
      <c r="G628" s="32"/>
      <c r="H628" s="33"/>
    </row>
    <row r="629" spans="1:8" s="2" customFormat="1" ht="16.899999999999999" customHeight="1">
      <c r="A629" s="32"/>
      <c r="B629" s="33"/>
      <c r="C629" s="220" t="s">
        <v>1</v>
      </c>
      <c r="D629" s="220" t="s">
        <v>3195</v>
      </c>
      <c r="E629" s="17" t="s">
        <v>1</v>
      </c>
      <c r="F629" s="221">
        <v>0</v>
      </c>
      <c r="G629" s="32"/>
      <c r="H629" s="33"/>
    </row>
    <row r="630" spans="1:8" s="2" customFormat="1" ht="16.899999999999999" customHeight="1">
      <c r="A630" s="32"/>
      <c r="B630" s="33"/>
      <c r="C630" s="220" t="s">
        <v>1</v>
      </c>
      <c r="D630" s="220" t="s">
        <v>3210</v>
      </c>
      <c r="E630" s="17" t="s">
        <v>1</v>
      </c>
      <c r="F630" s="221">
        <v>12.419</v>
      </c>
      <c r="G630" s="32"/>
      <c r="H630" s="33"/>
    </row>
    <row r="631" spans="1:8" s="2" customFormat="1" ht="16.899999999999999" customHeight="1">
      <c r="A631" s="32"/>
      <c r="B631" s="33"/>
      <c r="C631" s="220" t="s">
        <v>1</v>
      </c>
      <c r="D631" s="220" t="s">
        <v>1637</v>
      </c>
      <c r="E631" s="17" t="s">
        <v>1</v>
      </c>
      <c r="F631" s="221">
        <v>0</v>
      </c>
      <c r="G631" s="32"/>
      <c r="H631" s="33"/>
    </row>
    <row r="632" spans="1:8" s="2" customFormat="1" ht="16.899999999999999" customHeight="1">
      <c r="A632" s="32"/>
      <c r="B632" s="33"/>
      <c r="C632" s="220" t="s">
        <v>1</v>
      </c>
      <c r="D632" s="220" t="s">
        <v>3187</v>
      </c>
      <c r="E632" s="17" t="s">
        <v>1</v>
      </c>
      <c r="F632" s="221">
        <v>0</v>
      </c>
      <c r="G632" s="32"/>
      <c r="H632" s="33"/>
    </row>
    <row r="633" spans="1:8" s="2" customFormat="1" ht="16.899999999999999" customHeight="1">
      <c r="A633" s="32"/>
      <c r="B633" s="33"/>
      <c r="C633" s="220" t="s">
        <v>1</v>
      </c>
      <c r="D633" s="220" t="s">
        <v>3211</v>
      </c>
      <c r="E633" s="17" t="s">
        <v>1</v>
      </c>
      <c r="F633" s="221">
        <v>3.18</v>
      </c>
      <c r="G633" s="32"/>
      <c r="H633" s="33"/>
    </row>
    <row r="634" spans="1:8" s="2" customFormat="1" ht="16.899999999999999" customHeight="1">
      <c r="A634" s="32"/>
      <c r="B634" s="33"/>
      <c r="C634" s="220" t="s">
        <v>1</v>
      </c>
      <c r="D634" s="220" t="s">
        <v>3191</v>
      </c>
      <c r="E634" s="17" t="s">
        <v>1</v>
      </c>
      <c r="F634" s="221">
        <v>0</v>
      </c>
      <c r="G634" s="32"/>
      <c r="H634" s="33"/>
    </row>
    <row r="635" spans="1:8" s="2" customFormat="1" ht="16.899999999999999" customHeight="1">
      <c r="A635" s="32"/>
      <c r="B635" s="33"/>
      <c r="C635" s="220" t="s">
        <v>1</v>
      </c>
      <c r="D635" s="220" t="s">
        <v>3212</v>
      </c>
      <c r="E635" s="17" t="s">
        <v>1</v>
      </c>
      <c r="F635" s="221">
        <v>1.08</v>
      </c>
      <c r="G635" s="32"/>
      <c r="H635" s="33"/>
    </row>
    <row r="636" spans="1:8" s="2" customFormat="1" ht="16.899999999999999" customHeight="1">
      <c r="A636" s="32"/>
      <c r="B636" s="33"/>
      <c r="C636" s="220" t="s">
        <v>1</v>
      </c>
      <c r="D636" s="220" t="s">
        <v>1639</v>
      </c>
      <c r="E636" s="17" t="s">
        <v>1</v>
      </c>
      <c r="F636" s="221">
        <v>0</v>
      </c>
      <c r="G636" s="32"/>
      <c r="H636" s="33"/>
    </row>
    <row r="637" spans="1:8" s="2" customFormat="1" ht="16.899999999999999" customHeight="1">
      <c r="A637" s="32"/>
      <c r="B637" s="33"/>
      <c r="C637" s="220" t="s">
        <v>1</v>
      </c>
      <c r="D637" s="220" t="s">
        <v>3244</v>
      </c>
      <c r="E637" s="17" t="s">
        <v>1</v>
      </c>
      <c r="F637" s="221">
        <v>7.2</v>
      </c>
      <c r="G637" s="32"/>
      <c r="H637" s="33"/>
    </row>
    <row r="638" spans="1:8" s="2" customFormat="1" ht="16.899999999999999" customHeight="1">
      <c r="A638" s="32"/>
      <c r="B638" s="33"/>
      <c r="C638" s="220" t="s">
        <v>1</v>
      </c>
      <c r="D638" s="220" t="s">
        <v>1641</v>
      </c>
      <c r="E638" s="17" t="s">
        <v>1</v>
      </c>
      <c r="F638" s="221">
        <v>0</v>
      </c>
      <c r="G638" s="32"/>
      <c r="H638" s="33"/>
    </row>
    <row r="639" spans="1:8" s="2" customFormat="1" ht="16.899999999999999" customHeight="1">
      <c r="A639" s="32"/>
      <c r="B639" s="33"/>
      <c r="C639" s="220" t="s">
        <v>1</v>
      </c>
      <c r="D639" s="220" t="s">
        <v>1</v>
      </c>
      <c r="E639" s="17" t="s">
        <v>1</v>
      </c>
      <c r="F639" s="221">
        <v>0</v>
      </c>
      <c r="G639" s="32"/>
      <c r="H639" s="33"/>
    </row>
    <row r="640" spans="1:8" s="2" customFormat="1" ht="16.899999999999999" customHeight="1">
      <c r="A640" s="32"/>
      <c r="B640" s="33"/>
      <c r="C640" s="220" t="s">
        <v>1</v>
      </c>
      <c r="D640" s="220" t="s">
        <v>1643</v>
      </c>
      <c r="E640" s="17" t="s">
        <v>1</v>
      </c>
      <c r="F640" s="221">
        <v>0</v>
      </c>
      <c r="G640" s="32"/>
      <c r="H640" s="33"/>
    </row>
    <row r="641" spans="1:8" s="2" customFormat="1" ht="16.899999999999999" customHeight="1">
      <c r="A641" s="32"/>
      <c r="B641" s="33"/>
      <c r="C641" s="220" t="s">
        <v>1</v>
      </c>
      <c r="D641" s="220" t="s">
        <v>3189</v>
      </c>
      <c r="E641" s="17" t="s">
        <v>1</v>
      </c>
      <c r="F641" s="221">
        <v>0</v>
      </c>
      <c r="G641" s="32"/>
      <c r="H641" s="33"/>
    </row>
    <row r="642" spans="1:8" s="2" customFormat="1" ht="16.899999999999999" customHeight="1">
      <c r="A642" s="32"/>
      <c r="B642" s="33"/>
      <c r="C642" s="220" t="s">
        <v>1</v>
      </c>
      <c r="D642" s="220" t="s">
        <v>3245</v>
      </c>
      <c r="E642" s="17" t="s">
        <v>1</v>
      </c>
      <c r="F642" s="221">
        <v>4.5679999999999996</v>
      </c>
      <c r="G642" s="32"/>
      <c r="H642" s="33"/>
    </row>
    <row r="643" spans="1:8" s="2" customFormat="1" ht="16.899999999999999" customHeight="1">
      <c r="A643" s="32"/>
      <c r="B643" s="33"/>
      <c r="C643" s="220" t="s">
        <v>1</v>
      </c>
      <c r="D643" s="220" t="s">
        <v>1649</v>
      </c>
      <c r="E643" s="17" t="s">
        <v>1</v>
      </c>
      <c r="F643" s="221">
        <v>0</v>
      </c>
      <c r="G643" s="32"/>
      <c r="H643" s="33"/>
    </row>
    <row r="644" spans="1:8" s="2" customFormat="1" ht="16.899999999999999" customHeight="1">
      <c r="A644" s="32"/>
      <c r="B644" s="33"/>
      <c r="C644" s="220" t="s">
        <v>1</v>
      </c>
      <c r="D644" s="220" t="s">
        <v>3183</v>
      </c>
      <c r="E644" s="17" t="s">
        <v>1</v>
      </c>
      <c r="F644" s="221">
        <v>0</v>
      </c>
      <c r="G644" s="32"/>
      <c r="H644" s="33"/>
    </row>
    <row r="645" spans="1:8" s="2" customFormat="1" ht="16.899999999999999" customHeight="1">
      <c r="A645" s="32"/>
      <c r="B645" s="33"/>
      <c r="C645" s="220" t="s">
        <v>1</v>
      </c>
      <c r="D645" s="220" t="s">
        <v>3213</v>
      </c>
      <c r="E645" s="17" t="s">
        <v>1</v>
      </c>
      <c r="F645" s="221">
        <v>1.056</v>
      </c>
      <c r="G645" s="32"/>
      <c r="H645" s="33"/>
    </row>
    <row r="646" spans="1:8" s="2" customFormat="1" ht="16.899999999999999" customHeight="1">
      <c r="A646" s="32"/>
      <c r="B646" s="33"/>
      <c r="C646" s="220" t="s">
        <v>1</v>
      </c>
      <c r="D646" s="220" t="s">
        <v>1653</v>
      </c>
      <c r="E646" s="17" t="s">
        <v>1</v>
      </c>
      <c r="F646" s="221">
        <v>0</v>
      </c>
      <c r="G646" s="32"/>
      <c r="H646" s="33"/>
    </row>
    <row r="647" spans="1:8" s="2" customFormat="1" ht="16.899999999999999" customHeight="1">
      <c r="A647" s="32"/>
      <c r="B647" s="33"/>
      <c r="C647" s="220" t="s">
        <v>1</v>
      </c>
      <c r="D647" s="220" t="s">
        <v>3185</v>
      </c>
      <c r="E647" s="17" t="s">
        <v>1</v>
      </c>
      <c r="F647" s="221">
        <v>0</v>
      </c>
      <c r="G647" s="32"/>
      <c r="H647" s="33"/>
    </row>
    <row r="648" spans="1:8" s="2" customFormat="1" ht="16.899999999999999" customHeight="1">
      <c r="A648" s="32"/>
      <c r="B648" s="33"/>
      <c r="C648" s="220" t="s">
        <v>1</v>
      </c>
      <c r="D648" s="220" t="s">
        <v>3214</v>
      </c>
      <c r="E648" s="17" t="s">
        <v>1</v>
      </c>
      <c r="F648" s="221">
        <v>2.67</v>
      </c>
      <c r="G648" s="32"/>
      <c r="H648" s="33"/>
    </row>
    <row r="649" spans="1:8" s="2" customFormat="1" ht="16.899999999999999" customHeight="1">
      <c r="A649" s="32"/>
      <c r="B649" s="33"/>
      <c r="C649" s="220" t="s">
        <v>1</v>
      </c>
      <c r="D649" s="220" t="s">
        <v>3187</v>
      </c>
      <c r="E649" s="17" t="s">
        <v>1</v>
      </c>
      <c r="F649" s="221">
        <v>0</v>
      </c>
      <c r="G649" s="32"/>
      <c r="H649" s="33"/>
    </row>
    <row r="650" spans="1:8" s="2" customFormat="1" ht="16.899999999999999" customHeight="1">
      <c r="A650" s="32"/>
      <c r="B650" s="33"/>
      <c r="C650" s="220" t="s">
        <v>1</v>
      </c>
      <c r="D650" s="220" t="s">
        <v>3215</v>
      </c>
      <c r="E650" s="17" t="s">
        <v>1</v>
      </c>
      <c r="F650" s="221">
        <v>1.56</v>
      </c>
      <c r="G650" s="32"/>
      <c r="H650" s="33"/>
    </row>
    <row r="651" spans="1:8" s="2" customFormat="1" ht="16.899999999999999" customHeight="1">
      <c r="A651" s="32"/>
      <c r="B651" s="33"/>
      <c r="C651" s="220" t="s">
        <v>1</v>
      </c>
      <c r="D651" s="220" t="s">
        <v>1668</v>
      </c>
      <c r="E651" s="17" t="s">
        <v>1</v>
      </c>
      <c r="F651" s="221">
        <v>0</v>
      </c>
      <c r="G651" s="32"/>
      <c r="H651" s="33"/>
    </row>
    <row r="652" spans="1:8" s="2" customFormat="1" ht="16.899999999999999" customHeight="1">
      <c r="A652" s="32"/>
      <c r="B652" s="33"/>
      <c r="C652" s="220" t="s">
        <v>1</v>
      </c>
      <c r="D652" s="220" t="s">
        <v>3167</v>
      </c>
      <c r="E652" s="17" t="s">
        <v>1</v>
      </c>
      <c r="F652" s="221">
        <v>0</v>
      </c>
      <c r="G652" s="32"/>
      <c r="H652" s="33"/>
    </row>
    <row r="653" spans="1:8" s="2" customFormat="1" ht="16.899999999999999" customHeight="1">
      <c r="A653" s="32"/>
      <c r="B653" s="33"/>
      <c r="C653" s="220" t="s">
        <v>1</v>
      </c>
      <c r="D653" s="220" t="s">
        <v>3185</v>
      </c>
      <c r="E653" s="17" t="s">
        <v>1</v>
      </c>
      <c r="F653" s="221">
        <v>0</v>
      </c>
      <c r="G653" s="32"/>
      <c r="H653" s="33"/>
    </row>
    <row r="654" spans="1:8" s="2" customFormat="1" ht="16.899999999999999" customHeight="1">
      <c r="A654" s="32"/>
      <c r="B654" s="33"/>
      <c r="C654" s="220" t="s">
        <v>1</v>
      </c>
      <c r="D654" s="220" t="s">
        <v>3221</v>
      </c>
      <c r="E654" s="17" t="s">
        <v>1</v>
      </c>
      <c r="F654" s="221">
        <v>3.444</v>
      </c>
      <c r="G654" s="32"/>
      <c r="H654" s="33"/>
    </row>
    <row r="655" spans="1:8" s="2" customFormat="1" ht="16.899999999999999" customHeight="1">
      <c r="A655" s="32"/>
      <c r="B655" s="33"/>
      <c r="C655" s="220" t="s">
        <v>1</v>
      </c>
      <c r="D655" s="220" t="s">
        <v>204</v>
      </c>
      <c r="E655" s="17" t="s">
        <v>1</v>
      </c>
      <c r="F655" s="221">
        <v>170.64400000000001</v>
      </c>
      <c r="G655" s="32"/>
      <c r="H655" s="33"/>
    </row>
    <row r="656" spans="1:8" s="2" customFormat="1" ht="16.899999999999999" customHeight="1">
      <c r="A656" s="32"/>
      <c r="B656" s="33"/>
      <c r="C656" s="216" t="s">
        <v>810</v>
      </c>
      <c r="D656" s="217" t="s">
        <v>811</v>
      </c>
      <c r="E656" s="218" t="s">
        <v>1</v>
      </c>
      <c r="F656" s="219">
        <v>97.918000000000006</v>
      </c>
      <c r="G656" s="32"/>
      <c r="H656" s="33"/>
    </row>
    <row r="657" spans="1:8" s="2" customFormat="1" ht="16.899999999999999" customHeight="1">
      <c r="A657" s="32"/>
      <c r="B657" s="33"/>
      <c r="C657" s="220" t="s">
        <v>1</v>
      </c>
      <c r="D657" s="220" t="s">
        <v>1867</v>
      </c>
      <c r="E657" s="17" t="s">
        <v>1</v>
      </c>
      <c r="F657" s="221">
        <v>0</v>
      </c>
      <c r="G657" s="32"/>
      <c r="H657" s="33"/>
    </row>
    <row r="658" spans="1:8" s="2" customFormat="1" ht="16.899999999999999" customHeight="1">
      <c r="A658" s="32"/>
      <c r="B658" s="33"/>
      <c r="C658" s="220" t="s">
        <v>1</v>
      </c>
      <c r="D658" s="220" t="s">
        <v>3515</v>
      </c>
      <c r="E658" s="17" t="s">
        <v>1</v>
      </c>
      <c r="F658" s="221">
        <v>6.5119999999999996</v>
      </c>
      <c r="G658" s="32"/>
      <c r="H658" s="33"/>
    </row>
    <row r="659" spans="1:8" s="2" customFormat="1" ht="22.5">
      <c r="A659" s="32"/>
      <c r="B659" s="33"/>
      <c r="C659" s="220" t="s">
        <v>1</v>
      </c>
      <c r="D659" s="220" t="s">
        <v>3516</v>
      </c>
      <c r="E659" s="17" t="s">
        <v>1</v>
      </c>
      <c r="F659" s="221">
        <v>39.99</v>
      </c>
      <c r="G659" s="32"/>
      <c r="H659" s="33"/>
    </row>
    <row r="660" spans="1:8" s="2" customFormat="1" ht="16.899999999999999" customHeight="1">
      <c r="A660" s="32"/>
      <c r="B660" s="33"/>
      <c r="C660" s="220" t="s">
        <v>1</v>
      </c>
      <c r="D660" s="220" t="s">
        <v>3517</v>
      </c>
      <c r="E660" s="17" t="s">
        <v>1</v>
      </c>
      <c r="F660" s="221">
        <v>28.452000000000002</v>
      </c>
      <c r="G660" s="32"/>
      <c r="H660" s="33"/>
    </row>
    <row r="661" spans="1:8" s="2" customFormat="1" ht="16.899999999999999" customHeight="1">
      <c r="A661" s="32"/>
      <c r="B661" s="33"/>
      <c r="C661" s="220" t="s">
        <v>1</v>
      </c>
      <c r="D661" s="220" t="s">
        <v>3518</v>
      </c>
      <c r="E661" s="17" t="s">
        <v>1</v>
      </c>
      <c r="F661" s="221">
        <v>17.963999999999999</v>
      </c>
      <c r="G661" s="32"/>
      <c r="H661" s="33"/>
    </row>
    <row r="662" spans="1:8" s="2" customFormat="1" ht="16.899999999999999" customHeight="1">
      <c r="A662" s="32"/>
      <c r="B662" s="33"/>
      <c r="C662" s="220" t="s">
        <v>1</v>
      </c>
      <c r="D662" s="220" t="s">
        <v>1668</v>
      </c>
      <c r="E662" s="17" t="s">
        <v>1</v>
      </c>
      <c r="F662" s="221">
        <v>0</v>
      </c>
      <c r="G662" s="32"/>
      <c r="H662" s="33"/>
    </row>
    <row r="663" spans="1:8" s="2" customFormat="1" ht="16.899999999999999" customHeight="1">
      <c r="A663" s="32"/>
      <c r="B663" s="33"/>
      <c r="C663" s="220" t="s">
        <v>1</v>
      </c>
      <c r="D663" s="220" t="s">
        <v>3519</v>
      </c>
      <c r="E663" s="17" t="s">
        <v>1</v>
      </c>
      <c r="F663" s="221">
        <v>0.625</v>
      </c>
      <c r="G663" s="32"/>
      <c r="H663" s="33"/>
    </row>
    <row r="664" spans="1:8" s="2" customFormat="1" ht="16.899999999999999" customHeight="1">
      <c r="A664" s="32"/>
      <c r="B664" s="33"/>
      <c r="C664" s="220" t="s">
        <v>1</v>
      </c>
      <c r="D664" s="220" t="s">
        <v>3520</v>
      </c>
      <c r="E664" s="17" t="s">
        <v>1</v>
      </c>
      <c r="F664" s="221">
        <v>4.375</v>
      </c>
      <c r="G664" s="32"/>
      <c r="H664" s="33"/>
    </row>
    <row r="665" spans="1:8" s="2" customFormat="1" ht="16.899999999999999" customHeight="1">
      <c r="A665" s="32"/>
      <c r="B665" s="33"/>
      <c r="C665" s="220" t="s">
        <v>1</v>
      </c>
      <c r="D665" s="220" t="s">
        <v>204</v>
      </c>
      <c r="E665" s="17" t="s">
        <v>1</v>
      </c>
      <c r="F665" s="221">
        <v>97.918000000000006</v>
      </c>
      <c r="G665" s="32"/>
      <c r="H665" s="33"/>
    </row>
    <row r="666" spans="1:8" s="2" customFormat="1" ht="16.899999999999999" customHeight="1">
      <c r="A666" s="32"/>
      <c r="B666" s="33"/>
      <c r="C666" s="222" t="s">
        <v>3415</v>
      </c>
      <c r="D666" s="32"/>
      <c r="E666" s="32"/>
      <c r="F666" s="32"/>
      <c r="G666" s="32"/>
      <c r="H666" s="33"/>
    </row>
    <row r="667" spans="1:8" s="2" customFormat="1" ht="16.899999999999999" customHeight="1">
      <c r="A667" s="32"/>
      <c r="B667" s="33"/>
      <c r="C667" s="220" t="s">
        <v>1660</v>
      </c>
      <c r="D667" s="220" t="s">
        <v>1661</v>
      </c>
      <c r="E667" s="17" t="s">
        <v>200</v>
      </c>
      <c r="F667" s="221">
        <v>195.83600000000001</v>
      </c>
      <c r="G667" s="32"/>
      <c r="H667" s="33"/>
    </row>
    <row r="668" spans="1:8" s="2" customFormat="1" ht="16.899999999999999" customHeight="1">
      <c r="A668" s="32"/>
      <c r="B668" s="33"/>
      <c r="C668" s="216" t="s">
        <v>888</v>
      </c>
      <c r="D668" s="217" t="s">
        <v>889</v>
      </c>
      <c r="E668" s="218" t="s">
        <v>1</v>
      </c>
      <c r="F668" s="219">
        <v>1898.039</v>
      </c>
      <c r="G668" s="32"/>
      <c r="H668" s="33"/>
    </row>
    <row r="669" spans="1:8" s="2" customFormat="1" ht="16.899999999999999" customHeight="1">
      <c r="A669" s="32"/>
      <c r="B669" s="33"/>
      <c r="C669" s="220" t="s">
        <v>1</v>
      </c>
      <c r="D669" s="220" t="s">
        <v>3521</v>
      </c>
      <c r="E669" s="17" t="s">
        <v>1</v>
      </c>
      <c r="F669" s="221">
        <v>0</v>
      </c>
      <c r="G669" s="32"/>
      <c r="H669" s="33"/>
    </row>
    <row r="670" spans="1:8" s="2" customFormat="1" ht="16.899999999999999" customHeight="1">
      <c r="A670" s="32"/>
      <c r="B670" s="33"/>
      <c r="C670" s="220" t="s">
        <v>1</v>
      </c>
      <c r="D670" s="220" t="s">
        <v>1581</v>
      </c>
      <c r="E670" s="17" t="s">
        <v>1</v>
      </c>
      <c r="F670" s="221">
        <v>0</v>
      </c>
      <c r="G670" s="32"/>
      <c r="H670" s="33"/>
    </row>
    <row r="671" spans="1:8" s="2" customFormat="1" ht="22.5">
      <c r="A671" s="32"/>
      <c r="B671" s="33"/>
      <c r="C671" s="220" t="s">
        <v>1</v>
      </c>
      <c r="D671" s="220" t="s">
        <v>3522</v>
      </c>
      <c r="E671" s="17" t="s">
        <v>1</v>
      </c>
      <c r="F671" s="221">
        <v>81.983999999999995</v>
      </c>
      <c r="G671" s="32"/>
      <c r="H671" s="33"/>
    </row>
    <row r="672" spans="1:8" s="2" customFormat="1" ht="16.899999999999999" customHeight="1">
      <c r="A672" s="32"/>
      <c r="B672" s="33"/>
      <c r="C672" s="220" t="s">
        <v>1</v>
      </c>
      <c r="D672" s="220" t="s">
        <v>1457</v>
      </c>
      <c r="E672" s="17" t="s">
        <v>1</v>
      </c>
      <c r="F672" s="221">
        <v>0</v>
      </c>
      <c r="G672" s="32"/>
      <c r="H672" s="33"/>
    </row>
    <row r="673" spans="1:8" s="2" customFormat="1" ht="16.899999999999999" customHeight="1">
      <c r="A673" s="32"/>
      <c r="B673" s="33"/>
      <c r="C673" s="220" t="s">
        <v>1</v>
      </c>
      <c r="D673" s="220" t="s">
        <v>3523</v>
      </c>
      <c r="E673" s="17" t="s">
        <v>1</v>
      </c>
      <c r="F673" s="221">
        <v>95.087999999999994</v>
      </c>
      <c r="G673" s="32"/>
      <c r="H673" s="33"/>
    </row>
    <row r="674" spans="1:8" s="2" customFormat="1" ht="16.899999999999999" customHeight="1">
      <c r="A674" s="32"/>
      <c r="B674" s="33"/>
      <c r="C674" s="220" t="s">
        <v>1</v>
      </c>
      <c r="D674" s="220" t="s">
        <v>1584</v>
      </c>
      <c r="E674" s="17" t="s">
        <v>1</v>
      </c>
      <c r="F674" s="221">
        <v>0</v>
      </c>
      <c r="G674" s="32"/>
      <c r="H674" s="33"/>
    </row>
    <row r="675" spans="1:8" s="2" customFormat="1" ht="16.899999999999999" customHeight="1">
      <c r="A675" s="32"/>
      <c r="B675" s="33"/>
      <c r="C675" s="220" t="s">
        <v>1</v>
      </c>
      <c r="D675" s="220" t="s">
        <v>3524</v>
      </c>
      <c r="E675" s="17" t="s">
        <v>1</v>
      </c>
      <c r="F675" s="221">
        <v>19.367999999999999</v>
      </c>
      <c r="G675" s="32"/>
      <c r="H675" s="33"/>
    </row>
    <row r="676" spans="1:8" s="2" customFormat="1" ht="16.899999999999999" customHeight="1">
      <c r="A676" s="32"/>
      <c r="B676" s="33"/>
      <c r="C676" s="220" t="s">
        <v>1</v>
      </c>
      <c r="D676" s="220" t="s">
        <v>1586</v>
      </c>
      <c r="E676" s="17" t="s">
        <v>1</v>
      </c>
      <c r="F676" s="221">
        <v>0</v>
      </c>
      <c r="G676" s="32"/>
      <c r="H676" s="33"/>
    </row>
    <row r="677" spans="1:8" s="2" customFormat="1" ht="16.899999999999999" customHeight="1">
      <c r="A677" s="32"/>
      <c r="B677" s="33"/>
      <c r="C677" s="220" t="s">
        <v>1</v>
      </c>
      <c r="D677" s="220" t="s">
        <v>3525</v>
      </c>
      <c r="E677" s="17" t="s">
        <v>1</v>
      </c>
      <c r="F677" s="221">
        <v>15.888</v>
      </c>
      <c r="G677" s="32"/>
      <c r="H677" s="33"/>
    </row>
    <row r="678" spans="1:8" s="2" customFormat="1" ht="16.899999999999999" customHeight="1">
      <c r="A678" s="32"/>
      <c r="B678" s="33"/>
      <c r="C678" s="220" t="s">
        <v>1</v>
      </c>
      <c r="D678" s="220" t="s">
        <v>1588</v>
      </c>
      <c r="E678" s="17" t="s">
        <v>1</v>
      </c>
      <c r="F678" s="221">
        <v>0</v>
      </c>
      <c r="G678" s="32"/>
      <c r="H678" s="33"/>
    </row>
    <row r="679" spans="1:8" s="2" customFormat="1" ht="16.899999999999999" customHeight="1">
      <c r="A679" s="32"/>
      <c r="B679" s="33"/>
      <c r="C679" s="220" t="s">
        <v>1</v>
      </c>
      <c r="D679" s="220" t="s">
        <v>3526</v>
      </c>
      <c r="E679" s="17" t="s">
        <v>1</v>
      </c>
      <c r="F679" s="221">
        <v>24.192</v>
      </c>
      <c r="G679" s="32"/>
      <c r="H679" s="33"/>
    </row>
    <row r="680" spans="1:8" s="2" customFormat="1" ht="16.899999999999999" customHeight="1">
      <c r="A680" s="32"/>
      <c r="B680" s="33"/>
      <c r="C680" s="220" t="s">
        <v>1</v>
      </c>
      <c r="D680" s="220" t="s">
        <v>1590</v>
      </c>
      <c r="E680" s="17" t="s">
        <v>1</v>
      </c>
      <c r="F680" s="221">
        <v>0</v>
      </c>
      <c r="G680" s="32"/>
      <c r="H680" s="33"/>
    </row>
    <row r="681" spans="1:8" s="2" customFormat="1" ht="16.899999999999999" customHeight="1">
      <c r="A681" s="32"/>
      <c r="B681" s="33"/>
      <c r="C681" s="220" t="s">
        <v>1</v>
      </c>
      <c r="D681" s="220" t="s">
        <v>3527</v>
      </c>
      <c r="E681" s="17" t="s">
        <v>1</v>
      </c>
      <c r="F681" s="221">
        <v>33.456000000000003</v>
      </c>
      <c r="G681" s="32"/>
      <c r="H681" s="33"/>
    </row>
    <row r="682" spans="1:8" s="2" customFormat="1" ht="16.899999999999999" customHeight="1">
      <c r="A682" s="32"/>
      <c r="B682" s="33"/>
      <c r="C682" s="220" t="s">
        <v>1</v>
      </c>
      <c r="D682" s="220" t="s">
        <v>1592</v>
      </c>
      <c r="E682" s="17" t="s">
        <v>1</v>
      </c>
      <c r="F682" s="221">
        <v>0</v>
      </c>
      <c r="G682" s="32"/>
      <c r="H682" s="33"/>
    </row>
    <row r="683" spans="1:8" s="2" customFormat="1" ht="16.899999999999999" customHeight="1">
      <c r="A683" s="32"/>
      <c r="B683" s="33"/>
      <c r="C683" s="220" t="s">
        <v>1</v>
      </c>
      <c r="D683" s="220" t="s">
        <v>3528</v>
      </c>
      <c r="E683" s="17" t="s">
        <v>1</v>
      </c>
      <c r="F683" s="221">
        <v>16.716000000000001</v>
      </c>
      <c r="G683" s="32"/>
      <c r="H683" s="33"/>
    </row>
    <row r="684" spans="1:8" s="2" customFormat="1" ht="16.899999999999999" customHeight="1">
      <c r="A684" s="32"/>
      <c r="B684" s="33"/>
      <c r="C684" s="220" t="s">
        <v>1</v>
      </c>
      <c r="D684" s="220" t="s">
        <v>3529</v>
      </c>
      <c r="E684" s="17" t="s">
        <v>1</v>
      </c>
      <c r="F684" s="221">
        <v>23.04</v>
      </c>
      <c r="G684" s="32"/>
      <c r="H684" s="33"/>
    </row>
    <row r="685" spans="1:8" s="2" customFormat="1" ht="16.899999999999999" customHeight="1">
      <c r="A685" s="32"/>
      <c r="B685" s="33"/>
      <c r="C685" s="220" t="s">
        <v>1</v>
      </c>
      <c r="D685" s="220" t="s">
        <v>1595</v>
      </c>
      <c r="E685" s="17" t="s">
        <v>1</v>
      </c>
      <c r="F685" s="221">
        <v>0</v>
      </c>
      <c r="G685" s="32"/>
      <c r="H685" s="33"/>
    </row>
    <row r="686" spans="1:8" s="2" customFormat="1" ht="16.899999999999999" customHeight="1">
      <c r="A686" s="32"/>
      <c r="B686" s="33"/>
      <c r="C686" s="220" t="s">
        <v>1</v>
      </c>
      <c r="D686" s="220" t="s">
        <v>3530</v>
      </c>
      <c r="E686" s="17" t="s">
        <v>1</v>
      </c>
      <c r="F686" s="221">
        <v>98.078000000000003</v>
      </c>
      <c r="G686" s="32"/>
      <c r="H686" s="33"/>
    </row>
    <row r="687" spans="1:8" s="2" customFormat="1" ht="16.899999999999999" customHeight="1">
      <c r="A687" s="32"/>
      <c r="B687" s="33"/>
      <c r="C687" s="220" t="s">
        <v>1</v>
      </c>
      <c r="D687" s="220" t="s">
        <v>1597</v>
      </c>
      <c r="E687" s="17" t="s">
        <v>1</v>
      </c>
      <c r="F687" s="221">
        <v>0</v>
      </c>
      <c r="G687" s="32"/>
      <c r="H687" s="33"/>
    </row>
    <row r="688" spans="1:8" s="2" customFormat="1" ht="16.899999999999999" customHeight="1">
      <c r="A688" s="32"/>
      <c r="B688" s="33"/>
      <c r="C688" s="220" t="s">
        <v>1</v>
      </c>
      <c r="D688" s="220" t="s">
        <v>3531</v>
      </c>
      <c r="E688" s="17" t="s">
        <v>1</v>
      </c>
      <c r="F688" s="221">
        <v>13.8</v>
      </c>
      <c r="G688" s="32"/>
      <c r="H688" s="33"/>
    </row>
    <row r="689" spans="1:8" s="2" customFormat="1" ht="16.899999999999999" customHeight="1">
      <c r="A689" s="32"/>
      <c r="B689" s="33"/>
      <c r="C689" s="220" t="s">
        <v>1</v>
      </c>
      <c r="D689" s="220" t="s">
        <v>1599</v>
      </c>
      <c r="E689" s="17" t="s">
        <v>1</v>
      </c>
      <c r="F689" s="221">
        <v>0</v>
      </c>
      <c r="G689" s="32"/>
      <c r="H689" s="33"/>
    </row>
    <row r="690" spans="1:8" s="2" customFormat="1" ht="16.899999999999999" customHeight="1">
      <c r="A690" s="32"/>
      <c r="B690" s="33"/>
      <c r="C690" s="220" t="s">
        <v>1</v>
      </c>
      <c r="D690" s="220" t="s">
        <v>3532</v>
      </c>
      <c r="E690" s="17" t="s">
        <v>1</v>
      </c>
      <c r="F690" s="221">
        <v>12</v>
      </c>
      <c r="G690" s="32"/>
      <c r="H690" s="33"/>
    </row>
    <row r="691" spans="1:8" s="2" customFormat="1" ht="16.899999999999999" customHeight="1">
      <c r="A691" s="32"/>
      <c r="B691" s="33"/>
      <c r="C691" s="220" t="s">
        <v>1</v>
      </c>
      <c r="D691" s="220" t="s">
        <v>1601</v>
      </c>
      <c r="E691" s="17" t="s">
        <v>1</v>
      </c>
      <c r="F691" s="221">
        <v>0</v>
      </c>
      <c r="G691" s="32"/>
      <c r="H691" s="33"/>
    </row>
    <row r="692" spans="1:8" s="2" customFormat="1" ht="16.899999999999999" customHeight="1">
      <c r="A692" s="32"/>
      <c r="B692" s="33"/>
      <c r="C692" s="220" t="s">
        <v>1</v>
      </c>
      <c r="D692" s="220" t="s">
        <v>3533</v>
      </c>
      <c r="E692" s="17" t="s">
        <v>1</v>
      </c>
      <c r="F692" s="221">
        <v>24.984000000000002</v>
      </c>
      <c r="G692" s="32"/>
      <c r="H692" s="33"/>
    </row>
    <row r="693" spans="1:8" s="2" customFormat="1" ht="16.899999999999999" customHeight="1">
      <c r="A693" s="32"/>
      <c r="B693" s="33"/>
      <c r="C693" s="220" t="s">
        <v>1</v>
      </c>
      <c r="D693" s="220" t="s">
        <v>1603</v>
      </c>
      <c r="E693" s="17" t="s">
        <v>1</v>
      </c>
      <c r="F693" s="221">
        <v>0</v>
      </c>
      <c r="G693" s="32"/>
      <c r="H693" s="33"/>
    </row>
    <row r="694" spans="1:8" s="2" customFormat="1" ht="16.899999999999999" customHeight="1">
      <c r="A694" s="32"/>
      <c r="B694" s="33"/>
      <c r="C694" s="220" t="s">
        <v>1</v>
      </c>
      <c r="D694" s="220" t="s">
        <v>3534</v>
      </c>
      <c r="E694" s="17" t="s">
        <v>1</v>
      </c>
      <c r="F694" s="221">
        <v>22.536000000000001</v>
      </c>
      <c r="G694" s="32"/>
      <c r="H694" s="33"/>
    </row>
    <row r="695" spans="1:8" s="2" customFormat="1" ht="16.899999999999999" customHeight="1">
      <c r="A695" s="32"/>
      <c r="B695" s="33"/>
      <c r="C695" s="220" t="s">
        <v>1</v>
      </c>
      <c r="D695" s="220" t="s">
        <v>1459</v>
      </c>
      <c r="E695" s="17" t="s">
        <v>1</v>
      </c>
      <c r="F695" s="221">
        <v>0</v>
      </c>
      <c r="G695" s="32"/>
      <c r="H695" s="33"/>
    </row>
    <row r="696" spans="1:8" s="2" customFormat="1" ht="16.899999999999999" customHeight="1">
      <c r="A696" s="32"/>
      <c r="B696" s="33"/>
      <c r="C696" s="220" t="s">
        <v>1</v>
      </c>
      <c r="D696" s="220" t="s">
        <v>3535</v>
      </c>
      <c r="E696" s="17" t="s">
        <v>1</v>
      </c>
      <c r="F696" s="221">
        <v>121.639</v>
      </c>
      <c r="G696" s="32"/>
      <c r="H696" s="33"/>
    </row>
    <row r="697" spans="1:8" s="2" customFormat="1" ht="16.899999999999999" customHeight="1">
      <c r="A697" s="32"/>
      <c r="B697" s="33"/>
      <c r="C697" s="220" t="s">
        <v>1</v>
      </c>
      <c r="D697" s="220" t="s">
        <v>1365</v>
      </c>
      <c r="E697" s="17" t="s">
        <v>1</v>
      </c>
      <c r="F697" s="221">
        <v>0</v>
      </c>
      <c r="G697" s="32"/>
      <c r="H697" s="33"/>
    </row>
    <row r="698" spans="1:8" s="2" customFormat="1" ht="16.899999999999999" customHeight="1">
      <c r="A698" s="32"/>
      <c r="B698" s="33"/>
      <c r="C698" s="220" t="s">
        <v>1</v>
      </c>
      <c r="D698" s="220" t="s">
        <v>3536</v>
      </c>
      <c r="E698" s="17" t="s">
        <v>1</v>
      </c>
      <c r="F698" s="221">
        <v>21.096</v>
      </c>
      <c r="G698" s="32"/>
      <c r="H698" s="33"/>
    </row>
    <row r="699" spans="1:8" s="2" customFormat="1" ht="16.899999999999999" customHeight="1">
      <c r="A699" s="32"/>
      <c r="B699" s="33"/>
      <c r="C699" s="220" t="s">
        <v>1</v>
      </c>
      <c r="D699" s="220" t="s">
        <v>1607</v>
      </c>
      <c r="E699" s="17" t="s">
        <v>1</v>
      </c>
      <c r="F699" s="221">
        <v>0</v>
      </c>
      <c r="G699" s="32"/>
      <c r="H699" s="33"/>
    </row>
    <row r="700" spans="1:8" s="2" customFormat="1" ht="16.899999999999999" customHeight="1">
      <c r="A700" s="32"/>
      <c r="B700" s="33"/>
      <c r="C700" s="220" t="s">
        <v>1</v>
      </c>
      <c r="D700" s="220" t="s">
        <v>3537</v>
      </c>
      <c r="E700" s="17" t="s">
        <v>1</v>
      </c>
      <c r="F700" s="221">
        <v>21.696000000000002</v>
      </c>
      <c r="G700" s="32"/>
      <c r="H700" s="33"/>
    </row>
    <row r="701" spans="1:8" s="2" customFormat="1" ht="16.899999999999999" customHeight="1">
      <c r="A701" s="32"/>
      <c r="B701" s="33"/>
      <c r="C701" s="220" t="s">
        <v>1</v>
      </c>
      <c r="D701" s="220" t="s">
        <v>3538</v>
      </c>
      <c r="E701" s="17" t="s">
        <v>1</v>
      </c>
      <c r="F701" s="221">
        <v>12.936</v>
      </c>
      <c r="G701" s="32"/>
      <c r="H701" s="33"/>
    </row>
    <row r="702" spans="1:8" s="2" customFormat="1" ht="16.899999999999999" customHeight="1">
      <c r="A702" s="32"/>
      <c r="B702" s="33"/>
      <c r="C702" s="220" t="s">
        <v>1</v>
      </c>
      <c r="D702" s="220" t="s">
        <v>1610</v>
      </c>
      <c r="E702" s="17" t="s">
        <v>1</v>
      </c>
      <c r="F702" s="221">
        <v>0</v>
      </c>
      <c r="G702" s="32"/>
      <c r="H702" s="33"/>
    </row>
    <row r="703" spans="1:8" s="2" customFormat="1" ht="16.899999999999999" customHeight="1">
      <c r="A703" s="32"/>
      <c r="B703" s="33"/>
      <c r="C703" s="220" t="s">
        <v>1</v>
      </c>
      <c r="D703" s="220" t="s">
        <v>3539</v>
      </c>
      <c r="E703" s="17" t="s">
        <v>1</v>
      </c>
      <c r="F703" s="221">
        <v>21.263999999999999</v>
      </c>
      <c r="G703" s="32"/>
      <c r="H703" s="33"/>
    </row>
    <row r="704" spans="1:8" s="2" customFormat="1" ht="16.899999999999999" customHeight="1">
      <c r="A704" s="32"/>
      <c r="B704" s="33"/>
      <c r="C704" s="220" t="s">
        <v>1</v>
      </c>
      <c r="D704" s="220" t="s">
        <v>1612</v>
      </c>
      <c r="E704" s="17" t="s">
        <v>1</v>
      </c>
      <c r="F704" s="221">
        <v>0</v>
      </c>
      <c r="G704" s="32"/>
      <c r="H704" s="33"/>
    </row>
    <row r="705" spans="1:8" s="2" customFormat="1" ht="16.899999999999999" customHeight="1">
      <c r="A705" s="32"/>
      <c r="B705" s="33"/>
      <c r="C705" s="220" t="s">
        <v>1</v>
      </c>
      <c r="D705" s="220" t="s">
        <v>3540</v>
      </c>
      <c r="E705" s="17" t="s">
        <v>1</v>
      </c>
      <c r="F705" s="221">
        <v>15.48</v>
      </c>
      <c r="G705" s="32"/>
      <c r="H705" s="33"/>
    </row>
    <row r="706" spans="1:8" s="2" customFormat="1" ht="16.899999999999999" customHeight="1">
      <c r="A706" s="32"/>
      <c r="B706" s="33"/>
      <c r="C706" s="220" t="s">
        <v>1</v>
      </c>
      <c r="D706" s="220" t="s">
        <v>1078</v>
      </c>
      <c r="E706" s="17" t="s">
        <v>1</v>
      </c>
      <c r="F706" s="221">
        <v>0</v>
      </c>
      <c r="G706" s="32"/>
      <c r="H706" s="33"/>
    </row>
    <row r="707" spans="1:8" s="2" customFormat="1" ht="16.899999999999999" customHeight="1">
      <c r="A707" s="32"/>
      <c r="B707" s="33"/>
      <c r="C707" s="220" t="s">
        <v>1</v>
      </c>
      <c r="D707" s="220" t="s">
        <v>3541</v>
      </c>
      <c r="E707" s="17" t="s">
        <v>1</v>
      </c>
      <c r="F707" s="221">
        <v>21.6</v>
      </c>
      <c r="G707" s="32"/>
      <c r="H707" s="33"/>
    </row>
    <row r="708" spans="1:8" s="2" customFormat="1" ht="16.899999999999999" customHeight="1">
      <c r="A708" s="32"/>
      <c r="B708" s="33"/>
      <c r="C708" s="220" t="s">
        <v>1</v>
      </c>
      <c r="D708" s="220" t="s">
        <v>1615</v>
      </c>
      <c r="E708" s="17" t="s">
        <v>1</v>
      </c>
      <c r="F708" s="221">
        <v>0</v>
      </c>
      <c r="G708" s="32"/>
      <c r="H708" s="33"/>
    </row>
    <row r="709" spans="1:8" s="2" customFormat="1" ht="16.899999999999999" customHeight="1">
      <c r="A709" s="32"/>
      <c r="B709" s="33"/>
      <c r="C709" s="220" t="s">
        <v>1</v>
      </c>
      <c r="D709" s="220" t="s">
        <v>3542</v>
      </c>
      <c r="E709" s="17" t="s">
        <v>1</v>
      </c>
      <c r="F709" s="221">
        <v>21.6</v>
      </c>
      <c r="G709" s="32"/>
      <c r="H709" s="33"/>
    </row>
    <row r="710" spans="1:8" s="2" customFormat="1" ht="16.899999999999999" customHeight="1">
      <c r="A710" s="32"/>
      <c r="B710" s="33"/>
      <c r="C710" s="220" t="s">
        <v>1</v>
      </c>
      <c r="D710" s="220" t="s">
        <v>1617</v>
      </c>
      <c r="E710" s="17" t="s">
        <v>1</v>
      </c>
      <c r="F710" s="221">
        <v>0</v>
      </c>
      <c r="G710" s="32"/>
      <c r="H710" s="33"/>
    </row>
    <row r="711" spans="1:8" s="2" customFormat="1" ht="16.899999999999999" customHeight="1">
      <c r="A711" s="32"/>
      <c r="B711" s="33"/>
      <c r="C711" s="220" t="s">
        <v>1</v>
      </c>
      <c r="D711" s="220" t="s">
        <v>3543</v>
      </c>
      <c r="E711" s="17" t="s">
        <v>1</v>
      </c>
      <c r="F711" s="221">
        <v>5.04</v>
      </c>
      <c r="G711" s="32"/>
      <c r="H711" s="33"/>
    </row>
    <row r="712" spans="1:8" s="2" customFormat="1" ht="16.899999999999999" customHeight="1">
      <c r="A712" s="32"/>
      <c r="B712" s="33"/>
      <c r="C712" s="220" t="s">
        <v>1</v>
      </c>
      <c r="D712" s="220" t="s">
        <v>1619</v>
      </c>
      <c r="E712" s="17" t="s">
        <v>1</v>
      </c>
      <c r="F712" s="221">
        <v>0</v>
      </c>
      <c r="G712" s="32"/>
      <c r="H712" s="33"/>
    </row>
    <row r="713" spans="1:8" s="2" customFormat="1" ht="16.899999999999999" customHeight="1">
      <c r="A713" s="32"/>
      <c r="B713" s="33"/>
      <c r="C713" s="220" t="s">
        <v>1</v>
      </c>
      <c r="D713" s="220" t="s">
        <v>3544</v>
      </c>
      <c r="E713" s="17" t="s">
        <v>1</v>
      </c>
      <c r="F713" s="221">
        <v>20.783999999999999</v>
      </c>
      <c r="G713" s="32"/>
      <c r="H713" s="33"/>
    </row>
    <row r="714" spans="1:8" s="2" customFormat="1" ht="16.899999999999999" customHeight="1">
      <c r="A714" s="32"/>
      <c r="B714" s="33"/>
      <c r="C714" s="220" t="s">
        <v>1</v>
      </c>
      <c r="D714" s="220" t="s">
        <v>1621</v>
      </c>
      <c r="E714" s="17" t="s">
        <v>1</v>
      </c>
      <c r="F714" s="221">
        <v>0</v>
      </c>
      <c r="G714" s="32"/>
      <c r="H714" s="33"/>
    </row>
    <row r="715" spans="1:8" s="2" customFormat="1" ht="16.899999999999999" customHeight="1">
      <c r="A715" s="32"/>
      <c r="B715" s="33"/>
      <c r="C715" s="220" t="s">
        <v>1</v>
      </c>
      <c r="D715" s="220" t="s">
        <v>3545</v>
      </c>
      <c r="E715" s="17" t="s">
        <v>1</v>
      </c>
      <c r="F715" s="221">
        <v>12.384</v>
      </c>
      <c r="G715" s="32"/>
      <c r="H715" s="33"/>
    </row>
    <row r="716" spans="1:8" s="2" customFormat="1" ht="16.899999999999999" customHeight="1">
      <c r="A716" s="32"/>
      <c r="B716" s="33"/>
      <c r="C716" s="220" t="s">
        <v>1</v>
      </c>
      <c r="D716" s="220" t="s">
        <v>1623</v>
      </c>
      <c r="E716" s="17" t="s">
        <v>1</v>
      </c>
      <c r="F716" s="221">
        <v>0</v>
      </c>
      <c r="G716" s="32"/>
      <c r="H716" s="33"/>
    </row>
    <row r="717" spans="1:8" s="2" customFormat="1" ht="16.899999999999999" customHeight="1">
      <c r="A717" s="32"/>
      <c r="B717" s="33"/>
      <c r="C717" s="220" t="s">
        <v>1</v>
      </c>
      <c r="D717" s="220" t="s">
        <v>3546</v>
      </c>
      <c r="E717" s="17" t="s">
        <v>1</v>
      </c>
      <c r="F717" s="221">
        <v>13.512</v>
      </c>
      <c r="G717" s="32"/>
      <c r="H717" s="33"/>
    </row>
    <row r="718" spans="1:8" s="2" customFormat="1" ht="16.899999999999999" customHeight="1">
      <c r="A718" s="32"/>
      <c r="B718" s="33"/>
      <c r="C718" s="220" t="s">
        <v>1</v>
      </c>
      <c r="D718" s="220" t="s">
        <v>1461</v>
      </c>
      <c r="E718" s="17" t="s">
        <v>1</v>
      </c>
      <c r="F718" s="221">
        <v>0</v>
      </c>
      <c r="G718" s="32"/>
      <c r="H718" s="33"/>
    </row>
    <row r="719" spans="1:8" s="2" customFormat="1" ht="16.899999999999999" customHeight="1">
      <c r="A719" s="32"/>
      <c r="B719" s="33"/>
      <c r="C719" s="220" t="s">
        <v>1</v>
      </c>
      <c r="D719" s="220" t="s">
        <v>3547</v>
      </c>
      <c r="E719" s="17" t="s">
        <v>1</v>
      </c>
      <c r="F719" s="221">
        <v>42.24</v>
      </c>
      <c r="G719" s="32"/>
      <c r="H719" s="33"/>
    </row>
    <row r="720" spans="1:8" s="2" customFormat="1" ht="16.899999999999999" customHeight="1">
      <c r="A720" s="32"/>
      <c r="B720" s="33"/>
      <c r="C720" s="220" t="s">
        <v>1</v>
      </c>
      <c r="D720" s="220" t="s">
        <v>3548</v>
      </c>
      <c r="E720" s="17" t="s">
        <v>1</v>
      </c>
      <c r="F720" s="221">
        <v>0</v>
      </c>
      <c r="G720" s="32"/>
      <c r="H720" s="33"/>
    </row>
    <row r="721" spans="1:8" s="2" customFormat="1" ht="16.899999999999999" customHeight="1">
      <c r="A721" s="32"/>
      <c r="B721" s="33"/>
      <c r="C721" s="220" t="s">
        <v>1</v>
      </c>
      <c r="D721" s="220" t="s">
        <v>3549</v>
      </c>
      <c r="E721" s="17" t="s">
        <v>1</v>
      </c>
      <c r="F721" s="221">
        <v>156</v>
      </c>
      <c r="G721" s="32"/>
      <c r="H721" s="33"/>
    </row>
    <row r="722" spans="1:8" s="2" customFormat="1" ht="16.899999999999999" customHeight="1">
      <c r="A722" s="32"/>
      <c r="B722" s="33"/>
      <c r="C722" s="220" t="s">
        <v>1</v>
      </c>
      <c r="D722" s="220" t="s">
        <v>3550</v>
      </c>
      <c r="E722" s="17" t="s">
        <v>1</v>
      </c>
      <c r="F722" s="221">
        <v>15.743</v>
      </c>
      <c r="G722" s="32"/>
      <c r="H722" s="33"/>
    </row>
    <row r="723" spans="1:8" s="2" customFormat="1" ht="16.899999999999999" customHeight="1">
      <c r="A723" s="32"/>
      <c r="B723" s="33"/>
      <c r="C723" s="220" t="s">
        <v>1</v>
      </c>
      <c r="D723" s="220" t="s">
        <v>3551</v>
      </c>
      <c r="E723" s="17" t="s">
        <v>1</v>
      </c>
      <c r="F723" s="221">
        <v>0</v>
      </c>
      <c r="G723" s="32"/>
      <c r="H723" s="33"/>
    </row>
    <row r="724" spans="1:8" s="2" customFormat="1" ht="16.899999999999999" customHeight="1">
      <c r="A724" s="32"/>
      <c r="B724" s="33"/>
      <c r="C724" s="220" t="s">
        <v>1</v>
      </c>
      <c r="D724" s="220" t="s">
        <v>3552</v>
      </c>
      <c r="E724" s="17" t="s">
        <v>1</v>
      </c>
      <c r="F724" s="221">
        <v>44.8</v>
      </c>
      <c r="G724" s="32"/>
      <c r="H724" s="33"/>
    </row>
    <row r="725" spans="1:8" s="2" customFormat="1" ht="16.899999999999999" customHeight="1">
      <c r="A725" s="32"/>
      <c r="B725" s="33"/>
      <c r="C725" s="220" t="s">
        <v>1</v>
      </c>
      <c r="D725" s="220" t="s">
        <v>1</v>
      </c>
      <c r="E725" s="17" t="s">
        <v>1</v>
      </c>
      <c r="F725" s="221">
        <v>0</v>
      </c>
      <c r="G725" s="32"/>
      <c r="H725" s="33"/>
    </row>
    <row r="726" spans="1:8" s="2" customFormat="1" ht="16.899999999999999" customHeight="1">
      <c r="A726" s="32"/>
      <c r="B726" s="33"/>
      <c r="C726" s="220" t="s">
        <v>1</v>
      </c>
      <c r="D726" s="220" t="s">
        <v>1626</v>
      </c>
      <c r="E726" s="17" t="s">
        <v>1</v>
      </c>
      <c r="F726" s="221">
        <v>0</v>
      </c>
      <c r="G726" s="32"/>
      <c r="H726" s="33"/>
    </row>
    <row r="727" spans="1:8" s="2" customFormat="1" ht="16.899999999999999" customHeight="1">
      <c r="A727" s="32"/>
      <c r="B727" s="33"/>
      <c r="C727" s="220" t="s">
        <v>1</v>
      </c>
      <c r="D727" s="220" t="s">
        <v>3553</v>
      </c>
      <c r="E727" s="17" t="s">
        <v>1</v>
      </c>
      <c r="F727" s="221">
        <v>68.033000000000001</v>
      </c>
      <c r="G727" s="32"/>
      <c r="H727" s="33"/>
    </row>
    <row r="728" spans="1:8" s="2" customFormat="1" ht="16.899999999999999" customHeight="1">
      <c r="A728" s="32"/>
      <c r="B728" s="33"/>
      <c r="C728" s="220" t="s">
        <v>1</v>
      </c>
      <c r="D728" s="220" t="s">
        <v>1449</v>
      </c>
      <c r="E728" s="17" t="s">
        <v>1</v>
      </c>
      <c r="F728" s="221">
        <v>0</v>
      </c>
      <c r="G728" s="32"/>
      <c r="H728" s="33"/>
    </row>
    <row r="729" spans="1:8" s="2" customFormat="1" ht="16.899999999999999" customHeight="1">
      <c r="A729" s="32"/>
      <c r="B729" s="33"/>
      <c r="C729" s="220" t="s">
        <v>1</v>
      </c>
      <c r="D729" s="220" t="s">
        <v>3554</v>
      </c>
      <c r="E729" s="17" t="s">
        <v>1</v>
      </c>
      <c r="F729" s="221">
        <v>119.045</v>
      </c>
      <c r="G729" s="32"/>
      <c r="H729" s="33"/>
    </row>
    <row r="730" spans="1:8" s="2" customFormat="1" ht="16.899999999999999" customHeight="1">
      <c r="A730" s="32"/>
      <c r="B730" s="33"/>
      <c r="C730" s="220" t="s">
        <v>1</v>
      </c>
      <c r="D730" s="220" t="s">
        <v>1629</v>
      </c>
      <c r="E730" s="17" t="s">
        <v>1</v>
      </c>
      <c r="F730" s="221">
        <v>0</v>
      </c>
      <c r="G730" s="32"/>
      <c r="H730" s="33"/>
    </row>
    <row r="731" spans="1:8" s="2" customFormat="1" ht="16.899999999999999" customHeight="1">
      <c r="A731" s="32"/>
      <c r="B731" s="33"/>
      <c r="C731" s="220" t="s">
        <v>1</v>
      </c>
      <c r="D731" s="220" t="s">
        <v>3555</v>
      </c>
      <c r="E731" s="17" t="s">
        <v>1</v>
      </c>
      <c r="F731" s="221">
        <v>34.56</v>
      </c>
      <c r="G731" s="32"/>
      <c r="H731" s="33"/>
    </row>
    <row r="732" spans="1:8" s="2" customFormat="1" ht="16.899999999999999" customHeight="1">
      <c r="A732" s="32"/>
      <c r="B732" s="33"/>
      <c r="C732" s="220" t="s">
        <v>1</v>
      </c>
      <c r="D732" s="220" t="s">
        <v>1631</v>
      </c>
      <c r="E732" s="17" t="s">
        <v>1</v>
      </c>
      <c r="F732" s="221">
        <v>0</v>
      </c>
      <c r="G732" s="32"/>
      <c r="H732" s="33"/>
    </row>
    <row r="733" spans="1:8" s="2" customFormat="1" ht="16.899999999999999" customHeight="1">
      <c r="A733" s="32"/>
      <c r="B733" s="33"/>
      <c r="C733" s="220" t="s">
        <v>1</v>
      </c>
      <c r="D733" s="220" t="s">
        <v>3556</v>
      </c>
      <c r="E733" s="17" t="s">
        <v>1</v>
      </c>
      <c r="F733" s="221">
        <v>19.224</v>
      </c>
      <c r="G733" s="32"/>
      <c r="H733" s="33"/>
    </row>
    <row r="734" spans="1:8" s="2" customFormat="1" ht="16.899999999999999" customHeight="1">
      <c r="A734" s="32"/>
      <c r="B734" s="33"/>
      <c r="C734" s="220" t="s">
        <v>1</v>
      </c>
      <c r="D734" s="220" t="s">
        <v>1633</v>
      </c>
      <c r="E734" s="17" t="s">
        <v>1</v>
      </c>
      <c r="F734" s="221">
        <v>0</v>
      </c>
      <c r="G734" s="32"/>
      <c r="H734" s="33"/>
    </row>
    <row r="735" spans="1:8" s="2" customFormat="1" ht="16.899999999999999" customHeight="1">
      <c r="A735" s="32"/>
      <c r="B735" s="33"/>
      <c r="C735" s="220" t="s">
        <v>1</v>
      </c>
      <c r="D735" s="220" t="s">
        <v>3557</v>
      </c>
      <c r="E735" s="17" t="s">
        <v>1</v>
      </c>
      <c r="F735" s="221">
        <v>11.231999999999999</v>
      </c>
      <c r="G735" s="32"/>
      <c r="H735" s="33"/>
    </row>
    <row r="736" spans="1:8" s="2" customFormat="1" ht="16.899999999999999" customHeight="1">
      <c r="A736" s="32"/>
      <c r="B736" s="33"/>
      <c r="C736" s="220" t="s">
        <v>1</v>
      </c>
      <c r="D736" s="220" t="s">
        <v>1113</v>
      </c>
      <c r="E736" s="17" t="s">
        <v>1</v>
      </c>
      <c r="F736" s="221">
        <v>0</v>
      </c>
      <c r="G736" s="32"/>
      <c r="H736" s="33"/>
    </row>
    <row r="737" spans="1:8" s="2" customFormat="1" ht="16.899999999999999" customHeight="1">
      <c r="A737" s="32"/>
      <c r="B737" s="33"/>
      <c r="C737" s="220" t="s">
        <v>1</v>
      </c>
      <c r="D737" s="220" t="s">
        <v>3558</v>
      </c>
      <c r="E737" s="17" t="s">
        <v>1</v>
      </c>
      <c r="F737" s="221">
        <v>45.143999999999998</v>
      </c>
      <c r="G737" s="32"/>
      <c r="H737" s="33"/>
    </row>
    <row r="738" spans="1:8" s="2" customFormat="1" ht="16.899999999999999" customHeight="1">
      <c r="A738" s="32"/>
      <c r="B738" s="33"/>
      <c r="C738" s="220" t="s">
        <v>1</v>
      </c>
      <c r="D738" s="220" t="s">
        <v>1451</v>
      </c>
      <c r="E738" s="17" t="s">
        <v>1</v>
      </c>
      <c r="F738" s="221">
        <v>0</v>
      </c>
      <c r="G738" s="32"/>
      <c r="H738" s="33"/>
    </row>
    <row r="739" spans="1:8" s="2" customFormat="1" ht="16.899999999999999" customHeight="1">
      <c r="A739" s="32"/>
      <c r="B739" s="33"/>
      <c r="C739" s="220" t="s">
        <v>1</v>
      </c>
      <c r="D739" s="220" t="s">
        <v>3559</v>
      </c>
      <c r="E739" s="17" t="s">
        <v>1</v>
      </c>
      <c r="F739" s="221">
        <v>51.264000000000003</v>
      </c>
      <c r="G739" s="32"/>
      <c r="H739" s="33"/>
    </row>
    <row r="740" spans="1:8" s="2" customFormat="1" ht="16.899999999999999" customHeight="1">
      <c r="A740" s="32"/>
      <c r="B740" s="33"/>
      <c r="C740" s="220" t="s">
        <v>1</v>
      </c>
      <c r="D740" s="220" t="s">
        <v>1637</v>
      </c>
      <c r="E740" s="17" t="s">
        <v>1</v>
      </c>
      <c r="F740" s="221">
        <v>0</v>
      </c>
      <c r="G740" s="32"/>
      <c r="H740" s="33"/>
    </row>
    <row r="741" spans="1:8" s="2" customFormat="1" ht="16.899999999999999" customHeight="1">
      <c r="A741" s="32"/>
      <c r="B741" s="33"/>
      <c r="C741" s="220" t="s">
        <v>1</v>
      </c>
      <c r="D741" s="220" t="s">
        <v>3560</v>
      </c>
      <c r="E741" s="17" t="s">
        <v>1</v>
      </c>
      <c r="F741" s="221">
        <v>42.072000000000003</v>
      </c>
      <c r="G741" s="32"/>
      <c r="H741" s="33"/>
    </row>
    <row r="742" spans="1:8" s="2" customFormat="1" ht="16.899999999999999" customHeight="1">
      <c r="A742" s="32"/>
      <c r="B742" s="33"/>
      <c r="C742" s="220" t="s">
        <v>1</v>
      </c>
      <c r="D742" s="220" t="s">
        <v>1639</v>
      </c>
      <c r="E742" s="17" t="s">
        <v>1</v>
      </c>
      <c r="F742" s="221">
        <v>0</v>
      </c>
      <c r="G742" s="32"/>
      <c r="H742" s="33"/>
    </row>
    <row r="743" spans="1:8" s="2" customFormat="1" ht="16.899999999999999" customHeight="1">
      <c r="A743" s="32"/>
      <c r="B743" s="33"/>
      <c r="C743" s="220" t="s">
        <v>1</v>
      </c>
      <c r="D743" s="220" t="s">
        <v>3561</v>
      </c>
      <c r="E743" s="17" t="s">
        <v>1</v>
      </c>
      <c r="F743" s="221">
        <v>33.03</v>
      </c>
      <c r="G743" s="32"/>
      <c r="H743" s="33"/>
    </row>
    <row r="744" spans="1:8" s="2" customFormat="1" ht="16.899999999999999" customHeight="1">
      <c r="A744" s="32"/>
      <c r="B744" s="33"/>
      <c r="C744" s="220" t="s">
        <v>1</v>
      </c>
      <c r="D744" s="220" t="s">
        <v>1641</v>
      </c>
      <c r="E744" s="17" t="s">
        <v>1</v>
      </c>
      <c r="F744" s="221">
        <v>0</v>
      </c>
      <c r="G744" s="32"/>
      <c r="H744" s="33"/>
    </row>
    <row r="745" spans="1:8" s="2" customFormat="1" ht="16.899999999999999" customHeight="1">
      <c r="A745" s="32"/>
      <c r="B745" s="33"/>
      <c r="C745" s="220" t="s">
        <v>1</v>
      </c>
      <c r="D745" s="220" t="s">
        <v>3562</v>
      </c>
      <c r="E745" s="17" t="s">
        <v>1</v>
      </c>
      <c r="F745" s="221">
        <v>27.45</v>
      </c>
      <c r="G745" s="32"/>
      <c r="H745" s="33"/>
    </row>
    <row r="746" spans="1:8" s="2" customFormat="1" ht="16.899999999999999" customHeight="1">
      <c r="A746" s="32"/>
      <c r="B746" s="33"/>
      <c r="C746" s="220" t="s">
        <v>1</v>
      </c>
      <c r="D746" s="220" t="s">
        <v>1643</v>
      </c>
      <c r="E746" s="17" t="s">
        <v>1</v>
      </c>
      <c r="F746" s="221">
        <v>0</v>
      </c>
      <c r="G746" s="32"/>
      <c r="H746" s="33"/>
    </row>
    <row r="747" spans="1:8" s="2" customFormat="1" ht="16.899999999999999" customHeight="1">
      <c r="A747" s="32"/>
      <c r="B747" s="33"/>
      <c r="C747" s="220" t="s">
        <v>1</v>
      </c>
      <c r="D747" s="220" t="s">
        <v>3563</v>
      </c>
      <c r="E747" s="17" t="s">
        <v>1</v>
      </c>
      <c r="F747" s="221">
        <v>15.27</v>
      </c>
      <c r="G747" s="32"/>
      <c r="H747" s="33"/>
    </row>
    <row r="748" spans="1:8" s="2" customFormat="1" ht="16.899999999999999" customHeight="1">
      <c r="A748" s="32"/>
      <c r="B748" s="33"/>
      <c r="C748" s="220" t="s">
        <v>1</v>
      </c>
      <c r="D748" s="220" t="s">
        <v>1645</v>
      </c>
      <c r="E748" s="17" t="s">
        <v>1</v>
      </c>
      <c r="F748" s="221">
        <v>0</v>
      </c>
      <c r="G748" s="32"/>
      <c r="H748" s="33"/>
    </row>
    <row r="749" spans="1:8" s="2" customFormat="1" ht="16.899999999999999" customHeight="1">
      <c r="A749" s="32"/>
      <c r="B749" s="33"/>
      <c r="C749" s="220" t="s">
        <v>1</v>
      </c>
      <c r="D749" s="220" t="s">
        <v>3564</v>
      </c>
      <c r="E749" s="17" t="s">
        <v>1</v>
      </c>
      <c r="F749" s="221">
        <v>21.125</v>
      </c>
      <c r="G749" s="32"/>
      <c r="H749" s="33"/>
    </row>
    <row r="750" spans="1:8" s="2" customFormat="1" ht="16.899999999999999" customHeight="1">
      <c r="A750" s="32"/>
      <c r="B750" s="33"/>
      <c r="C750" s="220" t="s">
        <v>1</v>
      </c>
      <c r="D750" s="220" t="s">
        <v>1647</v>
      </c>
      <c r="E750" s="17" t="s">
        <v>1</v>
      </c>
      <c r="F750" s="221">
        <v>0</v>
      </c>
      <c r="G750" s="32"/>
      <c r="H750" s="33"/>
    </row>
    <row r="751" spans="1:8" s="2" customFormat="1" ht="16.899999999999999" customHeight="1">
      <c r="A751" s="32"/>
      <c r="B751" s="33"/>
      <c r="C751" s="220" t="s">
        <v>1</v>
      </c>
      <c r="D751" s="220" t="s">
        <v>3565</v>
      </c>
      <c r="E751" s="17" t="s">
        <v>1</v>
      </c>
      <c r="F751" s="221">
        <v>40.075000000000003</v>
      </c>
      <c r="G751" s="32"/>
      <c r="H751" s="33"/>
    </row>
    <row r="752" spans="1:8" s="2" customFormat="1" ht="16.899999999999999" customHeight="1">
      <c r="A752" s="32"/>
      <c r="B752" s="33"/>
      <c r="C752" s="220" t="s">
        <v>1</v>
      </c>
      <c r="D752" s="220" t="s">
        <v>1649</v>
      </c>
      <c r="E752" s="17" t="s">
        <v>1</v>
      </c>
      <c r="F752" s="221">
        <v>0</v>
      </c>
      <c r="G752" s="32"/>
      <c r="H752" s="33"/>
    </row>
    <row r="753" spans="1:8" s="2" customFormat="1" ht="16.899999999999999" customHeight="1">
      <c r="A753" s="32"/>
      <c r="B753" s="33"/>
      <c r="C753" s="220" t="s">
        <v>1</v>
      </c>
      <c r="D753" s="220" t="s">
        <v>3566</v>
      </c>
      <c r="E753" s="17" t="s">
        <v>1</v>
      </c>
      <c r="F753" s="221">
        <v>46.847999999999999</v>
      </c>
      <c r="G753" s="32"/>
      <c r="H753" s="33"/>
    </row>
    <row r="754" spans="1:8" s="2" customFormat="1" ht="16.899999999999999" customHeight="1">
      <c r="A754" s="32"/>
      <c r="B754" s="33"/>
      <c r="C754" s="220" t="s">
        <v>1</v>
      </c>
      <c r="D754" s="220" t="s">
        <v>1651</v>
      </c>
      <c r="E754" s="17" t="s">
        <v>1</v>
      </c>
      <c r="F754" s="221">
        <v>0</v>
      </c>
      <c r="G754" s="32"/>
      <c r="H754" s="33"/>
    </row>
    <row r="755" spans="1:8" s="2" customFormat="1" ht="16.899999999999999" customHeight="1">
      <c r="A755" s="32"/>
      <c r="B755" s="33"/>
      <c r="C755" s="220" t="s">
        <v>1</v>
      </c>
      <c r="D755" s="220" t="s">
        <v>3567</v>
      </c>
      <c r="E755" s="17" t="s">
        <v>1</v>
      </c>
      <c r="F755" s="221">
        <v>68.442999999999998</v>
      </c>
      <c r="G755" s="32"/>
      <c r="H755" s="33"/>
    </row>
    <row r="756" spans="1:8" s="2" customFormat="1" ht="16.899999999999999" customHeight="1">
      <c r="A756" s="32"/>
      <c r="B756" s="33"/>
      <c r="C756" s="220" t="s">
        <v>1</v>
      </c>
      <c r="D756" s="220" t="s">
        <v>1653</v>
      </c>
      <c r="E756" s="17" t="s">
        <v>1</v>
      </c>
      <c r="F756" s="221">
        <v>0</v>
      </c>
      <c r="G756" s="32"/>
      <c r="H756" s="33"/>
    </row>
    <row r="757" spans="1:8" s="2" customFormat="1" ht="16.899999999999999" customHeight="1">
      <c r="A757" s="32"/>
      <c r="B757" s="33"/>
      <c r="C757" s="220" t="s">
        <v>1</v>
      </c>
      <c r="D757" s="220" t="s">
        <v>3568</v>
      </c>
      <c r="E757" s="17" t="s">
        <v>1</v>
      </c>
      <c r="F757" s="221">
        <v>24.312000000000001</v>
      </c>
      <c r="G757" s="32"/>
      <c r="H757" s="33"/>
    </row>
    <row r="758" spans="1:8" s="2" customFormat="1" ht="16.899999999999999" customHeight="1">
      <c r="A758" s="32"/>
      <c r="B758" s="33"/>
      <c r="C758" s="220" t="s">
        <v>1</v>
      </c>
      <c r="D758" s="220" t="s">
        <v>1655</v>
      </c>
      <c r="E758" s="17" t="s">
        <v>1</v>
      </c>
      <c r="F758" s="221">
        <v>0</v>
      </c>
      <c r="G758" s="32"/>
      <c r="H758" s="33"/>
    </row>
    <row r="759" spans="1:8" s="2" customFormat="1" ht="16.899999999999999" customHeight="1">
      <c r="A759" s="32"/>
      <c r="B759" s="33"/>
      <c r="C759" s="220" t="s">
        <v>1</v>
      </c>
      <c r="D759" s="220" t="s">
        <v>3569</v>
      </c>
      <c r="E759" s="17" t="s">
        <v>1</v>
      </c>
      <c r="F759" s="221">
        <v>28</v>
      </c>
      <c r="G759" s="32"/>
      <c r="H759" s="33"/>
    </row>
    <row r="760" spans="1:8" s="2" customFormat="1" ht="16.899999999999999" customHeight="1">
      <c r="A760" s="32"/>
      <c r="B760" s="33"/>
      <c r="C760" s="220" t="s">
        <v>1</v>
      </c>
      <c r="D760" s="220" t="s">
        <v>1453</v>
      </c>
      <c r="E760" s="17" t="s">
        <v>1</v>
      </c>
      <c r="F760" s="221">
        <v>0</v>
      </c>
      <c r="G760" s="32"/>
      <c r="H760" s="33"/>
    </row>
    <row r="761" spans="1:8" s="2" customFormat="1" ht="16.899999999999999" customHeight="1">
      <c r="A761" s="32"/>
      <c r="B761" s="33"/>
      <c r="C761" s="220" t="s">
        <v>1</v>
      </c>
      <c r="D761" s="220" t="s">
        <v>3570</v>
      </c>
      <c r="E761" s="17" t="s">
        <v>1</v>
      </c>
      <c r="F761" s="221">
        <v>87.888000000000005</v>
      </c>
      <c r="G761" s="32"/>
      <c r="H761" s="33"/>
    </row>
    <row r="762" spans="1:8" s="2" customFormat="1" ht="16.899999999999999" customHeight="1">
      <c r="A762" s="32"/>
      <c r="B762" s="33"/>
      <c r="C762" s="220" t="s">
        <v>1</v>
      </c>
      <c r="D762" s="220" t="s">
        <v>1</v>
      </c>
      <c r="E762" s="17" t="s">
        <v>1</v>
      </c>
      <c r="F762" s="221">
        <v>0</v>
      </c>
      <c r="G762" s="32"/>
      <c r="H762" s="33"/>
    </row>
    <row r="763" spans="1:8" s="2" customFormat="1" ht="16.899999999999999" customHeight="1">
      <c r="A763" s="32"/>
      <c r="B763" s="33"/>
      <c r="C763" s="220" t="s">
        <v>1</v>
      </c>
      <c r="D763" s="220" t="s">
        <v>1668</v>
      </c>
      <c r="E763" s="17" t="s">
        <v>1</v>
      </c>
      <c r="F763" s="221">
        <v>0</v>
      </c>
      <c r="G763" s="32"/>
      <c r="H763" s="33"/>
    </row>
    <row r="764" spans="1:8" s="2" customFormat="1" ht="16.899999999999999" customHeight="1">
      <c r="A764" s="32"/>
      <c r="B764" s="33"/>
      <c r="C764" s="220" t="s">
        <v>1</v>
      </c>
      <c r="D764" s="220" t="s">
        <v>3363</v>
      </c>
      <c r="E764" s="17" t="s">
        <v>1</v>
      </c>
      <c r="F764" s="221">
        <v>0</v>
      </c>
      <c r="G764" s="32"/>
      <c r="H764" s="33"/>
    </row>
    <row r="765" spans="1:8" s="2" customFormat="1" ht="16.899999999999999" customHeight="1">
      <c r="A765" s="32"/>
      <c r="B765" s="33"/>
      <c r="C765" s="220" t="s">
        <v>1</v>
      </c>
      <c r="D765" s="220" t="s">
        <v>3571</v>
      </c>
      <c r="E765" s="17" t="s">
        <v>1</v>
      </c>
      <c r="F765" s="221">
        <v>0</v>
      </c>
      <c r="G765" s="32"/>
      <c r="H765" s="33"/>
    </row>
    <row r="766" spans="1:8" s="2" customFormat="1" ht="16.899999999999999" customHeight="1">
      <c r="A766" s="32"/>
      <c r="B766" s="33"/>
      <c r="C766" s="220" t="s">
        <v>1</v>
      </c>
      <c r="D766" s="220" t="s">
        <v>3118</v>
      </c>
      <c r="E766" s="17" t="s">
        <v>1</v>
      </c>
      <c r="F766" s="221">
        <v>0</v>
      </c>
      <c r="G766" s="32"/>
      <c r="H766" s="33"/>
    </row>
    <row r="767" spans="1:8" s="2" customFormat="1" ht="16.899999999999999" customHeight="1">
      <c r="A767" s="32"/>
      <c r="B767" s="33"/>
      <c r="C767" s="220" t="s">
        <v>1</v>
      </c>
      <c r="D767" s="220" t="s">
        <v>3572</v>
      </c>
      <c r="E767" s="17" t="s">
        <v>1</v>
      </c>
      <c r="F767" s="221">
        <v>34.4</v>
      </c>
      <c r="G767" s="32"/>
      <c r="H767" s="33"/>
    </row>
    <row r="768" spans="1:8" s="2" customFormat="1" ht="16.899999999999999" customHeight="1">
      <c r="A768" s="32"/>
      <c r="B768" s="33"/>
      <c r="C768" s="220" t="s">
        <v>1</v>
      </c>
      <c r="D768" s="220" t="s">
        <v>3130</v>
      </c>
      <c r="E768" s="17" t="s">
        <v>1</v>
      </c>
      <c r="F768" s="221">
        <v>0</v>
      </c>
      <c r="G768" s="32"/>
      <c r="H768" s="33"/>
    </row>
    <row r="769" spans="1:8" s="2" customFormat="1" ht="16.899999999999999" customHeight="1">
      <c r="A769" s="32"/>
      <c r="B769" s="33"/>
      <c r="C769" s="220" t="s">
        <v>1</v>
      </c>
      <c r="D769" s="220" t="s">
        <v>3573</v>
      </c>
      <c r="E769" s="17" t="s">
        <v>1</v>
      </c>
      <c r="F769" s="221">
        <v>15.84</v>
      </c>
      <c r="G769" s="32"/>
      <c r="H769" s="33"/>
    </row>
    <row r="770" spans="1:8" s="2" customFormat="1" ht="16.899999999999999" customHeight="1">
      <c r="A770" s="32"/>
      <c r="B770" s="33"/>
      <c r="C770" s="220" t="s">
        <v>1</v>
      </c>
      <c r="D770" s="220" t="s">
        <v>3135</v>
      </c>
      <c r="E770" s="17" t="s">
        <v>1</v>
      </c>
      <c r="F770" s="221">
        <v>0</v>
      </c>
      <c r="G770" s="32"/>
      <c r="H770" s="33"/>
    </row>
    <row r="771" spans="1:8" s="2" customFormat="1" ht="16.899999999999999" customHeight="1">
      <c r="A771" s="32"/>
      <c r="B771" s="33"/>
      <c r="C771" s="220" t="s">
        <v>1</v>
      </c>
      <c r="D771" s="220" t="s">
        <v>3574</v>
      </c>
      <c r="E771" s="17" t="s">
        <v>1</v>
      </c>
      <c r="F771" s="221">
        <v>15.84</v>
      </c>
      <c r="G771" s="32"/>
      <c r="H771" s="33"/>
    </row>
    <row r="772" spans="1:8" s="2" customFormat="1" ht="16.899999999999999" customHeight="1">
      <c r="A772" s="32"/>
      <c r="B772" s="33"/>
      <c r="C772" s="220" t="s">
        <v>1</v>
      </c>
      <c r="D772" s="220" t="s">
        <v>204</v>
      </c>
      <c r="E772" s="17" t="s">
        <v>1</v>
      </c>
      <c r="F772" s="221">
        <v>1898.039</v>
      </c>
      <c r="G772" s="32"/>
      <c r="H772" s="33"/>
    </row>
    <row r="773" spans="1:8" s="2" customFormat="1" ht="16.899999999999999" customHeight="1">
      <c r="A773" s="32"/>
      <c r="B773" s="33"/>
      <c r="C773" s="222" t="s">
        <v>3415</v>
      </c>
      <c r="D773" s="32"/>
      <c r="E773" s="32"/>
      <c r="F773" s="32"/>
      <c r="G773" s="32"/>
      <c r="H773" s="33"/>
    </row>
    <row r="774" spans="1:8" s="2" customFormat="1" ht="16.899999999999999" customHeight="1">
      <c r="A774" s="32"/>
      <c r="B774" s="33"/>
      <c r="C774" s="220" t="s">
        <v>1463</v>
      </c>
      <c r="D774" s="220" t="s">
        <v>1464</v>
      </c>
      <c r="E774" s="17" t="s">
        <v>200</v>
      </c>
      <c r="F774" s="221">
        <v>1898.039</v>
      </c>
      <c r="G774" s="32"/>
      <c r="H774" s="33"/>
    </row>
    <row r="775" spans="1:8" s="2" customFormat="1" ht="16.899999999999999" customHeight="1">
      <c r="A775" s="32"/>
      <c r="B775" s="33"/>
      <c r="C775" s="220" t="s">
        <v>1466</v>
      </c>
      <c r="D775" s="220" t="s">
        <v>1467</v>
      </c>
      <c r="E775" s="17" t="s">
        <v>200</v>
      </c>
      <c r="F775" s="221">
        <v>1898.039</v>
      </c>
      <c r="G775" s="32"/>
      <c r="H775" s="33"/>
    </row>
    <row r="776" spans="1:8" s="2" customFormat="1" ht="16.899999999999999" customHeight="1">
      <c r="A776" s="32"/>
      <c r="B776" s="33"/>
      <c r="C776" s="220" t="s">
        <v>1469</v>
      </c>
      <c r="D776" s="220" t="s">
        <v>1470</v>
      </c>
      <c r="E776" s="17" t="s">
        <v>200</v>
      </c>
      <c r="F776" s="221">
        <v>5694.1170000000002</v>
      </c>
      <c r="G776" s="32"/>
      <c r="H776" s="33"/>
    </row>
    <row r="777" spans="1:8" s="2" customFormat="1" ht="16.899999999999999" customHeight="1">
      <c r="A777" s="32"/>
      <c r="B777" s="33"/>
      <c r="C777" s="220" t="s">
        <v>3357</v>
      </c>
      <c r="D777" s="220" t="s">
        <v>3358</v>
      </c>
      <c r="E777" s="17" t="s">
        <v>200</v>
      </c>
      <c r="F777" s="221">
        <v>4312.5969999999998</v>
      </c>
      <c r="G777" s="32"/>
      <c r="H777" s="33"/>
    </row>
    <row r="778" spans="1:8" s="2" customFormat="1" ht="16.899999999999999" customHeight="1">
      <c r="A778" s="32"/>
      <c r="B778" s="33"/>
      <c r="C778" s="216" t="s">
        <v>891</v>
      </c>
      <c r="D778" s="217" t="s">
        <v>892</v>
      </c>
      <c r="E778" s="218" t="s">
        <v>1</v>
      </c>
      <c r="F778" s="219">
        <v>168.44800000000001</v>
      </c>
      <c r="G778" s="32"/>
      <c r="H778" s="33"/>
    </row>
    <row r="779" spans="1:8" s="2" customFormat="1" ht="16.899999999999999" customHeight="1">
      <c r="A779" s="32"/>
      <c r="B779" s="33"/>
      <c r="C779" s="220" t="s">
        <v>1</v>
      </c>
      <c r="D779" s="220" t="s">
        <v>3575</v>
      </c>
      <c r="E779" s="17" t="s">
        <v>1</v>
      </c>
      <c r="F779" s="221">
        <v>0</v>
      </c>
      <c r="G779" s="32"/>
      <c r="H779" s="33"/>
    </row>
    <row r="780" spans="1:8" s="2" customFormat="1" ht="16.899999999999999" customHeight="1">
      <c r="A780" s="32"/>
      <c r="B780" s="33"/>
      <c r="C780" s="220" t="s">
        <v>1</v>
      </c>
      <c r="D780" s="220" t="s">
        <v>1626</v>
      </c>
      <c r="E780" s="17" t="s">
        <v>1</v>
      </c>
      <c r="F780" s="221">
        <v>0</v>
      </c>
      <c r="G780" s="32"/>
      <c r="H780" s="33"/>
    </row>
    <row r="781" spans="1:8" s="2" customFormat="1" ht="16.899999999999999" customHeight="1">
      <c r="A781" s="32"/>
      <c r="B781" s="33"/>
      <c r="C781" s="220" t="s">
        <v>1</v>
      </c>
      <c r="D781" s="220" t="s">
        <v>3576</v>
      </c>
      <c r="E781" s="17" t="s">
        <v>1</v>
      </c>
      <c r="F781" s="221">
        <v>63.155000000000001</v>
      </c>
      <c r="G781" s="32"/>
      <c r="H781" s="33"/>
    </row>
    <row r="782" spans="1:8" s="2" customFormat="1" ht="16.899999999999999" customHeight="1">
      <c r="A782" s="32"/>
      <c r="B782" s="33"/>
      <c r="C782" s="220" t="s">
        <v>1</v>
      </c>
      <c r="D782" s="220" t="s">
        <v>1639</v>
      </c>
      <c r="E782" s="17" t="s">
        <v>1</v>
      </c>
      <c r="F782" s="221">
        <v>0</v>
      </c>
      <c r="G782" s="32"/>
      <c r="H782" s="33"/>
    </row>
    <row r="783" spans="1:8" s="2" customFormat="1" ht="16.899999999999999" customHeight="1">
      <c r="A783" s="32"/>
      <c r="B783" s="33"/>
      <c r="C783" s="220" t="s">
        <v>1</v>
      </c>
      <c r="D783" s="220" t="s">
        <v>3577</v>
      </c>
      <c r="E783" s="17" t="s">
        <v>1</v>
      </c>
      <c r="F783" s="221">
        <v>24.956</v>
      </c>
      <c r="G783" s="32"/>
      <c r="H783" s="33"/>
    </row>
    <row r="784" spans="1:8" s="2" customFormat="1" ht="16.899999999999999" customHeight="1">
      <c r="A784" s="32"/>
      <c r="B784" s="33"/>
      <c r="C784" s="220" t="s">
        <v>1</v>
      </c>
      <c r="D784" s="220" t="s">
        <v>1641</v>
      </c>
      <c r="E784" s="17" t="s">
        <v>1</v>
      </c>
      <c r="F784" s="221">
        <v>0</v>
      </c>
      <c r="G784" s="32"/>
      <c r="H784" s="33"/>
    </row>
    <row r="785" spans="1:8" s="2" customFormat="1" ht="16.899999999999999" customHeight="1">
      <c r="A785" s="32"/>
      <c r="B785" s="33"/>
      <c r="C785" s="220" t="s">
        <v>1</v>
      </c>
      <c r="D785" s="220" t="s">
        <v>3578</v>
      </c>
      <c r="E785" s="17" t="s">
        <v>1</v>
      </c>
      <c r="F785" s="221">
        <v>8.7720000000000002</v>
      </c>
      <c r="G785" s="32"/>
      <c r="H785" s="33"/>
    </row>
    <row r="786" spans="1:8" s="2" customFormat="1" ht="16.899999999999999" customHeight="1">
      <c r="A786" s="32"/>
      <c r="B786" s="33"/>
      <c r="C786" s="220" t="s">
        <v>1</v>
      </c>
      <c r="D786" s="220" t="s">
        <v>1643</v>
      </c>
      <c r="E786" s="17" t="s">
        <v>1</v>
      </c>
      <c r="F786" s="221">
        <v>0</v>
      </c>
      <c r="G786" s="32"/>
      <c r="H786" s="33"/>
    </row>
    <row r="787" spans="1:8" s="2" customFormat="1" ht="16.899999999999999" customHeight="1">
      <c r="A787" s="32"/>
      <c r="B787" s="33"/>
      <c r="C787" s="220" t="s">
        <v>1</v>
      </c>
      <c r="D787" s="220" t="s">
        <v>3579</v>
      </c>
      <c r="E787" s="17" t="s">
        <v>1</v>
      </c>
      <c r="F787" s="221">
        <v>0.93</v>
      </c>
      <c r="G787" s="32"/>
      <c r="H787" s="33"/>
    </row>
    <row r="788" spans="1:8" s="2" customFormat="1" ht="16.899999999999999" customHeight="1">
      <c r="A788" s="32"/>
      <c r="B788" s="33"/>
      <c r="C788" s="220" t="s">
        <v>1</v>
      </c>
      <c r="D788" s="220" t="s">
        <v>1645</v>
      </c>
      <c r="E788" s="17" t="s">
        <v>1</v>
      </c>
      <c r="F788" s="221">
        <v>0</v>
      </c>
      <c r="G788" s="32"/>
      <c r="H788" s="33"/>
    </row>
    <row r="789" spans="1:8" s="2" customFormat="1" ht="16.899999999999999" customHeight="1">
      <c r="A789" s="32"/>
      <c r="B789" s="33"/>
      <c r="C789" s="220" t="s">
        <v>1</v>
      </c>
      <c r="D789" s="220" t="s">
        <v>1</v>
      </c>
      <c r="E789" s="17" t="s">
        <v>1</v>
      </c>
      <c r="F789" s="221">
        <v>0</v>
      </c>
      <c r="G789" s="32"/>
      <c r="H789" s="33"/>
    </row>
    <row r="790" spans="1:8" s="2" customFormat="1" ht="16.899999999999999" customHeight="1">
      <c r="A790" s="32"/>
      <c r="B790" s="33"/>
      <c r="C790" s="220" t="s">
        <v>1</v>
      </c>
      <c r="D790" s="220" t="s">
        <v>1647</v>
      </c>
      <c r="E790" s="17" t="s">
        <v>1</v>
      </c>
      <c r="F790" s="221">
        <v>0</v>
      </c>
      <c r="G790" s="32"/>
      <c r="H790" s="33"/>
    </row>
    <row r="791" spans="1:8" s="2" customFormat="1" ht="16.899999999999999" customHeight="1">
      <c r="A791" s="32"/>
      <c r="B791" s="33"/>
      <c r="C791" s="220" t="s">
        <v>1</v>
      </c>
      <c r="D791" s="220" t="s">
        <v>3580</v>
      </c>
      <c r="E791" s="17" t="s">
        <v>1</v>
      </c>
      <c r="F791" s="221">
        <v>8.5169999999999995</v>
      </c>
      <c r="G791" s="32"/>
      <c r="H791" s="33"/>
    </row>
    <row r="792" spans="1:8" s="2" customFormat="1" ht="16.899999999999999" customHeight="1">
      <c r="A792" s="32"/>
      <c r="B792" s="33"/>
      <c r="C792" s="220" t="s">
        <v>1</v>
      </c>
      <c r="D792" s="220" t="s">
        <v>1649</v>
      </c>
      <c r="E792" s="17" t="s">
        <v>1</v>
      </c>
      <c r="F792" s="221">
        <v>0</v>
      </c>
      <c r="G792" s="32"/>
      <c r="H792" s="33"/>
    </row>
    <row r="793" spans="1:8" s="2" customFormat="1" ht="16.899999999999999" customHeight="1">
      <c r="A793" s="32"/>
      <c r="B793" s="33"/>
      <c r="C793" s="220" t="s">
        <v>1</v>
      </c>
      <c r="D793" s="220" t="s">
        <v>3581</v>
      </c>
      <c r="E793" s="17" t="s">
        <v>1</v>
      </c>
      <c r="F793" s="221">
        <v>22.405999999999999</v>
      </c>
      <c r="G793" s="32"/>
      <c r="H793" s="33"/>
    </row>
    <row r="794" spans="1:8" s="2" customFormat="1" ht="16.899999999999999" customHeight="1">
      <c r="A794" s="32"/>
      <c r="B794" s="33"/>
      <c r="C794" s="220" t="s">
        <v>1</v>
      </c>
      <c r="D794" s="220" t="s">
        <v>1651</v>
      </c>
      <c r="E794" s="17" t="s">
        <v>1</v>
      </c>
      <c r="F794" s="221">
        <v>0</v>
      </c>
      <c r="G794" s="32"/>
      <c r="H794" s="33"/>
    </row>
    <row r="795" spans="1:8" s="2" customFormat="1" ht="16.899999999999999" customHeight="1">
      <c r="A795" s="32"/>
      <c r="B795" s="33"/>
      <c r="C795" s="220" t="s">
        <v>1</v>
      </c>
      <c r="D795" s="220" t="s">
        <v>3582</v>
      </c>
      <c r="E795" s="17" t="s">
        <v>1</v>
      </c>
      <c r="F795" s="221">
        <v>39.712000000000003</v>
      </c>
      <c r="G795" s="32"/>
      <c r="H795" s="33"/>
    </row>
    <row r="796" spans="1:8" s="2" customFormat="1" ht="16.899999999999999" customHeight="1">
      <c r="A796" s="32"/>
      <c r="B796" s="33"/>
      <c r="C796" s="220" t="s">
        <v>1</v>
      </c>
      <c r="D796" s="220" t="s">
        <v>204</v>
      </c>
      <c r="E796" s="17" t="s">
        <v>1</v>
      </c>
      <c r="F796" s="221">
        <v>168.44800000000001</v>
      </c>
      <c r="G796" s="32"/>
      <c r="H796" s="33"/>
    </row>
    <row r="797" spans="1:8" s="2" customFormat="1" ht="16.899999999999999" customHeight="1">
      <c r="A797" s="32"/>
      <c r="B797" s="33"/>
      <c r="C797" s="222" t="s">
        <v>3415</v>
      </c>
      <c r="D797" s="32"/>
      <c r="E797" s="32"/>
      <c r="F797" s="32"/>
      <c r="G797" s="32"/>
      <c r="H797" s="33"/>
    </row>
    <row r="798" spans="1:8" s="2" customFormat="1" ht="16.899999999999999" customHeight="1">
      <c r="A798" s="32"/>
      <c r="B798" s="33"/>
      <c r="C798" s="220" t="s">
        <v>1436</v>
      </c>
      <c r="D798" s="220" t="s">
        <v>1437</v>
      </c>
      <c r="E798" s="17" t="s">
        <v>200</v>
      </c>
      <c r="F798" s="221">
        <v>168.44800000000001</v>
      </c>
      <c r="G798" s="32"/>
      <c r="H798" s="33"/>
    </row>
    <row r="799" spans="1:8" s="2" customFormat="1" ht="22.5">
      <c r="A799" s="32"/>
      <c r="B799" s="33"/>
      <c r="C799" s="220" t="s">
        <v>1439</v>
      </c>
      <c r="D799" s="220" t="s">
        <v>1440</v>
      </c>
      <c r="E799" s="17" t="s">
        <v>200</v>
      </c>
      <c r="F799" s="221">
        <v>168.44800000000001</v>
      </c>
      <c r="G799" s="32"/>
      <c r="H799" s="33"/>
    </row>
    <row r="800" spans="1:8" s="2" customFormat="1" ht="16.899999999999999" customHeight="1">
      <c r="A800" s="32"/>
      <c r="B800" s="33"/>
      <c r="C800" s="220" t="s">
        <v>1442</v>
      </c>
      <c r="D800" s="220" t="s">
        <v>1443</v>
      </c>
      <c r="E800" s="17" t="s">
        <v>200</v>
      </c>
      <c r="F800" s="221">
        <v>505.34399999999999</v>
      </c>
      <c r="G800" s="32"/>
      <c r="H800" s="33"/>
    </row>
    <row r="801" spans="1:8" s="2" customFormat="1" ht="16.899999999999999" customHeight="1">
      <c r="A801" s="32"/>
      <c r="B801" s="33"/>
      <c r="C801" s="220" t="s">
        <v>3357</v>
      </c>
      <c r="D801" s="220" t="s">
        <v>3358</v>
      </c>
      <c r="E801" s="17" t="s">
        <v>200</v>
      </c>
      <c r="F801" s="221">
        <v>4312.5969999999998</v>
      </c>
      <c r="G801" s="32"/>
      <c r="H801" s="33"/>
    </row>
    <row r="802" spans="1:8" s="2" customFormat="1" ht="16.899999999999999" customHeight="1">
      <c r="A802" s="32"/>
      <c r="B802" s="33"/>
      <c r="C802" s="216" t="s">
        <v>900</v>
      </c>
      <c r="D802" s="217" t="s">
        <v>901</v>
      </c>
      <c r="E802" s="218" t="s">
        <v>1</v>
      </c>
      <c r="F802" s="219">
        <v>34.6</v>
      </c>
      <c r="G802" s="32"/>
      <c r="H802" s="33"/>
    </row>
    <row r="803" spans="1:8" s="2" customFormat="1" ht="16.899999999999999" customHeight="1">
      <c r="A803" s="32"/>
      <c r="B803" s="33"/>
      <c r="C803" s="220" t="s">
        <v>1</v>
      </c>
      <c r="D803" s="220" t="s">
        <v>902</v>
      </c>
      <c r="E803" s="17" t="s">
        <v>1</v>
      </c>
      <c r="F803" s="221">
        <v>34.6</v>
      </c>
      <c r="G803" s="32"/>
      <c r="H803" s="33"/>
    </row>
    <row r="804" spans="1:8" s="2" customFormat="1" ht="16.899999999999999" customHeight="1">
      <c r="A804" s="32"/>
      <c r="B804" s="33"/>
      <c r="C804" s="222" t="s">
        <v>3415</v>
      </c>
      <c r="D804" s="32"/>
      <c r="E804" s="32"/>
      <c r="F804" s="32"/>
      <c r="G804" s="32"/>
      <c r="H804" s="33"/>
    </row>
    <row r="805" spans="1:8" s="2" customFormat="1" ht="16.899999999999999" customHeight="1">
      <c r="A805" s="32"/>
      <c r="B805" s="33"/>
      <c r="C805" s="220" t="s">
        <v>1407</v>
      </c>
      <c r="D805" s="220" t="s">
        <v>1408</v>
      </c>
      <c r="E805" s="17" t="s">
        <v>200</v>
      </c>
      <c r="F805" s="221">
        <v>4448.6400000000003</v>
      </c>
      <c r="G805" s="32"/>
      <c r="H805" s="33"/>
    </row>
    <row r="806" spans="1:8" s="2" customFormat="1" ht="16.899999999999999" customHeight="1">
      <c r="A806" s="32"/>
      <c r="B806" s="33"/>
      <c r="C806" s="220" t="s">
        <v>1414</v>
      </c>
      <c r="D806" s="220" t="s">
        <v>1415</v>
      </c>
      <c r="E806" s="17" t="s">
        <v>200</v>
      </c>
      <c r="F806" s="221">
        <v>173</v>
      </c>
      <c r="G806" s="32"/>
      <c r="H806" s="33"/>
    </row>
    <row r="807" spans="1:8" s="2" customFormat="1" ht="22.5">
      <c r="A807" s="32"/>
      <c r="B807" s="33"/>
      <c r="C807" s="220" t="s">
        <v>1422</v>
      </c>
      <c r="D807" s="220" t="s">
        <v>1423</v>
      </c>
      <c r="E807" s="17" t="s">
        <v>200</v>
      </c>
      <c r="F807" s="221">
        <v>34.6</v>
      </c>
      <c r="G807" s="32"/>
      <c r="H807" s="33"/>
    </row>
    <row r="808" spans="1:8" s="2" customFormat="1" ht="16.899999999999999" customHeight="1">
      <c r="A808" s="32"/>
      <c r="B808" s="33"/>
      <c r="C808" s="216" t="s">
        <v>903</v>
      </c>
      <c r="D808" s="217" t="s">
        <v>904</v>
      </c>
      <c r="E808" s="218" t="s">
        <v>1</v>
      </c>
      <c r="F808" s="219">
        <v>908.52</v>
      </c>
      <c r="G808" s="32"/>
      <c r="H808" s="33"/>
    </row>
    <row r="809" spans="1:8" s="2" customFormat="1" ht="16.899999999999999" customHeight="1">
      <c r="A809" s="32"/>
      <c r="B809" s="33"/>
      <c r="C809" s="220" t="s">
        <v>1</v>
      </c>
      <c r="D809" s="220" t="s">
        <v>905</v>
      </c>
      <c r="E809" s="17" t="s">
        <v>1</v>
      </c>
      <c r="F809" s="221">
        <v>908.52</v>
      </c>
      <c r="G809" s="32"/>
      <c r="H809" s="33"/>
    </row>
    <row r="810" spans="1:8" s="2" customFormat="1" ht="16.899999999999999" customHeight="1">
      <c r="A810" s="32"/>
      <c r="B810" s="33"/>
      <c r="C810" s="222" t="s">
        <v>3415</v>
      </c>
      <c r="D810" s="32"/>
      <c r="E810" s="32"/>
      <c r="F810" s="32"/>
      <c r="G810" s="32"/>
      <c r="H810" s="33"/>
    </row>
    <row r="811" spans="1:8" s="2" customFormat="1" ht="16.899999999999999" customHeight="1">
      <c r="A811" s="32"/>
      <c r="B811" s="33"/>
      <c r="C811" s="220" t="s">
        <v>1407</v>
      </c>
      <c r="D811" s="220" t="s">
        <v>1408</v>
      </c>
      <c r="E811" s="17" t="s">
        <v>200</v>
      </c>
      <c r="F811" s="221">
        <v>4448.6400000000003</v>
      </c>
      <c r="G811" s="32"/>
      <c r="H811" s="33"/>
    </row>
    <row r="812" spans="1:8" s="2" customFormat="1" ht="22.5">
      <c r="A812" s="32"/>
      <c r="B812" s="33"/>
      <c r="C812" s="220" t="s">
        <v>1422</v>
      </c>
      <c r="D812" s="220" t="s">
        <v>1423</v>
      </c>
      <c r="E812" s="17" t="s">
        <v>200</v>
      </c>
      <c r="F812" s="221">
        <v>1557.77</v>
      </c>
      <c r="G812" s="32"/>
      <c r="H812" s="33"/>
    </row>
    <row r="813" spans="1:8" s="2" customFormat="1" ht="16.899999999999999" customHeight="1">
      <c r="A813" s="32"/>
      <c r="B813" s="33"/>
      <c r="C813" s="216" t="s">
        <v>906</v>
      </c>
      <c r="D813" s="217" t="s">
        <v>907</v>
      </c>
      <c r="E813" s="218" t="s">
        <v>1</v>
      </c>
      <c r="F813" s="219">
        <v>649.25</v>
      </c>
      <c r="G813" s="32"/>
      <c r="H813" s="33"/>
    </row>
    <row r="814" spans="1:8" s="2" customFormat="1" ht="16.899999999999999" customHeight="1">
      <c r="A814" s="32"/>
      <c r="B814" s="33"/>
      <c r="C814" s="220" t="s">
        <v>1</v>
      </c>
      <c r="D814" s="220" t="s">
        <v>908</v>
      </c>
      <c r="E814" s="17" t="s">
        <v>1</v>
      </c>
      <c r="F814" s="221">
        <v>649.25</v>
      </c>
      <c r="G814" s="32"/>
      <c r="H814" s="33"/>
    </row>
    <row r="815" spans="1:8" s="2" customFormat="1" ht="16.899999999999999" customHeight="1">
      <c r="A815" s="32"/>
      <c r="B815" s="33"/>
      <c r="C815" s="222" t="s">
        <v>3415</v>
      </c>
      <c r="D815" s="32"/>
      <c r="E815" s="32"/>
      <c r="F815" s="32"/>
      <c r="G815" s="32"/>
      <c r="H815" s="33"/>
    </row>
    <row r="816" spans="1:8" s="2" customFormat="1" ht="16.899999999999999" customHeight="1">
      <c r="A816" s="32"/>
      <c r="B816" s="33"/>
      <c r="C816" s="220" t="s">
        <v>1407</v>
      </c>
      <c r="D816" s="220" t="s">
        <v>1408</v>
      </c>
      <c r="E816" s="17" t="s">
        <v>200</v>
      </c>
      <c r="F816" s="221">
        <v>4448.6400000000003</v>
      </c>
      <c r="G816" s="32"/>
      <c r="H816" s="33"/>
    </row>
    <row r="817" spans="1:8" s="2" customFormat="1" ht="22.5">
      <c r="A817" s="32"/>
      <c r="B817" s="33"/>
      <c r="C817" s="220" t="s">
        <v>1422</v>
      </c>
      <c r="D817" s="220" t="s">
        <v>1423</v>
      </c>
      <c r="E817" s="17" t="s">
        <v>200</v>
      </c>
      <c r="F817" s="221">
        <v>1557.77</v>
      </c>
      <c r="G817" s="32"/>
      <c r="H817" s="33"/>
    </row>
    <row r="818" spans="1:8" s="2" customFormat="1" ht="16.899999999999999" customHeight="1">
      <c r="A818" s="32"/>
      <c r="B818" s="33"/>
      <c r="C818" s="216" t="s">
        <v>790</v>
      </c>
      <c r="D818" s="217" t="s">
        <v>791</v>
      </c>
      <c r="E818" s="218" t="s">
        <v>1</v>
      </c>
      <c r="F818" s="219">
        <v>584.19000000000005</v>
      </c>
      <c r="G818" s="32"/>
      <c r="H818" s="33"/>
    </row>
    <row r="819" spans="1:8" s="2" customFormat="1" ht="16.899999999999999" customHeight="1">
      <c r="A819" s="32"/>
      <c r="B819" s="33"/>
      <c r="C819" s="220" t="s">
        <v>1</v>
      </c>
      <c r="D819" s="220" t="s">
        <v>3583</v>
      </c>
      <c r="E819" s="17" t="s">
        <v>1</v>
      </c>
      <c r="F819" s="221">
        <v>332.46</v>
      </c>
      <c r="G819" s="32"/>
      <c r="H819" s="33"/>
    </row>
    <row r="820" spans="1:8" s="2" customFormat="1" ht="16.899999999999999" customHeight="1">
      <c r="A820" s="32"/>
      <c r="B820" s="33"/>
      <c r="C820" s="220" t="s">
        <v>1</v>
      </c>
      <c r="D820" s="220" t="s">
        <v>3584</v>
      </c>
      <c r="E820" s="17" t="s">
        <v>1</v>
      </c>
      <c r="F820" s="221">
        <v>251.73</v>
      </c>
      <c r="G820" s="32"/>
      <c r="H820" s="33"/>
    </row>
    <row r="821" spans="1:8" s="2" customFormat="1" ht="16.899999999999999" customHeight="1">
      <c r="A821" s="32"/>
      <c r="B821" s="33"/>
      <c r="C821" s="220" t="s">
        <v>1</v>
      </c>
      <c r="D821" s="220" t="s">
        <v>204</v>
      </c>
      <c r="E821" s="17" t="s">
        <v>1</v>
      </c>
      <c r="F821" s="221">
        <v>584.19000000000005</v>
      </c>
      <c r="G821" s="32"/>
      <c r="H821" s="33"/>
    </row>
    <row r="822" spans="1:8" s="2" customFormat="1" ht="16.899999999999999" customHeight="1">
      <c r="A822" s="32"/>
      <c r="B822" s="33"/>
      <c r="C822" s="222" t="s">
        <v>3415</v>
      </c>
      <c r="D822" s="32"/>
      <c r="E822" s="32"/>
      <c r="F822" s="32"/>
      <c r="G822" s="32"/>
      <c r="H822" s="33"/>
    </row>
    <row r="823" spans="1:8" s="2" customFormat="1" ht="16.899999999999999" customHeight="1">
      <c r="A823" s="32"/>
      <c r="B823" s="33"/>
      <c r="C823" s="220" t="s">
        <v>993</v>
      </c>
      <c r="D823" s="220" t="s">
        <v>994</v>
      </c>
      <c r="E823" s="17" t="s">
        <v>214</v>
      </c>
      <c r="F823" s="221">
        <v>129.37299999999999</v>
      </c>
      <c r="G823" s="32"/>
      <c r="H823" s="33"/>
    </row>
    <row r="824" spans="1:8" s="2" customFormat="1" ht="16.899999999999999" customHeight="1">
      <c r="A824" s="32"/>
      <c r="B824" s="33"/>
      <c r="C824" s="220" t="s">
        <v>1002</v>
      </c>
      <c r="D824" s="220" t="s">
        <v>1003</v>
      </c>
      <c r="E824" s="17" t="s">
        <v>214</v>
      </c>
      <c r="F824" s="221">
        <v>108.51600000000001</v>
      </c>
      <c r="G824" s="32"/>
      <c r="H824" s="33"/>
    </row>
    <row r="825" spans="1:8" s="2" customFormat="1" ht="16.899999999999999" customHeight="1">
      <c r="A825" s="32"/>
      <c r="B825" s="33"/>
      <c r="C825" s="220" t="s">
        <v>1015</v>
      </c>
      <c r="D825" s="220" t="s">
        <v>1016</v>
      </c>
      <c r="E825" s="17" t="s">
        <v>259</v>
      </c>
      <c r="F825" s="221">
        <v>4.1749999999999998</v>
      </c>
      <c r="G825" s="32"/>
      <c r="H825" s="33"/>
    </row>
    <row r="826" spans="1:8" s="2" customFormat="1" ht="16.899999999999999" customHeight="1">
      <c r="A826" s="32"/>
      <c r="B826" s="33"/>
      <c r="C826" s="220" t="s">
        <v>1566</v>
      </c>
      <c r="D826" s="220" t="s">
        <v>1567</v>
      </c>
      <c r="E826" s="17" t="s">
        <v>200</v>
      </c>
      <c r="F826" s="221">
        <v>723.43</v>
      </c>
      <c r="G826" s="32"/>
      <c r="H826" s="33"/>
    </row>
    <row r="827" spans="1:8" s="2" customFormat="1" ht="16.899999999999999" customHeight="1">
      <c r="A827" s="32"/>
      <c r="B827" s="33"/>
      <c r="C827" s="220" t="s">
        <v>1570</v>
      </c>
      <c r="D827" s="220" t="s">
        <v>1571</v>
      </c>
      <c r="E827" s="17" t="s">
        <v>200</v>
      </c>
      <c r="F827" s="221">
        <v>1510.32</v>
      </c>
      <c r="G827" s="32"/>
      <c r="H827" s="33"/>
    </row>
    <row r="828" spans="1:8" s="2" customFormat="1" ht="16.899999999999999" customHeight="1">
      <c r="A828" s="32"/>
      <c r="B828" s="33"/>
      <c r="C828" s="220" t="s">
        <v>1574</v>
      </c>
      <c r="D828" s="220" t="s">
        <v>1575</v>
      </c>
      <c r="E828" s="17" t="s">
        <v>200</v>
      </c>
      <c r="F828" s="221">
        <v>686.28</v>
      </c>
      <c r="G828" s="32"/>
      <c r="H828" s="33"/>
    </row>
    <row r="829" spans="1:8" s="2" customFormat="1" ht="16.899999999999999" customHeight="1">
      <c r="A829" s="32"/>
      <c r="B829" s="33"/>
      <c r="C829" s="220" t="s">
        <v>1810</v>
      </c>
      <c r="D829" s="220" t="s">
        <v>1811</v>
      </c>
      <c r="E829" s="17" t="s">
        <v>200</v>
      </c>
      <c r="F829" s="221">
        <v>723.43</v>
      </c>
      <c r="G829" s="32"/>
      <c r="H829" s="33"/>
    </row>
    <row r="830" spans="1:8" s="2" customFormat="1" ht="16.899999999999999" customHeight="1">
      <c r="A830" s="32"/>
      <c r="B830" s="33"/>
      <c r="C830" s="220" t="s">
        <v>1827</v>
      </c>
      <c r="D830" s="220" t="s">
        <v>1828</v>
      </c>
      <c r="E830" s="17" t="s">
        <v>200</v>
      </c>
      <c r="F830" s="221">
        <v>979.50800000000004</v>
      </c>
      <c r="G830" s="32"/>
      <c r="H830" s="33"/>
    </row>
    <row r="831" spans="1:8" s="2" customFormat="1" ht="16.899999999999999" customHeight="1">
      <c r="A831" s="32"/>
      <c r="B831" s="33"/>
      <c r="C831" s="220" t="s">
        <v>1878</v>
      </c>
      <c r="D831" s="220" t="s">
        <v>1879</v>
      </c>
      <c r="E831" s="17" t="s">
        <v>200</v>
      </c>
      <c r="F831" s="221">
        <v>686.28</v>
      </c>
      <c r="G831" s="32"/>
      <c r="H831" s="33"/>
    </row>
    <row r="832" spans="1:8" s="2" customFormat="1" ht="16.899999999999999" customHeight="1">
      <c r="A832" s="32"/>
      <c r="B832" s="33"/>
      <c r="C832" s="216" t="s">
        <v>793</v>
      </c>
      <c r="D832" s="217" t="s">
        <v>794</v>
      </c>
      <c r="E832" s="218" t="s">
        <v>1</v>
      </c>
      <c r="F832" s="219">
        <v>102.09</v>
      </c>
      <c r="G832" s="32"/>
      <c r="H832" s="33"/>
    </row>
    <row r="833" spans="1:8" s="2" customFormat="1" ht="16.899999999999999" customHeight="1">
      <c r="A833" s="32"/>
      <c r="B833" s="33"/>
      <c r="C833" s="220" t="s">
        <v>1</v>
      </c>
      <c r="D833" s="220" t="s">
        <v>3585</v>
      </c>
      <c r="E833" s="17" t="s">
        <v>1</v>
      </c>
      <c r="F833" s="221">
        <v>74.34</v>
      </c>
      <c r="G833" s="32"/>
      <c r="H833" s="33"/>
    </row>
    <row r="834" spans="1:8" s="2" customFormat="1" ht="16.899999999999999" customHeight="1">
      <c r="A834" s="32"/>
      <c r="B834" s="33"/>
      <c r="C834" s="220" t="s">
        <v>1</v>
      </c>
      <c r="D834" s="220" t="s">
        <v>3586</v>
      </c>
      <c r="E834" s="17" t="s">
        <v>1</v>
      </c>
      <c r="F834" s="221">
        <v>27.75</v>
      </c>
      <c r="G834" s="32"/>
      <c r="H834" s="33"/>
    </row>
    <row r="835" spans="1:8" s="2" customFormat="1" ht="16.899999999999999" customHeight="1">
      <c r="A835" s="32"/>
      <c r="B835" s="33"/>
      <c r="C835" s="220" t="s">
        <v>1</v>
      </c>
      <c r="D835" s="220" t="s">
        <v>204</v>
      </c>
      <c r="E835" s="17" t="s">
        <v>1</v>
      </c>
      <c r="F835" s="221">
        <v>102.09</v>
      </c>
      <c r="G835" s="32"/>
      <c r="H835" s="33"/>
    </row>
    <row r="836" spans="1:8" s="2" customFormat="1" ht="16.899999999999999" customHeight="1">
      <c r="A836" s="32"/>
      <c r="B836" s="33"/>
      <c r="C836" s="222" t="s">
        <v>3415</v>
      </c>
      <c r="D836" s="32"/>
      <c r="E836" s="32"/>
      <c r="F836" s="32"/>
      <c r="G836" s="32"/>
      <c r="H836" s="33"/>
    </row>
    <row r="837" spans="1:8" s="2" customFormat="1" ht="16.899999999999999" customHeight="1">
      <c r="A837" s="32"/>
      <c r="B837" s="33"/>
      <c r="C837" s="220" t="s">
        <v>993</v>
      </c>
      <c r="D837" s="220" t="s">
        <v>994</v>
      </c>
      <c r="E837" s="17" t="s">
        <v>214</v>
      </c>
      <c r="F837" s="221">
        <v>129.37299999999999</v>
      </c>
      <c r="G837" s="32"/>
      <c r="H837" s="33"/>
    </row>
    <row r="838" spans="1:8" s="2" customFormat="1" ht="16.899999999999999" customHeight="1">
      <c r="A838" s="32"/>
      <c r="B838" s="33"/>
      <c r="C838" s="220" t="s">
        <v>1002</v>
      </c>
      <c r="D838" s="220" t="s">
        <v>1003</v>
      </c>
      <c r="E838" s="17" t="s">
        <v>214</v>
      </c>
      <c r="F838" s="221">
        <v>108.51600000000001</v>
      </c>
      <c r="G838" s="32"/>
      <c r="H838" s="33"/>
    </row>
    <row r="839" spans="1:8" s="2" customFormat="1" ht="16.899999999999999" customHeight="1">
      <c r="A839" s="32"/>
      <c r="B839" s="33"/>
      <c r="C839" s="220" t="s">
        <v>1015</v>
      </c>
      <c r="D839" s="220" t="s">
        <v>1016</v>
      </c>
      <c r="E839" s="17" t="s">
        <v>259</v>
      </c>
      <c r="F839" s="221">
        <v>4.1749999999999998</v>
      </c>
      <c r="G839" s="32"/>
      <c r="H839" s="33"/>
    </row>
    <row r="840" spans="1:8" s="2" customFormat="1" ht="16.899999999999999" customHeight="1">
      <c r="A840" s="32"/>
      <c r="B840" s="33"/>
      <c r="C840" s="220" t="s">
        <v>1566</v>
      </c>
      <c r="D840" s="220" t="s">
        <v>1567</v>
      </c>
      <c r="E840" s="17" t="s">
        <v>200</v>
      </c>
      <c r="F840" s="221">
        <v>723.43</v>
      </c>
      <c r="G840" s="32"/>
      <c r="H840" s="33"/>
    </row>
    <row r="841" spans="1:8" s="2" customFormat="1" ht="16.899999999999999" customHeight="1">
      <c r="A841" s="32"/>
      <c r="B841" s="33"/>
      <c r="C841" s="220" t="s">
        <v>1570</v>
      </c>
      <c r="D841" s="220" t="s">
        <v>1571</v>
      </c>
      <c r="E841" s="17" t="s">
        <v>200</v>
      </c>
      <c r="F841" s="221">
        <v>1510.32</v>
      </c>
      <c r="G841" s="32"/>
      <c r="H841" s="33"/>
    </row>
    <row r="842" spans="1:8" s="2" customFormat="1" ht="16.899999999999999" customHeight="1">
      <c r="A842" s="32"/>
      <c r="B842" s="33"/>
      <c r="C842" s="220" t="s">
        <v>1574</v>
      </c>
      <c r="D842" s="220" t="s">
        <v>1575</v>
      </c>
      <c r="E842" s="17" t="s">
        <v>200</v>
      </c>
      <c r="F842" s="221">
        <v>686.28</v>
      </c>
      <c r="G842" s="32"/>
      <c r="H842" s="33"/>
    </row>
    <row r="843" spans="1:8" s="2" customFormat="1" ht="16.899999999999999" customHeight="1">
      <c r="A843" s="32"/>
      <c r="B843" s="33"/>
      <c r="C843" s="220" t="s">
        <v>1810</v>
      </c>
      <c r="D843" s="220" t="s">
        <v>1811</v>
      </c>
      <c r="E843" s="17" t="s">
        <v>200</v>
      </c>
      <c r="F843" s="221">
        <v>723.43</v>
      </c>
      <c r="G843" s="32"/>
      <c r="H843" s="33"/>
    </row>
    <row r="844" spans="1:8" s="2" customFormat="1" ht="16.899999999999999" customHeight="1">
      <c r="A844" s="32"/>
      <c r="B844" s="33"/>
      <c r="C844" s="220" t="s">
        <v>1827</v>
      </c>
      <c r="D844" s="220" t="s">
        <v>1828</v>
      </c>
      <c r="E844" s="17" t="s">
        <v>200</v>
      </c>
      <c r="F844" s="221">
        <v>979.50800000000004</v>
      </c>
      <c r="G844" s="32"/>
      <c r="H844" s="33"/>
    </row>
    <row r="845" spans="1:8" s="2" customFormat="1" ht="16.899999999999999" customHeight="1">
      <c r="A845" s="32"/>
      <c r="B845" s="33"/>
      <c r="C845" s="220" t="s">
        <v>1878</v>
      </c>
      <c r="D845" s="220" t="s">
        <v>1879</v>
      </c>
      <c r="E845" s="17" t="s">
        <v>200</v>
      </c>
      <c r="F845" s="221">
        <v>686.28</v>
      </c>
      <c r="G845" s="32"/>
      <c r="H845" s="33"/>
    </row>
    <row r="846" spans="1:8" s="2" customFormat="1" ht="16.899999999999999" customHeight="1">
      <c r="A846" s="32"/>
      <c r="B846" s="33"/>
      <c r="C846" s="220" t="s">
        <v>3076</v>
      </c>
      <c r="D846" s="220" t="s">
        <v>3077</v>
      </c>
      <c r="E846" s="17" t="s">
        <v>200</v>
      </c>
      <c r="F846" s="221">
        <v>173.47</v>
      </c>
      <c r="G846" s="32"/>
      <c r="H846" s="33"/>
    </row>
    <row r="847" spans="1:8" s="2" customFormat="1" ht="16.899999999999999" customHeight="1">
      <c r="A847" s="32"/>
      <c r="B847" s="33"/>
      <c r="C847" s="216" t="s">
        <v>787</v>
      </c>
      <c r="D847" s="217" t="s">
        <v>788</v>
      </c>
      <c r="E847" s="218" t="s">
        <v>1</v>
      </c>
      <c r="F847" s="219">
        <v>37.15</v>
      </c>
      <c r="G847" s="32"/>
      <c r="H847" s="33"/>
    </row>
    <row r="848" spans="1:8" s="2" customFormat="1" ht="16.899999999999999" customHeight="1">
      <c r="A848" s="32"/>
      <c r="B848" s="33"/>
      <c r="C848" s="220" t="s">
        <v>1</v>
      </c>
      <c r="D848" s="220" t="s">
        <v>789</v>
      </c>
      <c r="E848" s="17" t="s">
        <v>1</v>
      </c>
      <c r="F848" s="221">
        <v>37.15</v>
      </c>
      <c r="G848" s="32"/>
      <c r="H848" s="33"/>
    </row>
    <row r="849" spans="1:8" s="2" customFormat="1" ht="16.899999999999999" customHeight="1">
      <c r="A849" s="32"/>
      <c r="B849" s="33"/>
      <c r="C849" s="222" t="s">
        <v>3415</v>
      </c>
      <c r="D849" s="32"/>
      <c r="E849" s="32"/>
      <c r="F849" s="32"/>
      <c r="G849" s="32"/>
      <c r="H849" s="33"/>
    </row>
    <row r="850" spans="1:8" s="2" customFormat="1" ht="16.899999999999999" customHeight="1">
      <c r="A850" s="32"/>
      <c r="B850" s="33"/>
      <c r="C850" s="220" t="s">
        <v>993</v>
      </c>
      <c r="D850" s="220" t="s">
        <v>994</v>
      </c>
      <c r="E850" s="17" t="s">
        <v>214</v>
      </c>
      <c r="F850" s="221">
        <v>129.37299999999999</v>
      </c>
      <c r="G850" s="32"/>
      <c r="H850" s="33"/>
    </row>
    <row r="851" spans="1:8" s="2" customFormat="1" ht="16.899999999999999" customHeight="1">
      <c r="A851" s="32"/>
      <c r="B851" s="33"/>
      <c r="C851" s="220" t="s">
        <v>1002</v>
      </c>
      <c r="D851" s="220" t="s">
        <v>1003</v>
      </c>
      <c r="E851" s="17" t="s">
        <v>214</v>
      </c>
      <c r="F851" s="221">
        <v>108.51600000000001</v>
      </c>
      <c r="G851" s="32"/>
      <c r="H851" s="33"/>
    </row>
    <row r="852" spans="1:8" s="2" customFormat="1" ht="16.899999999999999" customHeight="1">
      <c r="A852" s="32"/>
      <c r="B852" s="33"/>
      <c r="C852" s="220" t="s">
        <v>1015</v>
      </c>
      <c r="D852" s="220" t="s">
        <v>1016</v>
      </c>
      <c r="E852" s="17" t="s">
        <v>259</v>
      </c>
      <c r="F852" s="221">
        <v>4.1749999999999998</v>
      </c>
      <c r="G852" s="32"/>
      <c r="H852" s="33"/>
    </row>
    <row r="853" spans="1:8" s="2" customFormat="1" ht="16.899999999999999" customHeight="1">
      <c r="A853" s="32"/>
      <c r="B853" s="33"/>
      <c r="C853" s="220" t="s">
        <v>1419</v>
      </c>
      <c r="D853" s="220" t="s">
        <v>1420</v>
      </c>
      <c r="E853" s="17" t="s">
        <v>200</v>
      </c>
      <c r="F853" s="221">
        <v>37.15</v>
      </c>
      <c r="G853" s="32"/>
      <c r="H853" s="33"/>
    </row>
    <row r="854" spans="1:8" s="2" customFormat="1" ht="16.899999999999999" customHeight="1">
      <c r="A854" s="32"/>
      <c r="B854" s="33"/>
      <c r="C854" s="220" t="s">
        <v>1566</v>
      </c>
      <c r="D854" s="220" t="s">
        <v>1567</v>
      </c>
      <c r="E854" s="17" t="s">
        <v>200</v>
      </c>
      <c r="F854" s="221">
        <v>723.43</v>
      </c>
      <c r="G854" s="32"/>
      <c r="H854" s="33"/>
    </row>
    <row r="855" spans="1:8" s="2" customFormat="1" ht="16.899999999999999" customHeight="1">
      <c r="A855" s="32"/>
      <c r="B855" s="33"/>
      <c r="C855" s="220" t="s">
        <v>1810</v>
      </c>
      <c r="D855" s="220" t="s">
        <v>1811</v>
      </c>
      <c r="E855" s="17" t="s">
        <v>200</v>
      </c>
      <c r="F855" s="221">
        <v>723.43</v>
      </c>
      <c r="G855" s="32"/>
      <c r="H855" s="33"/>
    </row>
    <row r="856" spans="1:8" s="2" customFormat="1" ht="16.899999999999999" customHeight="1">
      <c r="A856" s="32"/>
      <c r="B856" s="33"/>
      <c r="C856" s="220" t="s">
        <v>1827</v>
      </c>
      <c r="D856" s="220" t="s">
        <v>1828</v>
      </c>
      <c r="E856" s="17" t="s">
        <v>200</v>
      </c>
      <c r="F856" s="221">
        <v>979.50800000000004</v>
      </c>
      <c r="G856" s="32"/>
      <c r="H856" s="33"/>
    </row>
    <row r="857" spans="1:8" s="2" customFormat="1" ht="16.899999999999999" customHeight="1">
      <c r="A857" s="32"/>
      <c r="B857" s="33"/>
      <c r="C857" s="220" t="s">
        <v>1878</v>
      </c>
      <c r="D857" s="220" t="s">
        <v>1879</v>
      </c>
      <c r="E857" s="17" t="s">
        <v>200</v>
      </c>
      <c r="F857" s="221">
        <v>37.15</v>
      </c>
      <c r="G857" s="32"/>
      <c r="H857" s="33"/>
    </row>
    <row r="858" spans="1:8" s="2" customFormat="1" ht="16.899999999999999" customHeight="1">
      <c r="A858" s="32"/>
      <c r="B858" s="33"/>
      <c r="C858" s="220" t="s">
        <v>2988</v>
      </c>
      <c r="D858" s="220" t="s">
        <v>2989</v>
      </c>
      <c r="E858" s="17" t="s">
        <v>200</v>
      </c>
      <c r="F858" s="221">
        <v>742.27</v>
      </c>
      <c r="G858" s="32"/>
      <c r="H858" s="33"/>
    </row>
    <row r="859" spans="1:8" s="2" customFormat="1" ht="16.899999999999999" customHeight="1">
      <c r="A859" s="32"/>
      <c r="B859" s="33"/>
      <c r="C859" s="220" t="s">
        <v>2992</v>
      </c>
      <c r="D859" s="220" t="s">
        <v>2993</v>
      </c>
      <c r="E859" s="17" t="s">
        <v>200</v>
      </c>
      <c r="F859" s="221">
        <v>742.27</v>
      </c>
      <c r="G859" s="32"/>
      <c r="H859" s="33"/>
    </row>
    <row r="860" spans="1:8" s="2" customFormat="1" ht="16.899999999999999" customHeight="1">
      <c r="A860" s="32"/>
      <c r="B860" s="33"/>
      <c r="C860" s="220" t="s">
        <v>3076</v>
      </c>
      <c r="D860" s="220" t="s">
        <v>3077</v>
      </c>
      <c r="E860" s="17" t="s">
        <v>200</v>
      </c>
      <c r="F860" s="221">
        <v>173.47</v>
      </c>
      <c r="G860" s="32"/>
      <c r="H860" s="33"/>
    </row>
    <row r="861" spans="1:8" s="2" customFormat="1" ht="16.899999999999999" customHeight="1">
      <c r="A861" s="32"/>
      <c r="B861" s="33"/>
      <c r="C861" s="216" t="s">
        <v>796</v>
      </c>
      <c r="D861" s="217" t="s">
        <v>797</v>
      </c>
      <c r="E861" s="218" t="s">
        <v>1</v>
      </c>
      <c r="F861" s="219">
        <v>663.29</v>
      </c>
      <c r="G861" s="32"/>
      <c r="H861" s="33"/>
    </row>
    <row r="862" spans="1:8" s="2" customFormat="1" ht="16.899999999999999" customHeight="1">
      <c r="A862" s="32"/>
      <c r="B862" s="33"/>
      <c r="C862" s="220" t="s">
        <v>1</v>
      </c>
      <c r="D862" s="220" t="s">
        <v>3587</v>
      </c>
      <c r="E862" s="17" t="s">
        <v>1</v>
      </c>
      <c r="F862" s="221">
        <v>339.73</v>
      </c>
      <c r="G862" s="32"/>
      <c r="H862" s="33"/>
    </row>
    <row r="863" spans="1:8" s="2" customFormat="1" ht="16.899999999999999" customHeight="1">
      <c r="A863" s="32"/>
      <c r="B863" s="33"/>
      <c r="C863" s="220" t="s">
        <v>1</v>
      </c>
      <c r="D863" s="220" t="s">
        <v>3588</v>
      </c>
      <c r="E863" s="17" t="s">
        <v>1</v>
      </c>
      <c r="F863" s="221">
        <v>323.56</v>
      </c>
      <c r="G863" s="32"/>
      <c r="H863" s="33"/>
    </row>
    <row r="864" spans="1:8" s="2" customFormat="1" ht="16.899999999999999" customHeight="1">
      <c r="A864" s="32"/>
      <c r="B864" s="33"/>
      <c r="C864" s="220" t="s">
        <v>1</v>
      </c>
      <c r="D864" s="220" t="s">
        <v>204</v>
      </c>
      <c r="E864" s="17" t="s">
        <v>1</v>
      </c>
      <c r="F864" s="221">
        <v>663.29</v>
      </c>
      <c r="G864" s="32"/>
      <c r="H864" s="33"/>
    </row>
    <row r="865" spans="1:8" s="2" customFormat="1" ht="16.899999999999999" customHeight="1">
      <c r="A865" s="32"/>
      <c r="B865" s="33"/>
      <c r="C865" s="222" t="s">
        <v>3415</v>
      </c>
      <c r="D865" s="32"/>
      <c r="E865" s="32"/>
      <c r="F865" s="32"/>
      <c r="G865" s="32"/>
      <c r="H865" s="33"/>
    </row>
    <row r="866" spans="1:8" s="2" customFormat="1" ht="16.899999999999999" customHeight="1">
      <c r="A866" s="32"/>
      <c r="B866" s="33"/>
      <c r="C866" s="220" t="s">
        <v>1560</v>
      </c>
      <c r="D866" s="220" t="s">
        <v>1561</v>
      </c>
      <c r="E866" s="17" t="s">
        <v>200</v>
      </c>
      <c r="F866" s="221">
        <v>824.04</v>
      </c>
      <c r="G866" s="32"/>
      <c r="H866" s="33"/>
    </row>
    <row r="867" spans="1:8" s="2" customFormat="1" ht="16.899999999999999" customHeight="1">
      <c r="A867" s="32"/>
      <c r="B867" s="33"/>
      <c r="C867" s="220" t="s">
        <v>1570</v>
      </c>
      <c r="D867" s="220" t="s">
        <v>1571</v>
      </c>
      <c r="E867" s="17" t="s">
        <v>200</v>
      </c>
      <c r="F867" s="221">
        <v>1510.32</v>
      </c>
      <c r="G867" s="32"/>
      <c r="H867" s="33"/>
    </row>
    <row r="868" spans="1:8" s="2" customFormat="1" ht="16.899999999999999" customHeight="1">
      <c r="A868" s="32"/>
      <c r="B868" s="33"/>
      <c r="C868" s="220" t="s">
        <v>1878</v>
      </c>
      <c r="D868" s="220" t="s">
        <v>1879</v>
      </c>
      <c r="E868" s="17" t="s">
        <v>200</v>
      </c>
      <c r="F868" s="221">
        <v>824.04</v>
      </c>
      <c r="G868" s="32"/>
      <c r="H868" s="33"/>
    </row>
    <row r="869" spans="1:8" s="2" customFormat="1" ht="16.899999999999999" customHeight="1">
      <c r="A869" s="32"/>
      <c r="B869" s="33"/>
      <c r="C869" s="216" t="s">
        <v>800</v>
      </c>
      <c r="D869" s="217" t="s">
        <v>801</v>
      </c>
      <c r="E869" s="218" t="s">
        <v>1</v>
      </c>
      <c r="F869" s="219">
        <v>160.75</v>
      </c>
      <c r="G869" s="32"/>
      <c r="H869" s="33"/>
    </row>
    <row r="870" spans="1:8" s="2" customFormat="1" ht="16.899999999999999" customHeight="1">
      <c r="A870" s="32"/>
      <c r="B870" s="33"/>
      <c r="C870" s="220" t="s">
        <v>1</v>
      </c>
      <c r="D870" s="220" t="s">
        <v>3589</v>
      </c>
      <c r="E870" s="17" t="s">
        <v>1</v>
      </c>
      <c r="F870" s="221">
        <v>105.02</v>
      </c>
      <c r="G870" s="32"/>
      <c r="H870" s="33"/>
    </row>
    <row r="871" spans="1:8" s="2" customFormat="1" ht="16.899999999999999" customHeight="1">
      <c r="A871" s="32"/>
      <c r="B871" s="33"/>
      <c r="C871" s="220" t="s">
        <v>1</v>
      </c>
      <c r="D871" s="220" t="s">
        <v>3590</v>
      </c>
      <c r="E871" s="17" t="s">
        <v>1</v>
      </c>
      <c r="F871" s="221">
        <v>55.73</v>
      </c>
      <c r="G871" s="32"/>
      <c r="H871" s="33"/>
    </row>
    <row r="872" spans="1:8" s="2" customFormat="1" ht="16.899999999999999" customHeight="1">
      <c r="A872" s="32"/>
      <c r="B872" s="33"/>
      <c r="C872" s="220" t="s">
        <v>1</v>
      </c>
      <c r="D872" s="220" t="s">
        <v>204</v>
      </c>
      <c r="E872" s="17" t="s">
        <v>1</v>
      </c>
      <c r="F872" s="221">
        <v>160.75</v>
      </c>
      <c r="G872" s="32"/>
      <c r="H872" s="33"/>
    </row>
    <row r="873" spans="1:8" s="2" customFormat="1" ht="16.899999999999999" customHeight="1">
      <c r="A873" s="32"/>
      <c r="B873" s="33"/>
      <c r="C873" s="222" t="s">
        <v>3415</v>
      </c>
      <c r="D873" s="32"/>
      <c r="E873" s="32"/>
      <c r="F873" s="32"/>
      <c r="G873" s="32"/>
      <c r="H873" s="33"/>
    </row>
    <row r="874" spans="1:8" s="2" customFormat="1" ht="16.899999999999999" customHeight="1">
      <c r="A874" s="32"/>
      <c r="B874" s="33"/>
      <c r="C874" s="220" t="s">
        <v>1560</v>
      </c>
      <c r="D874" s="220" t="s">
        <v>1561</v>
      </c>
      <c r="E874" s="17" t="s">
        <v>200</v>
      </c>
      <c r="F874" s="221">
        <v>824.04</v>
      </c>
      <c r="G874" s="32"/>
      <c r="H874" s="33"/>
    </row>
    <row r="875" spans="1:8" s="2" customFormat="1" ht="16.899999999999999" customHeight="1">
      <c r="A875" s="32"/>
      <c r="B875" s="33"/>
      <c r="C875" s="220" t="s">
        <v>1570</v>
      </c>
      <c r="D875" s="220" t="s">
        <v>1571</v>
      </c>
      <c r="E875" s="17" t="s">
        <v>200</v>
      </c>
      <c r="F875" s="221">
        <v>1510.32</v>
      </c>
      <c r="G875" s="32"/>
      <c r="H875" s="33"/>
    </row>
    <row r="876" spans="1:8" s="2" customFormat="1" ht="16.899999999999999" customHeight="1">
      <c r="A876" s="32"/>
      <c r="B876" s="33"/>
      <c r="C876" s="220" t="s">
        <v>1878</v>
      </c>
      <c r="D876" s="220" t="s">
        <v>1879</v>
      </c>
      <c r="E876" s="17" t="s">
        <v>200</v>
      </c>
      <c r="F876" s="221">
        <v>824.04</v>
      </c>
      <c r="G876" s="32"/>
      <c r="H876" s="33"/>
    </row>
    <row r="877" spans="1:8" s="2" customFormat="1" ht="16.899999999999999" customHeight="1">
      <c r="A877" s="32"/>
      <c r="B877" s="33"/>
      <c r="C877" s="216" t="s">
        <v>3591</v>
      </c>
      <c r="D877" s="217" t="s">
        <v>3592</v>
      </c>
      <c r="E877" s="218" t="s">
        <v>1</v>
      </c>
      <c r="F877" s="219">
        <v>18.18</v>
      </c>
      <c r="G877" s="32"/>
      <c r="H877" s="33"/>
    </row>
    <row r="878" spans="1:8" s="2" customFormat="1" ht="16.899999999999999" customHeight="1">
      <c r="A878" s="32"/>
      <c r="B878" s="33"/>
      <c r="C878" s="220" t="s">
        <v>1</v>
      </c>
      <c r="D878" s="220" t="s">
        <v>3593</v>
      </c>
      <c r="E878" s="17" t="s">
        <v>1</v>
      </c>
      <c r="F878" s="221">
        <v>18.18</v>
      </c>
      <c r="G878" s="32"/>
      <c r="H878" s="33"/>
    </row>
    <row r="879" spans="1:8" s="2" customFormat="1" ht="16.899999999999999" customHeight="1">
      <c r="A879" s="32"/>
      <c r="B879" s="33"/>
      <c r="C879" s="216" t="s">
        <v>843</v>
      </c>
      <c r="D879" s="217" t="s">
        <v>844</v>
      </c>
      <c r="E879" s="218" t="s">
        <v>1</v>
      </c>
      <c r="F879" s="219">
        <v>587.90899999999999</v>
      </c>
      <c r="G879" s="32"/>
      <c r="H879" s="33"/>
    </row>
    <row r="880" spans="1:8" s="2" customFormat="1" ht="16.899999999999999" customHeight="1">
      <c r="A880" s="32"/>
      <c r="B880" s="33"/>
      <c r="C880" s="220" t="s">
        <v>1</v>
      </c>
      <c r="D880" s="220" t="s">
        <v>3594</v>
      </c>
      <c r="E880" s="17" t="s">
        <v>1</v>
      </c>
      <c r="F880" s="221">
        <v>0</v>
      </c>
      <c r="G880" s="32"/>
      <c r="H880" s="33"/>
    </row>
    <row r="881" spans="1:8" s="2" customFormat="1" ht="16.899999999999999" customHeight="1">
      <c r="A881" s="32"/>
      <c r="B881" s="33"/>
      <c r="C881" s="220" t="s">
        <v>1</v>
      </c>
      <c r="D881" s="220" t="s">
        <v>3595</v>
      </c>
      <c r="E881" s="17" t="s">
        <v>1</v>
      </c>
      <c r="F881" s="221">
        <v>228.75299999999999</v>
      </c>
      <c r="G881" s="32"/>
      <c r="H881" s="33"/>
    </row>
    <row r="882" spans="1:8" s="2" customFormat="1" ht="16.899999999999999" customHeight="1">
      <c r="A882" s="32"/>
      <c r="B882" s="33"/>
      <c r="C882" s="220" t="s">
        <v>1</v>
      </c>
      <c r="D882" s="220" t="s">
        <v>3596</v>
      </c>
      <c r="E882" s="17" t="s">
        <v>1</v>
      </c>
      <c r="F882" s="221">
        <v>151.55699999999999</v>
      </c>
      <c r="G882" s="32"/>
      <c r="H882" s="33"/>
    </row>
    <row r="883" spans="1:8" s="2" customFormat="1" ht="16.899999999999999" customHeight="1">
      <c r="A883" s="32"/>
      <c r="B883" s="33"/>
      <c r="C883" s="220" t="s">
        <v>1</v>
      </c>
      <c r="D883" s="220" t="s">
        <v>3597</v>
      </c>
      <c r="E883" s="17" t="s">
        <v>1</v>
      </c>
      <c r="F883" s="221">
        <v>0</v>
      </c>
      <c r="G883" s="32"/>
      <c r="H883" s="33"/>
    </row>
    <row r="884" spans="1:8" s="2" customFormat="1" ht="16.899999999999999" customHeight="1">
      <c r="A884" s="32"/>
      <c r="B884" s="33"/>
      <c r="C884" s="220" t="s">
        <v>1</v>
      </c>
      <c r="D884" s="220" t="s">
        <v>3598</v>
      </c>
      <c r="E884" s="17" t="s">
        <v>1</v>
      </c>
      <c r="F884" s="221">
        <v>138.95699999999999</v>
      </c>
      <c r="G884" s="32"/>
      <c r="H884" s="33"/>
    </row>
    <row r="885" spans="1:8" s="2" customFormat="1" ht="16.899999999999999" customHeight="1">
      <c r="A885" s="32"/>
      <c r="B885" s="33"/>
      <c r="C885" s="220" t="s">
        <v>1</v>
      </c>
      <c r="D885" s="220" t="s">
        <v>3599</v>
      </c>
      <c r="E885" s="17" t="s">
        <v>1</v>
      </c>
      <c r="F885" s="221">
        <v>99.287999999999997</v>
      </c>
      <c r="G885" s="32"/>
      <c r="H885" s="33"/>
    </row>
    <row r="886" spans="1:8" s="2" customFormat="1" ht="16.899999999999999" customHeight="1">
      <c r="A886" s="32"/>
      <c r="B886" s="33"/>
      <c r="C886" s="220" t="s">
        <v>1</v>
      </c>
      <c r="D886" s="220" t="s">
        <v>1</v>
      </c>
      <c r="E886" s="17" t="s">
        <v>1</v>
      </c>
      <c r="F886" s="221">
        <v>0</v>
      </c>
      <c r="G886" s="32"/>
      <c r="H886" s="33"/>
    </row>
    <row r="887" spans="1:8" s="2" customFormat="1" ht="16.899999999999999" customHeight="1">
      <c r="A887" s="32"/>
      <c r="B887" s="33"/>
      <c r="C887" s="220" t="s">
        <v>1</v>
      </c>
      <c r="D887" s="220" t="s">
        <v>3600</v>
      </c>
      <c r="E887" s="17" t="s">
        <v>1</v>
      </c>
      <c r="F887" s="221">
        <v>50.841000000000001</v>
      </c>
      <c r="G887" s="32"/>
      <c r="H887" s="33"/>
    </row>
    <row r="888" spans="1:8" s="2" customFormat="1" ht="16.899999999999999" customHeight="1">
      <c r="A888" s="32"/>
      <c r="B888" s="33"/>
      <c r="C888" s="220" t="s">
        <v>1</v>
      </c>
      <c r="D888" s="220" t="s">
        <v>3601</v>
      </c>
      <c r="E888" s="17" t="s">
        <v>1</v>
      </c>
      <c r="F888" s="221">
        <v>0</v>
      </c>
      <c r="G888" s="32"/>
      <c r="H888" s="33"/>
    </row>
    <row r="889" spans="1:8" s="2" customFormat="1" ht="16.899999999999999" customHeight="1">
      <c r="A889" s="32"/>
      <c r="B889" s="33"/>
      <c r="C889" s="220" t="s">
        <v>1</v>
      </c>
      <c r="D889" s="220" t="s">
        <v>3602</v>
      </c>
      <c r="E889" s="17" t="s">
        <v>1</v>
      </c>
      <c r="F889" s="221">
        <v>-50.134</v>
      </c>
      <c r="G889" s="32"/>
      <c r="H889" s="33"/>
    </row>
    <row r="890" spans="1:8" s="2" customFormat="1" ht="16.899999999999999" customHeight="1">
      <c r="A890" s="32"/>
      <c r="B890" s="33"/>
      <c r="C890" s="220" t="s">
        <v>1</v>
      </c>
      <c r="D890" s="220" t="s">
        <v>3298</v>
      </c>
      <c r="E890" s="17" t="s">
        <v>1</v>
      </c>
      <c r="F890" s="221">
        <v>0</v>
      </c>
      <c r="G890" s="32"/>
      <c r="H890" s="33"/>
    </row>
    <row r="891" spans="1:8" s="2" customFormat="1" ht="16.899999999999999" customHeight="1">
      <c r="A891" s="32"/>
      <c r="B891" s="33"/>
      <c r="C891" s="220" t="s">
        <v>1</v>
      </c>
      <c r="D891" s="220" t="s">
        <v>3603</v>
      </c>
      <c r="E891" s="17" t="s">
        <v>1</v>
      </c>
      <c r="F891" s="221">
        <v>-31.353000000000002</v>
      </c>
      <c r="G891" s="32"/>
      <c r="H891" s="33"/>
    </row>
    <row r="892" spans="1:8" s="2" customFormat="1" ht="16.899999999999999" customHeight="1">
      <c r="A892" s="32"/>
      <c r="B892" s="33"/>
      <c r="C892" s="220" t="s">
        <v>1</v>
      </c>
      <c r="D892" s="220" t="s">
        <v>204</v>
      </c>
      <c r="E892" s="17" t="s">
        <v>1</v>
      </c>
      <c r="F892" s="221">
        <v>587.90899999999999</v>
      </c>
      <c r="G892" s="32"/>
      <c r="H892" s="33"/>
    </row>
    <row r="893" spans="1:8" s="2" customFormat="1" ht="16.899999999999999" customHeight="1">
      <c r="A893" s="32"/>
      <c r="B893" s="33"/>
      <c r="C893" s="222" t="s">
        <v>3415</v>
      </c>
      <c r="D893" s="32"/>
      <c r="E893" s="32"/>
      <c r="F893" s="32"/>
      <c r="G893" s="32"/>
      <c r="H893" s="33"/>
    </row>
    <row r="894" spans="1:8" s="2" customFormat="1" ht="16.899999999999999" customHeight="1">
      <c r="A894" s="32"/>
      <c r="B894" s="33"/>
      <c r="C894" s="220" t="s">
        <v>1546</v>
      </c>
      <c r="D894" s="220" t="s">
        <v>1547</v>
      </c>
      <c r="E894" s="17" t="s">
        <v>200</v>
      </c>
      <c r="F894" s="221">
        <v>1366.925</v>
      </c>
      <c r="G894" s="32"/>
      <c r="H894" s="33"/>
    </row>
    <row r="895" spans="1:8" s="2" customFormat="1" ht="22.5">
      <c r="A895" s="32"/>
      <c r="B895" s="33"/>
      <c r="C895" s="220" t="s">
        <v>1522</v>
      </c>
      <c r="D895" s="220" t="s">
        <v>1523</v>
      </c>
      <c r="E895" s="17" t="s">
        <v>200</v>
      </c>
      <c r="F895" s="221">
        <v>638.63800000000003</v>
      </c>
      <c r="G895" s="32"/>
      <c r="H895" s="33"/>
    </row>
    <row r="896" spans="1:8" s="2" customFormat="1" ht="16.899999999999999" customHeight="1">
      <c r="A896" s="32"/>
      <c r="B896" s="33"/>
      <c r="C896" s="220" t="s">
        <v>1551</v>
      </c>
      <c r="D896" s="220" t="s">
        <v>1552</v>
      </c>
      <c r="E896" s="17" t="s">
        <v>200</v>
      </c>
      <c r="F896" s="221">
        <v>1063.7850000000001</v>
      </c>
      <c r="G896" s="32"/>
      <c r="H896" s="33"/>
    </row>
    <row r="897" spans="1:8" s="2" customFormat="1" ht="16.899999999999999" customHeight="1">
      <c r="A897" s="32"/>
      <c r="B897" s="33"/>
      <c r="C897" s="216" t="s">
        <v>858</v>
      </c>
      <c r="D897" s="217" t="s">
        <v>859</v>
      </c>
      <c r="E897" s="218" t="s">
        <v>1</v>
      </c>
      <c r="F897" s="219">
        <v>335.988</v>
      </c>
      <c r="G897" s="32"/>
      <c r="H897" s="33"/>
    </row>
    <row r="898" spans="1:8" s="2" customFormat="1" ht="16.899999999999999" customHeight="1">
      <c r="A898" s="32"/>
      <c r="B898" s="33"/>
      <c r="C898" s="220" t="s">
        <v>1</v>
      </c>
      <c r="D898" s="220" t="s">
        <v>3594</v>
      </c>
      <c r="E898" s="17" t="s">
        <v>1</v>
      </c>
      <c r="F898" s="221">
        <v>0</v>
      </c>
      <c r="G898" s="32"/>
      <c r="H898" s="33"/>
    </row>
    <row r="899" spans="1:8" s="2" customFormat="1" ht="16.899999999999999" customHeight="1">
      <c r="A899" s="32"/>
      <c r="B899" s="33"/>
      <c r="C899" s="220" t="s">
        <v>1</v>
      </c>
      <c r="D899" s="220" t="s">
        <v>3604</v>
      </c>
      <c r="E899" s="17" t="s">
        <v>1</v>
      </c>
      <c r="F899" s="221">
        <v>187.083</v>
      </c>
      <c r="G899" s="32"/>
      <c r="H899" s="33"/>
    </row>
    <row r="900" spans="1:8" s="2" customFormat="1" ht="16.899999999999999" customHeight="1">
      <c r="A900" s="32"/>
      <c r="B900" s="33"/>
      <c r="C900" s="220" t="s">
        <v>1</v>
      </c>
      <c r="D900" s="220" t="s">
        <v>3597</v>
      </c>
      <c r="E900" s="17" t="s">
        <v>1</v>
      </c>
      <c r="F900" s="221">
        <v>0</v>
      </c>
      <c r="G900" s="32"/>
      <c r="H900" s="33"/>
    </row>
    <row r="901" spans="1:8" s="2" customFormat="1" ht="16.899999999999999" customHeight="1">
      <c r="A901" s="32"/>
      <c r="B901" s="33"/>
      <c r="C901" s="220" t="s">
        <v>1</v>
      </c>
      <c r="D901" s="220" t="s">
        <v>3605</v>
      </c>
      <c r="E901" s="17" t="s">
        <v>1</v>
      </c>
      <c r="F901" s="221">
        <v>68.063999999999993</v>
      </c>
      <c r="G901" s="32"/>
      <c r="H901" s="33"/>
    </row>
    <row r="902" spans="1:8" s="2" customFormat="1" ht="16.899999999999999" customHeight="1">
      <c r="A902" s="32"/>
      <c r="B902" s="33"/>
      <c r="C902" s="220" t="s">
        <v>1</v>
      </c>
      <c r="D902" s="220" t="s">
        <v>3606</v>
      </c>
      <c r="E902" s="17" t="s">
        <v>1</v>
      </c>
      <c r="F902" s="221">
        <v>0</v>
      </c>
      <c r="G902" s="32"/>
      <c r="H902" s="33"/>
    </row>
    <row r="903" spans="1:8" s="2" customFormat="1" ht="16.899999999999999" customHeight="1">
      <c r="A903" s="32"/>
      <c r="B903" s="33"/>
      <c r="C903" s="220" t="s">
        <v>1</v>
      </c>
      <c r="D903" s="220" t="s">
        <v>3607</v>
      </c>
      <c r="E903" s="17" t="s">
        <v>1</v>
      </c>
      <c r="F903" s="221">
        <v>14.526</v>
      </c>
      <c r="G903" s="32"/>
      <c r="H903" s="33"/>
    </row>
    <row r="904" spans="1:8" s="2" customFormat="1" ht="16.899999999999999" customHeight="1">
      <c r="A904" s="32"/>
      <c r="B904" s="33"/>
      <c r="C904" s="220" t="s">
        <v>1</v>
      </c>
      <c r="D904" s="220" t="s">
        <v>3608</v>
      </c>
      <c r="E904" s="17" t="s">
        <v>1</v>
      </c>
      <c r="F904" s="221">
        <v>36.314999999999998</v>
      </c>
      <c r="G904" s="32"/>
      <c r="H904" s="33"/>
    </row>
    <row r="905" spans="1:8" s="2" customFormat="1" ht="16.899999999999999" customHeight="1">
      <c r="A905" s="32"/>
      <c r="B905" s="33"/>
      <c r="C905" s="220" t="s">
        <v>1</v>
      </c>
      <c r="D905" s="220" t="s">
        <v>439</v>
      </c>
      <c r="E905" s="17" t="s">
        <v>1</v>
      </c>
      <c r="F905" s="221">
        <v>30</v>
      </c>
      <c r="G905" s="32"/>
      <c r="H905" s="33"/>
    </row>
    <row r="906" spans="1:8" s="2" customFormat="1" ht="16.899999999999999" customHeight="1">
      <c r="A906" s="32"/>
      <c r="B906" s="33"/>
      <c r="C906" s="220" t="s">
        <v>1</v>
      </c>
      <c r="D906" s="220" t="s">
        <v>204</v>
      </c>
      <c r="E906" s="17" t="s">
        <v>1</v>
      </c>
      <c r="F906" s="221">
        <v>335.988</v>
      </c>
      <c r="G906" s="32"/>
      <c r="H906" s="33"/>
    </row>
    <row r="907" spans="1:8" s="2" customFormat="1" ht="16.899999999999999" customHeight="1">
      <c r="A907" s="32"/>
      <c r="B907" s="33"/>
      <c r="C907" s="222" t="s">
        <v>3415</v>
      </c>
      <c r="D907" s="32"/>
      <c r="E907" s="32"/>
      <c r="F907" s="32"/>
      <c r="G907" s="32"/>
      <c r="H907" s="33"/>
    </row>
    <row r="908" spans="1:8" s="2" customFormat="1" ht="16.899999999999999" customHeight="1">
      <c r="A908" s="32"/>
      <c r="B908" s="33"/>
      <c r="C908" s="220" t="s">
        <v>1546</v>
      </c>
      <c r="D908" s="220" t="s">
        <v>1547</v>
      </c>
      <c r="E908" s="17" t="s">
        <v>200</v>
      </c>
      <c r="F908" s="221">
        <v>1366.925</v>
      </c>
      <c r="G908" s="32"/>
      <c r="H908" s="33"/>
    </row>
    <row r="909" spans="1:8" s="2" customFormat="1" ht="22.5">
      <c r="A909" s="32"/>
      <c r="B909" s="33"/>
      <c r="C909" s="220" t="s">
        <v>1522</v>
      </c>
      <c r="D909" s="220" t="s">
        <v>1523</v>
      </c>
      <c r="E909" s="17" t="s">
        <v>200</v>
      </c>
      <c r="F909" s="221">
        <v>493.33199999999999</v>
      </c>
      <c r="G909" s="32"/>
      <c r="H909" s="33"/>
    </row>
    <row r="910" spans="1:8" s="2" customFormat="1" ht="16.899999999999999" customHeight="1">
      <c r="A910" s="32"/>
      <c r="B910" s="33"/>
      <c r="C910" s="220" t="s">
        <v>1551</v>
      </c>
      <c r="D910" s="220" t="s">
        <v>1552</v>
      </c>
      <c r="E910" s="17" t="s">
        <v>200</v>
      </c>
      <c r="F910" s="221">
        <v>1063.7850000000001</v>
      </c>
      <c r="G910" s="32"/>
      <c r="H910" s="33"/>
    </row>
    <row r="911" spans="1:8" s="2" customFormat="1" ht="16.899999999999999" customHeight="1">
      <c r="A911" s="32"/>
      <c r="B911" s="33"/>
      <c r="C911" s="216" t="s">
        <v>846</v>
      </c>
      <c r="D911" s="217" t="s">
        <v>847</v>
      </c>
      <c r="E911" s="218" t="s">
        <v>1</v>
      </c>
      <c r="F911" s="219">
        <v>105</v>
      </c>
      <c r="G911" s="32"/>
      <c r="H911" s="33"/>
    </row>
    <row r="912" spans="1:8" s="2" customFormat="1" ht="16.899999999999999" customHeight="1">
      <c r="A912" s="32"/>
      <c r="B912" s="33"/>
      <c r="C912" s="220" t="s">
        <v>1</v>
      </c>
      <c r="D912" s="220" t="s">
        <v>3609</v>
      </c>
      <c r="E912" s="17" t="s">
        <v>1</v>
      </c>
      <c r="F912" s="221">
        <v>105</v>
      </c>
      <c r="G912" s="32"/>
      <c r="H912" s="33"/>
    </row>
    <row r="913" spans="1:8" s="2" customFormat="1" ht="16.899999999999999" customHeight="1">
      <c r="A913" s="32"/>
      <c r="B913" s="33"/>
      <c r="C913" s="222" t="s">
        <v>3415</v>
      </c>
      <c r="D913" s="32"/>
      <c r="E913" s="32"/>
      <c r="F913" s="32"/>
      <c r="G913" s="32"/>
      <c r="H913" s="33"/>
    </row>
    <row r="914" spans="1:8" s="2" customFormat="1" ht="16.899999999999999" customHeight="1">
      <c r="A914" s="32"/>
      <c r="B914" s="33"/>
      <c r="C914" s="220" t="s">
        <v>1546</v>
      </c>
      <c r="D914" s="220" t="s">
        <v>1547</v>
      </c>
      <c r="E914" s="17" t="s">
        <v>200</v>
      </c>
      <c r="F914" s="221">
        <v>1366.925</v>
      </c>
      <c r="G914" s="32"/>
      <c r="H914" s="33"/>
    </row>
    <row r="915" spans="1:8" s="2" customFormat="1" ht="22.5">
      <c r="A915" s="32"/>
      <c r="B915" s="33"/>
      <c r="C915" s="220" t="s">
        <v>1522</v>
      </c>
      <c r="D915" s="220" t="s">
        <v>1523</v>
      </c>
      <c r="E915" s="17" t="s">
        <v>200</v>
      </c>
      <c r="F915" s="221">
        <v>493.33199999999999</v>
      </c>
      <c r="G915" s="32"/>
      <c r="H915" s="33"/>
    </row>
    <row r="916" spans="1:8" s="2" customFormat="1" ht="16.899999999999999" customHeight="1">
      <c r="A916" s="32"/>
      <c r="B916" s="33"/>
      <c r="C916" s="220" t="s">
        <v>3152</v>
      </c>
      <c r="D916" s="220" t="s">
        <v>3153</v>
      </c>
      <c r="E916" s="17" t="s">
        <v>200</v>
      </c>
      <c r="F916" s="221">
        <v>339.95499999999998</v>
      </c>
      <c r="G916" s="32"/>
      <c r="H916" s="33"/>
    </row>
    <row r="917" spans="1:8" s="2" customFormat="1" ht="16.899999999999999" customHeight="1">
      <c r="A917" s="32"/>
      <c r="B917" s="33"/>
      <c r="C917" s="216" t="s">
        <v>849</v>
      </c>
      <c r="D917" s="217" t="s">
        <v>850</v>
      </c>
      <c r="E917" s="218" t="s">
        <v>1</v>
      </c>
      <c r="F917" s="219">
        <v>50.728999999999999</v>
      </c>
      <c r="G917" s="32"/>
      <c r="H917" s="33"/>
    </row>
    <row r="918" spans="1:8" s="2" customFormat="1" ht="16.899999999999999" customHeight="1">
      <c r="A918" s="32"/>
      <c r="B918" s="33"/>
      <c r="C918" s="220" t="s">
        <v>1</v>
      </c>
      <c r="D918" s="220" t="s">
        <v>3610</v>
      </c>
      <c r="E918" s="17" t="s">
        <v>1</v>
      </c>
      <c r="F918" s="221">
        <v>58.841999999999999</v>
      </c>
      <c r="G918" s="32"/>
      <c r="H918" s="33"/>
    </row>
    <row r="919" spans="1:8" s="2" customFormat="1" ht="16.899999999999999" customHeight="1">
      <c r="A919" s="32"/>
      <c r="B919" s="33"/>
      <c r="C919" s="220" t="s">
        <v>1</v>
      </c>
      <c r="D919" s="220" t="s">
        <v>3611</v>
      </c>
      <c r="E919" s="17" t="s">
        <v>1</v>
      </c>
      <c r="F919" s="221">
        <v>-8.1129999999999995</v>
      </c>
      <c r="G919" s="32"/>
      <c r="H919" s="33"/>
    </row>
    <row r="920" spans="1:8" s="2" customFormat="1" ht="16.899999999999999" customHeight="1">
      <c r="A920" s="32"/>
      <c r="B920" s="33"/>
      <c r="C920" s="220" t="s">
        <v>1</v>
      </c>
      <c r="D920" s="220" t="s">
        <v>204</v>
      </c>
      <c r="E920" s="17" t="s">
        <v>1</v>
      </c>
      <c r="F920" s="221">
        <v>50.728999999999999</v>
      </c>
      <c r="G920" s="32"/>
      <c r="H920" s="33"/>
    </row>
    <row r="921" spans="1:8" s="2" customFormat="1" ht="16.899999999999999" customHeight="1">
      <c r="A921" s="32"/>
      <c r="B921" s="33"/>
      <c r="C921" s="222" t="s">
        <v>3415</v>
      </c>
      <c r="D921" s="32"/>
      <c r="E921" s="32"/>
      <c r="F921" s="32"/>
      <c r="G921" s="32"/>
      <c r="H921" s="33"/>
    </row>
    <row r="922" spans="1:8" s="2" customFormat="1" ht="16.899999999999999" customHeight="1">
      <c r="A922" s="32"/>
      <c r="B922" s="33"/>
      <c r="C922" s="220" t="s">
        <v>1546</v>
      </c>
      <c r="D922" s="220" t="s">
        <v>1547</v>
      </c>
      <c r="E922" s="17" t="s">
        <v>200</v>
      </c>
      <c r="F922" s="221">
        <v>1366.925</v>
      </c>
      <c r="G922" s="32"/>
      <c r="H922" s="33"/>
    </row>
    <row r="923" spans="1:8" s="2" customFormat="1" ht="22.5">
      <c r="A923" s="32"/>
      <c r="B923" s="33"/>
      <c r="C923" s="220" t="s">
        <v>1522</v>
      </c>
      <c r="D923" s="220" t="s">
        <v>1523</v>
      </c>
      <c r="E923" s="17" t="s">
        <v>200</v>
      </c>
      <c r="F923" s="221">
        <v>638.63800000000003</v>
      </c>
      <c r="G923" s="32"/>
      <c r="H923" s="33"/>
    </row>
    <row r="924" spans="1:8" s="2" customFormat="1" ht="16.899999999999999" customHeight="1">
      <c r="A924" s="32"/>
      <c r="B924" s="33"/>
      <c r="C924" s="220" t="s">
        <v>1551</v>
      </c>
      <c r="D924" s="220" t="s">
        <v>1552</v>
      </c>
      <c r="E924" s="17" t="s">
        <v>200</v>
      </c>
      <c r="F924" s="221">
        <v>1063.7850000000001</v>
      </c>
      <c r="G924" s="32"/>
      <c r="H924" s="33"/>
    </row>
    <row r="925" spans="1:8" s="2" customFormat="1" ht="16.899999999999999" customHeight="1">
      <c r="A925" s="32"/>
      <c r="B925" s="33"/>
      <c r="C925" s="216" t="s">
        <v>855</v>
      </c>
      <c r="D925" s="217" t="s">
        <v>856</v>
      </c>
      <c r="E925" s="218" t="s">
        <v>1</v>
      </c>
      <c r="F925" s="219">
        <v>234.95500000000001</v>
      </c>
      <c r="G925" s="32"/>
      <c r="H925" s="33"/>
    </row>
    <row r="926" spans="1:8" s="2" customFormat="1" ht="16.899999999999999" customHeight="1">
      <c r="A926" s="32"/>
      <c r="B926" s="33"/>
      <c r="C926" s="220" t="s">
        <v>1</v>
      </c>
      <c r="D926" s="220" t="s">
        <v>984</v>
      </c>
      <c r="E926" s="17" t="s">
        <v>1</v>
      </c>
      <c r="F926" s="221">
        <v>0</v>
      </c>
      <c r="G926" s="32"/>
      <c r="H926" s="33"/>
    </row>
    <row r="927" spans="1:8" s="2" customFormat="1" ht="16.899999999999999" customHeight="1">
      <c r="A927" s="32"/>
      <c r="B927" s="33"/>
      <c r="C927" s="220" t="s">
        <v>1</v>
      </c>
      <c r="D927" s="220" t="s">
        <v>985</v>
      </c>
      <c r="E927" s="17" t="s">
        <v>1</v>
      </c>
      <c r="F927" s="221">
        <v>0</v>
      </c>
      <c r="G927" s="32"/>
      <c r="H927" s="33"/>
    </row>
    <row r="928" spans="1:8" s="2" customFormat="1" ht="16.899999999999999" customHeight="1">
      <c r="A928" s="32"/>
      <c r="B928" s="33"/>
      <c r="C928" s="220" t="s">
        <v>1</v>
      </c>
      <c r="D928" s="220" t="s">
        <v>3612</v>
      </c>
      <c r="E928" s="17" t="s">
        <v>1</v>
      </c>
      <c r="F928" s="221">
        <v>108.223</v>
      </c>
      <c r="G928" s="32"/>
      <c r="H928" s="33"/>
    </row>
    <row r="929" spans="1:8" s="2" customFormat="1" ht="16.899999999999999" customHeight="1">
      <c r="A929" s="32"/>
      <c r="B929" s="33"/>
      <c r="C929" s="220" t="s">
        <v>1</v>
      </c>
      <c r="D929" s="220" t="s">
        <v>987</v>
      </c>
      <c r="E929" s="17" t="s">
        <v>1</v>
      </c>
      <c r="F929" s="221">
        <v>0</v>
      </c>
      <c r="G929" s="32"/>
      <c r="H929" s="33"/>
    </row>
    <row r="930" spans="1:8" s="2" customFormat="1" ht="16.899999999999999" customHeight="1">
      <c r="A930" s="32"/>
      <c r="B930" s="33"/>
      <c r="C930" s="220" t="s">
        <v>1</v>
      </c>
      <c r="D930" s="220" t="s">
        <v>3613</v>
      </c>
      <c r="E930" s="17" t="s">
        <v>1</v>
      </c>
      <c r="F930" s="221">
        <v>126.732</v>
      </c>
      <c r="G930" s="32"/>
      <c r="H930" s="33"/>
    </row>
    <row r="931" spans="1:8" s="2" customFormat="1" ht="16.899999999999999" customHeight="1">
      <c r="A931" s="32"/>
      <c r="B931" s="33"/>
      <c r="C931" s="220" t="s">
        <v>1</v>
      </c>
      <c r="D931" s="220" t="s">
        <v>204</v>
      </c>
      <c r="E931" s="17" t="s">
        <v>1</v>
      </c>
      <c r="F931" s="221">
        <v>234.95500000000001</v>
      </c>
      <c r="G931" s="32"/>
      <c r="H931" s="33"/>
    </row>
    <row r="932" spans="1:8" s="2" customFormat="1" ht="16.899999999999999" customHeight="1">
      <c r="A932" s="32"/>
      <c r="B932" s="33"/>
      <c r="C932" s="222" t="s">
        <v>3415</v>
      </c>
      <c r="D932" s="32"/>
      <c r="E932" s="32"/>
      <c r="F932" s="32"/>
      <c r="G932" s="32"/>
      <c r="H932" s="33"/>
    </row>
    <row r="933" spans="1:8" s="2" customFormat="1" ht="16.899999999999999" customHeight="1">
      <c r="A933" s="32"/>
      <c r="B933" s="33"/>
      <c r="C933" s="220" t="s">
        <v>1546</v>
      </c>
      <c r="D933" s="220" t="s">
        <v>1547</v>
      </c>
      <c r="E933" s="17" t="s">
        <v>200</v>
      </c>
      <c r="F933" s="221">
        <v>1366.925</v>
      </c>
      <c r="G933" s="32"/>
      <c r="H933" s="33"/>
    </row>
    <row r="934" spans="1:8" s="2" customFormat="1" ht="22.5">
      <c r="A934" s="32"/>
      <c r="B934" s="33"/>
      <c r="C934" s="220" t="s">
        <v>1513</v>
      </c>
      <c r="D934" s="220" t="s">
        <v>1514</v>
      </c>
      <c r="E934" s="17" t="s">
        <v>200</v>
      </c>
      <c r="F934" s="221">
        <v>234.95500000000001</v>
      </c>
      <c r="G934" s="32"/>
      <c r="H934" s="33"/>
    </row>
    <row r="935" spans="1:8" s="2" customFormat="1" ht="16.899999999999999" customHeight="1">
      <c r="A935" s="32"/>
      <c r="B935" s="33"/>
      <c r="C935" s="220" t="s">
        <v>3152</v>
      </c>
      <c r="D935" s="220" t="s">
        <v>3153</v>
      </c>
      <c r="E935" s="17" t="s">
        <v>200</v>
      </c>
      <c r="F935" s="221">
        <v>339.95499999999998</v>
      </c>
      <c r="G935" s="32"/>
      <c r="H935" s="33"/>
    </row>
    <row r="936" spans="1:8" s="2" customFormat="1" ht="16.899999999999999" customHeight="1">
      <c r="A936" s="32"/>
      <c r="B936" s="33"/>
      <c r="C936" s="216" t="s">
        <v>852</v>
      </c>
      <c r="D936" s="217" t="s">
        <v>853</v>
      </c>
      <c r="E936" s="218" t="s">
        <v>1</v>
      </c>
      <c r="F936" s="219">
        <v>52.344000000000001</v>
      </c>
      <c r="G936" s="32"/>
      <c r="H936" s="33"/>
    </row>
    <row r="937" spans="1:8" s="2" customFormat="1" ht="16.899999999999999" customHeight="1">
      <c r="A937" s="32"/>
      <c r="B937" s="33"/>
      <c r="C937" s="220" t="s">
        <v>1</v>
      </c>
      <c r="D937" s="220" t="s">
        <v>3614</v>
      </c>
      <c r="E937" s="17" t="s">
        <v>1</v>
      </c>
      <c r="F937" s="221">
        <v>52.969000000000001</v>
      </c>
      <c r="G937" s="32"/>
      <c r="H937" s="33"/>
    </row>
    <row r="938" spans="1:8" s="2" customFormat="1" ht="16.899999999999999" customHeight="1">
      <c r="A938" s="32"/>
      <c r="B938" s="33"/>
      <c r="C938" s="220" t="s">
        <v>1</v>
      </c>
      <c r="D938" s="220" t="s">
        <v>3615</v>
      </c>
      <c r="E938" s="17" t="s">
        <v>1</v>
      </c>
      <c r="F938" s="221">
        <v>-0.625</v>
      </c>
      <c r="G938" s="32"/>
      <c r="H938" s="33"/>
    </row>
    <row r="939" spans="1:8" s="2" customFormat="1" ht="16.899999999999999" customHeight="1">
      <c r="A939" s="32"/>
      <c r="B939" s="33"/>
      <c r="C939" s="220" t="s">
        <v>1</v>
      </c>
      <c r="D939" s="220" t="s">
        <v>204</v>
      </c>
      <c r="E939" s="17" t="s">
        <v>1</v>
      </c>
      <c r="F939" s="221">
        <v>52.344000000000001</v>
      </c>
      <c r="G939" s="32"/>
      <c r="H939" s="33"/>
    </row>
    <row r="940" spans="1:8" s="2" customFormat="1" ht="16.899999999999999" customHeight="1">
      <c r="A940" s="32"/>
      <c r="B940" s="33"/>
      <c r="C940" s="222" t="s">
        <v>3415</v>
      </c>
      <c r="D940" s="32"/>
      <c r="E940" s="32"/>
      <c r="F940" s="32"/>
      <c r="G940" s="32"/>
      <c r="H940" s="33"/>
    </row>
    <row r="941" spans="1:8" s="2" customFormat="1" ht="16.899999999999999" customHeight="1">
      <c r="A941" s="32"/>
      <c r="B941" s="33"/>
      <c r="C941" s="220" t="s">
        <v>1546</v>
      </c>
      <c r="D941" s="220" t="s">
        <v>1547</v>
      </c>
      <c r="E941" s="17" t="s">
        <v>200</v>
      </c>
      <c r="F941" s="221">
        <v>1366.925</v>
      </c>
      <c r="G941" s="32"/>
      <c r="H941" s="33"/>
    </row>
    <row r="942" spans="1:8" s="2" customFormat="1" ht="22.5">
      <c r="A942" s="32"/>
      <c r="B942" s="33"/>
      <c r="C942" s="220" t="s">
        <v>1522</v>
      </c>
      <c r="D942" s="220" t="s">
        <v>1523</v>
      </c>
      <c r="E942" s="17" t="s">
        <v>200</v>
      </c>
      <c r="F942" s="221">
        <v>493.33199999999999</v>
      </c>
      <c r="G942" s="32"/>
      <c r="H942" s="33"/>
    </row>
    <row r="943" spans="1:8" s="2" customFormat="1" ht="16.899999999999999" customHeight="1">
      <c r="A943" s="32"/>
      <c r="B943" s="33"/>
      <c r="C943" s="220" t="s">
        <v>1551</v>
      </c>
      <c r="D943" s="220" t="s">
        <v>1552</v>
      </c>
      <c r="E943" s="17" t="s">
        <v>200</v>
      </c>
      <c r="F943" s="221">
        <v>1063.7850000000001</v>
      </c>
      <c r="G943" s="32"/>
      <c r="H943" s="33"/>
    </row>
    <row r="944" spans="1:8" s="2" customFormat="1" ht="16.899999999999999" customHeight="1">
      <c r="A944" s="32"/>
      <c r="B944" s="33"/>
      <c r="C944" s="216" t="s">
        <v>819</v>
      </c>
      <c r="D944" s="217" t="s">
        <v>820</v>
      </c>
      <c r="E944" s="218" t="s">
        <v>1</v>
      </c>
      <c r="F944" s="219">
        <v>165.45</v>
      </c>
      <c r="G944" s="32"/>
      <c r="H944" s="33"/>
    </row>
    <row r="945" spans="1:8" s="2" customFormat="1" ht="22.5">
      <c r="A945" s="32"/>
      <c r="B945" s="33"/>
      <c r="C945" s="220" t="s">
        <v>1</v>
      </c>
      <c r="D945" s="220" t="s">
        <v>3616</v>
      </c>
      <c r="E945" s="17" t="s">
        <v>1</v>
      </c>
      <c r="F945" s="221">
        <v>134.88</v>
      </c>
      <c r="G945" s="32"/>
      <c r="H945" s="33"/>
    </row>
    <row r="946" spans="1:8" s="2" customFormat="1" ht="16.899999999999999" customHeight="1">
      <c r="A946" s="32"/>
      <c r="B946" s="33"/>
      <c r="C946" s="220" t="s">
        <v>1</v>
      </c>
      <c r="D946" s="220" t="s">
        <v>3617</v>
      </c>
      <c r="E946" s="17" t="s">
        <v>1</v>
      </c>
      <c r="F946" s="221">
        <v>30.57</v>
      </c>
      <c r="G946" s="32"/>
      <c r="H946" s="33"/>
    </row>
    <row r="947" spans="1:8" s="2" customFormat="1" ht="16.899999999999999" customHeight="1">
      <c r="A947" s="32"/>
      <c r="B947" s="33"/>
      <c r="C947" s="220" t="s">
        <v>1</v>
      </c>
      <c r="D947" s="220" t="s">
        <v>204</v>
      </c>
      <c r="E947" s="17" t="s">
        <v>1</v>
      </c>
      <c r="F947" s="221">
        <v>165.45</v>
      </c>
      <c r="G947" s="32"/>
      <c r="H947" s="33"/>
    </row>
    <row r="948" spans="1:8" s="2" customFormat="1" ht="16.899999999999999" customHeight="1">
      <c r="A948" s="32"/>
      <c r="B948" s="33"/>
      <c r="C948" s="222" t="s">
        <v>3415</v>
      </c>
      <c r="D948" s="32"/>
      <c r="E948" s="32"/>
      <c r="F948" s="32"/>
      <c r="G948" s="32"/>
      <c r="H948" s="33"/>
    </row>
    <row r="949" spans="1:8" s="2" customFormat="1" ht="16.899999999999999" customHeight="1">
      <c r="A949" s="32"/>
      <c r="B949" s="33"/>
      <c r="C949" s="220" t="s">
        <v>1862</v>
      </c>
      <c r="D949" s="220" t="s">
        <v>1863</v>
      </c>
      <c r="E949" s="17" t="s">
        <v>200</v>
      </c>
      <c r="F949" s="221">
        <v>4168.8860000000004</v>
      </c>
      <c r="G949" s="32"/>
      <c r="H949" s="33"/>
    </row>
    <row r="950" spans="1:8" s="2" customFormat="1" ht="16.899999999999999" customHeight="1">
      <c r="A950" s="32"/>
      <c r="B950" s="33"/>
      <c r="C950" s="220" t="s">
        <v>2419</v>
      </c>
      <c r="D950" s="220" t="s">
        <v>2420</v>
      </c>
      <c r="E950" s="17" t="s">
        <v>200</v>
      </c>
      <c r="F950" s="221">
        <v>165.45</v>
      </c>
      <c r="G950" s="32"/>
      <c r="H950" s="33"/>
    </row>
    <row r="951" spans="1:8" s="2" customFormat="1" ht="16.899999999999999" customHeight="1">
      <c r="A951" s="32"/>
      <c r="B951" s="33"/>
      <c r="C951" s="220" t="s">
        <v>2423</v>
      </c>
      <c r="D951" s="220" t="s">
        <v>2424</v>
      </c>
      <c r="E951" s="17" t="s">
        <v>200</v>
      </c>
      <c r="F951" s="221">
        <v>1324.2470000000001</v>
      </c>
      <c r="G951" s="32"/>
      <c r="H951" s="33"/>
    </row>
    <row r="952" spans="1:8" s="2" customFormat="1" ht="16.899999999999999" customHeight="1">
      <c r="A952" s="32"/>
      <c r="B952" s="33"/>
      <c r="C952" s="220" t="s">
        <v>1870</v>
      </c>
      <c r="D952" s="220" t="s">
        <v>1871</v>
      </c>
      <c r="E952" s="17" t="s">
        <v>200</v>
      </c>
      <c r="F952" s="221">
        <v>2167.1680000000001</v>
      </c>
      <c r="G952" s="32"/>
      <c r="H952" s="33"/>
    </row>
    <row r="953" spans="1:8" s="2" customFormat="1" ht="16.899999999999999" customHeight="1">
      <c r="A953" s="32"/>
      <c r="B953" s="33"/>
      <c r="C953" s="216" t="s">
        <v>828</v>
      </c>
      <c r="D953" s="217" t="s">
        <v>829</v>
      </c>
      <c r="E953" s="218" t="s">
        <v>1</v>
      </c>
      <c r="F953" s="219">
        <v>1084.3320000000001</v>
      </c>
      <c r="G953" s="32"/>
      <c r="H953" s="33"/>
    </row>
    <row r="954" spans="1:8" s="2" customFormat="1" ht="16.899999999999999" customHeight="1">
      <c r="A954" s="32"/>
      <c r="B954" s="33"/>
      <c r="C954" s="220" t="s">
        <v>1</v>
      </c>
      <c r="D954" s="220" t="s">
        <v>1</v>
      </c>
      <c r="E954" s="17" t="s">
        <v>1</v>
      </c>
      <c r="F954" s="221">
        <v>0</v>
      </c>
      <c r="G954" s="32"/>
      <c r="H954" s="33"/>
    </row>
    <row r="955" spans="1:8" s="2" customFormat="1" ht="16.899999999999999" customHeight="1">
      <c r="A955" s="32"/>
      <c r="B955" s="33"/>
      <c r="C955" s="220" t="s">
        <v>1</v>
      </c>
      <c r="D955" s="220" t="s">
        <v>3618</v>
      </c>
      <c r="E955" s="17" t="s">
        <v>1</v>
      </c>
      <c r="F955" s="221">
        <v>-56.34</v>
      </c>
      <c r="G955" s="32"/>
      <c r="H955" s="33"/>
    </row>
    <row r="956" spans="1:8" s="2" customFormat="1" ht="16.899999999999999" customHeight="1">
      <c r="A956" s="32"/>
      <c r="B956" s="33"/>
      <c r="C956" s="220" t="s">
        <v>1</v>
      </c>
      <c r="D956" s="220" t="s">
        <v>3594</v>
      </c>
      <c r="E956" s="17" t="s">
        <v>1</v>
      </c>
      <c r="F956" s="221">
        <v>0</v>
      </c>
      <c r="G956" s="32"/>
      <c r="H956" s="33"/>
    </row>
    <row r="957" spans="1:8" s="2" customFormat="1" ht="16.899999999999999" customHeight="1">
      <c r="A957" s="32"/>
      <c r="B957" s="33"/>
      <c r="C957" s="220" t="s">
        <v>1</v>
      </c>
      <c r="D957" s="220" t="s">
        <v>3619</v>
      </c>
      <c r="E957" s="17" t="s">
        <v>1</v>
      </c>
      <c r="F957" s="221">
        <v>738.072</v>
      </c>
      <c r="G957" s="32"/>
      <c r="H957" s="33"/>
    </row>
    <row r="958" spans="1:8" s="2" customFormat="1" ht="16.899999999999999" customHeight="1">
      <c r="A958" s="32"/>
      <c r="B958" s="33"/>
      <c r="C958" s="220" t="s">
        <v>1</v>
      </c>
      <c r="D958" s="220" t="s">
        <v>3597</v>
      </c>
      <c r="E958" s="17" t="s">
        <v>1</v>
      </c>
      <c r="F958" s="221">
        <v>0</v>
      </c>
      <c r="G958" s="32"/>
      <c r="H958" s="33"/>
    </row>
    <row r="959" spans="1:8" s="2" customFormat="1" ht="16.899999999999999" customHeight="1">
      <c r="A959" s="32"/>
      <c r="B959" s="33"/>
      <c r="C959" s="220" t="s">
        <v>1</v>
      </c>
      <c r="D959" s="220" t="s">
        <v>3620</v>
      </c>
      <c r="E959" s="17" t="s">
        <v>1</v>
      </c>
      <c r="F959" s="221">
        <v>402.6</v>
      </c>
      <c r="G959" s="32"/>
      <c r="H959" s="33"/>
    </row>
    <row r="960" spans="1:8" s="2" customFormat="1" ht="16.899999999999999" customHeight="1">
      <c r="A960" s="32"/>
      <c r="B960" s="33"/>
      <c r="C960" s="220" t="s">
        <v>1</v>
      </c>
      <c r="D960" s="220" t="s">
        <v>204</v>
      </c>
      <c r="E960" s="17" t="s">
        <v>1</v>
      </c>
      <c r="F960" s="221">
        <v>1084.3320000000001</v>
      </c>
      <c r="G960" s="32"/>
      <c r="H960" s="33"/>
    </row>
    <row r="961" spans="1:8" s="2" customFormat="1" ht="16.899999999999999" customHeight="1">
      <c r="A961" s="32"/>
      <c r="B961" s="33"/>
      <c r="C961" s="222" t="s">
        <v>3415</v>
      </c>
      <c r="D961" s="32"/>
      <c r="E961" s="32"/>
      <c r="F961" s="32"/>
      <c r="G961" s="32"/>
      <c r="H961" s="33"/>
    </row>
    <row r="962" spans="1:8" s="2" customFormat="1" ht="16.899999999999999" customHeight="1">
      <c r="A962" s="32"/>
      <c r="B962" s="33"/>
      <c r="C962" s="220" t="s">
        <v>2423</v>
      </c>
      <c r="D962" s="220" t="s">
        <v>2424</v>
      </c>
      <c r="E962" s="17" t="s">
        <v>200</v>
      </c>
      <c r="F962" s="221">
        <v>1324.2470000000001</v>
      </c>
      <c r="G962" s="32"/>
      <c r="H962" s="33"/>
    </row>
    <row r="963" spans="1:8" s="2" customFormat="1" ht="22.5">
      <c r="A963" s="32"/>
      <c r="B963" s="33"/>
      <c r="C963" s="220" t="s">
        <v>2432</v>
      </c>
      <c r="D963" s="220" t="s">
        <v>2433</v>
      </c>
      <c r="E963" s="17" t="s">
        <v>200</v>
      </c>
      <c r="F963" s="221">
        <v>1084.3320000000001</v>
      </c>
      <c r="G963" s="32"/>
      <c r="H963" s="33"/>
    </row>
    <row r="964" spans="1:8" s="2" customFormat="1" ht="16.899999999999999" customHeight="1">
      <c r="A964" s="32"/>
      <c r="B964" s="33"/>
      <c r="C964" s="220" t="s">
        <v>3357</v>
      </c>
      <c r="D964" s="220" t="s">
        <v>3358</v>
      </c>
      <c r="E964" s="17" t="s">
        <v>200</v>
      </c>
      <c r="F964" s="221">
        <v>4312.5969999999998</v>
      </c>
      <c r="G964" s="32"/>
      <c r="H964" s="33"/>
    </row>
    <row r="965" spans="1:8" s="2" customFormat="1" ht="16.899999999999999" customHeight="1">
      <c r="A965" s="32"/>
      <c r="B965" s="33"/>
      <c r="C965" s="216" t="s">
        <v>825</v>
      </c>
      <c r="D965" s="217" t="s">
        <v>826</v>
      </c>
      <c r="E965" s="218" t="s">
        <v>1</v>
      </c>
      <c r="F965" s="219">
        <v>56.34</v>
      </c>
      <c r="G965" s="32"/>
      <c r="H965" s="33"/>
    </row>
    <row r="966" spans="1:8" s="2" customFormat="1" ht="16.899999999999999" customHeight="1">
      <c r="A966" s="32"/>
      <c r="B966" s="33"/>
      <c r="C966" s="220" t="s">
        <v>1</v>
      </c>
      <c r="D966" s="220" t="s">
        <v>3233</v>
      </c>
      <c r="E966" s="17" t="s">
        <v>1</v>
      </c>
      <c r="F966" s="221">
        <v>0</v>
      </c>
      <c r="G966" s="32"/>
      <c r="H966" s="33"/>
    </row>
    <row r="967" spans="1:8" s="2" customFormat="1" ht="16.899999999999999" customHeight="1">
      <c r="A967" s="32"/>
      <c r="B967" s="33"/>
      <c r="C967" s="220" t="s">
        <v>1</v>
      </c>
      <c r="D967" s="220" t="s">
        <v>3621</v>
      </c>
      <c r="E967" s="17" t="s">
        <v>1</v>
      </c>
      <c r="F967" s="221">
        <v>11</v>
      </c>
      <c r="G967" s="32"/>
      <c r="H967" s="33"/>
    </row>
    <row r="968" spans="1:8" s="2" customFormat="1" ht="16.899999999999999" customHeight="1">
      <c r="A968" s="32"/>
      <c r="B968" s="33"/>
      <c r="C968" s="220" t="s">
        <v>1</v>
      </c>
      <c r="D968" s="220" t="s">
        <v>3174</v>
      </c>
      <c r="E968" s="17" t="s">
        <v>1</v>
      </c>
      <c r="F968" s="221">
        <v>0</v>
      </c>
      <c r="G968" s="32"/>
      <c r="H968" s="33"/>
    </row>
    <row r="969" spans="1:8" s="2" customFormat="1" ht="16.899999999999999" customHeight="1">
      <c r="A969" s="32"/>
      <c r="B969" s="33"/>
      <c r="C969" s="220" t="s">
        <v>1</v>
      </c>
      <c r="D969" s="220" t="s">
        <v>3622</v>
      </c>
      <c r="E969" s="17" t="s">
        <v>1</v>
      </c>
      <c r="F969" s="221">
        <v>11</v>
      </c>
      <c r="G969" s="32"/>
      <c r="H969" s="33"/>
    </row>
    <row r="970" spans="1:8" s="2" customFormat="1" ht="16.899999999999999" customHeight="1">
      <c r="A970" s="32"/>
      <c r="B970" s="33"/>
      <c r="C970" s="220" t="s">
        <v>1</v>
      </c>
      <c r="D970" s="220" t="s">
        <v>3172</v>
      </c>
      <c r="E970" s="17" t="s">
        <v>1</v>
      </c>
      <c r="F970" s="221">
        <v>0</v>
      </c>
      <c r="G970" s="32"/>
      <c r="H970" s="33"/>
    </row>
    <row r="971" spans="1:8" s="2" customFormat="1" ht="16.899999999999999" customHeight="1">
      <c r="A971" s="32"/>
      <c r="B971" s="33"/>
      <c r="C971" s="220" t="s">
        <v>1</v>
      </c>
      <c r="D971" s="220" t="s">
        <v>3623</v>
      </c>
      <c r="E971" s="17" t="s">
        <v>1</v>
      </c>
      <c r="F971" s="221">
        <v>7.19</v>
      </c>
      <c r="G971" s="32"/>
      <c r="H971" s="33"/>
    </row>
    <row r="972" spans="1:8" s="2" customFormat="1" ht="16.899999999999999" customHeight="1">
      <c r="A972" s="32"/>
      <c r="B972" s="33"/>
      <c r="C972" s="220" t="s">
        <v>1</v>
      </c>
      <c r="D972" s="220" t="s">
        <v>3171</v>
      </c>
      <c r="E972" s="17" t="s">
        <v>1</v>
      </c>
      <c r="F972" s="221">
        <v>0</v>
      </c>
      <c r="G972" s="32"/>
      <c r="H972" s="33"/>
    </row>
    <row r="973" spans="1:8" s="2" customFormat="1" ht="16.899999999999999" customHeight="1">
      <c r="A973" s="32"/>
      <c r="B973" s="33"/>
      <c r="C973" s="220" t="s">
        <v>1</v>
      </c>
      <c r="D973" s="220" t="s">
        <v>3624</v>
      </c>
      <c r="E973" s="17" t="s">
        <v>1</v>
      </c>
      <c r="F973" s="221">
        <v>3.34</v>
      </c>
      <c r="G973" s="32"/>
      <c r="H973" s="33"/>
    </row>
    <row r="974" spans="1:8" s="2" customFormat="1" ht="16.899999999999999" customHeight="1">
      <c r="A974" s="32"/>
      <c r="B974" s="33"/>
      <c r="C974" s="220" t="s">
        <v>1</v>
      </c>
      <c r="D974" s="220" t="s">
        <v>3169</v>
      </c>
      <c r="E974" s="17" t="s">
        <v>1</v>
      </c>
      <c r="F974" s="221">
        <v>0</v>
      </c>
      <c r="G974" s="32"/>
      <c r="H974" s="33"/>
    </row>
    <row r="975" spans="1:8" s="2" customFormat="1" ht="16.899999999999999" customHeight="1">
      <c r="A975" s="32"/>
      <c r="B975" s="33"/>
      <c r="C975" s="220" t="s">
        <v>1</v>
      </c>
      <c r="D975" s="220" t="s">
        <v>3625</v>
      </c>
      <c r="E975" s="17" t="s">
        <v>1</v>
      </c>
      <c r="F975" s="221">
        <v>1.31</v>
      </c>
      <c r="G975" s="32"/>
      <c r="H975" s="33"/>
    </row>
    <row r="976" spans="1:8" s="2" customFormat="1" ht="16.899999999999999" customHeight="1">
      <c r="A976" s="32"/>
      <c r="B976" s="33"/>
      <c r="C976" s="220" t="s">
        <v>1</v>
      </c>
      <c r="D976" s="220" t="s">
        <v>3167</v>
      </c>
      <c r="E976" s="17" t="s">
        <v>1</v>
      </c>
      <c r="F976" s="221">
        <v>0</v>
      </c>
      <c r="G976" s="32"/>
      <c r="H976" s="33"/>
    </row>
    <row r="977" spans="1:8" s="2" customFormat="1" ht="16.899999999999999" customHeight="1">
      <c r="A977" s="32"/>
      <c r="B977" s="33"/>
      <c r="C977" s="220" t="s">
        <v>1</v>
      </c>
      <c r="D977" s="220" t="s">
        <v>2539</v>
      </c>
      <c r="E977" s="17" t="s">
        <v>1</v>
      </c>
      <c r="F977" s="221">
        <v>1.8</v>
      </c>
      <c r="G977" s="32"/>
      <c r="H977" s="33"/>
    </row>
    <row r="978" spans="1:8" s="2" customFormat="1" ht="16.899999999999999" customHeight="1">
      <c r="A978" s="32"/>
      <c r="B978" s="33"/>
      <c r="C978" s="220" t="s">
        <v>1</v>
      </c>
      <c r="D978" s="220" t="s">
        <v>3168</v>
      </c>
      <c r="E978" s="17" t="s">
        <v>1</v>
      </c>
      <c r="F978" s="221">
        <v>0</v>
      </c>
      <c r="G978" s="32"/>
      <c r="H978" s="33"/>
    </row>
    <row r="979" spans="1:8" s="2" customFormat="1" ht="16.899999999999999" customHeight="1">
      <c r="A979" s="32"/>
      <c r="B979" s="33"/>
      <c r="C979" s="220" t="s">
        <v>1</v>
      </c>
      <c r="D979" s="220" t="s">
        <v>3626</v>
      </c>
      <c r="E979" s="17" t="s">
        <v>1</v>
      </c>
      <c r="F979" s="221">
        <v>6.38</v>
      </c>
      <c r="G979" s="32"/>
      <c r="H979" s="33"/>
    </row>
    <row r="980" spans="1:8" s="2" customFormat="1" ht="16.899999999999999" customHeight="1">
      <c r="A980" s="32"/>
      <c r="B980" s="33"/>
      <c r="C980" s="220" t="s">
        <v>1</v>
      </c>
      <c r="D980" s="220" t="s">
        <v>3170</v>
      </c>
      <c r="E980" s="17" t="s">
        <v>1</v>
      </c>
      <c r="F980" s="221">
        <v>0</v>
      </c>
      <c r="G980" s="32"/>
      <c r="H980" s="33"/>
    </row>
    <row r="981" spans="1:8" s="2" customFormat="1" ht="16.899999999999999" customHeight="1">
      <c r="A981" s="32"/>
      <c r="B981" s="33"/>
      <c r="C981" s="220" t="s">
        <v>1</v>
      </c>
      <c r="D981" s="220" t="s">
        <v>3627</v>
      </c>
      <c r="E981" s="17" t="s">
        <v>1</v>
      </c>
      <c r="F981" s="221">
        <v>7.16</v>
      </c>
      <c r="G981" s="32"/>
      <c r="H981" s="33"/>
    </row>
    <row r="982" spans="1:8" s="2" customFormat="1" ht="16.899999999999999" customHeight="1">
      <c r="A982" s="32"/>
      <c r="B982" s="33"/>
      <c r="C982" s="220" t="s">
        <v>1</v>
      </c>
      <c r="D982" s="220" t="s">
        <v>3173</v>
      </c>
      <c r="E982" s="17" t="s">
        <v>1</v>
      </c>
      <c r="F982" s="221">
        <v>0</v>
      </c>
      <c r="G982" s="32"/>
      <c r="H982" s="33"/>
    </row>
    <row r="983" spans="1:8" s="2" customFormat="1" ht="16.899999999999999" customHeight="1">
      <c r="A983" s="32"/>
      <c r="B983" s="33"/>
      <c r="C983" s="220" t="s">
        <v>1</v>
      </c>
      <c r="D983" s="220" t="s">
        <v>3627</v>
      </c>
      <c r="E983" s="17" t="s">
        <v>1</v>
      </c>
      <c r="F983" s="221">
        <v>7.16</v>
      </c>
      <c r="G983" s="32"/>
      <c r="H983" s="33"/>
    </row>
    <row r="984" spans="1:8" s="2" customFormat="1" ht="16.899999999999999" customHeight="1">
      <c r="A984" s="32"/>
      <c r="B984" s="33"/>
      <c r="C984" s="220" t="s">
        <v>1</v>
      </c>
      <c r="D984" s="220" t="s">
        <v>204</v>
      </c>
      <c r="E984" s="17" t="s">
        <v>1</v>
      </c>
      <c r="F984" s="221">
        <v>56.34</v>
      </c>
      <c r="G984" s="32"/>
      <c r="H984" s="33"/>
    </row>
    <row r="985" spans="1:8" s="2" customFormat="1" ht="16.899999999999999" customHeight="1">
      <c r="A985" s="32"/>
      <c r="B985" s="33"/>
      <c r="C985" s="222" t="s">
        <v>3415</v>
      </c>
      <c r="D985" s="32"/>
      <c r="E985" s="32"/>
      <c r="F985" s="32"/>
      <c r="G985" s="32"/>
      <c r="H985" s="33"/>
    </row>
    <row r="986" spans="1:8" s="2" customFormat="1" ht="16.899999999999999" customHeight="1">
      <c r="A986" s="32"/>
      <c r="B986" s="33"/>
      <c r="C986" s="220" t="s">
        <v>2423</v>
      </c>
      <c r="D986" s="220" t="s">
        <v>2424</v>
      </c>
      <c r="E986" s="17" t="s">
        <v>200</v>
      </c>
      <c r="F986" s="221">
        <v>1324.2470000000001</v>
      </c>
      <c r="G986" s="32"/>
      <c r="H986" s="33"/>
    </row>
    <row r="987" spans="1:8" s="2" customFormat="1" ht="22.5">
      <c r="A987" s="32"/>
      <c r="B987" s="33"/>
      <c r="C987" s="220" t="s">
        <v>2436</v>
      </c>
      <c r="D987" s="220" t="s">
        <v>2437</v>
      </c>
      <c r="E987" s="17" t="s">
        <v>200</v>
      </c>
      <c r="F987" s="221">
        <v>56.34</v>
      </c>
      <c r="G987" s="32"/>
      <c r="H987" s="33"/>
    </row>
    <row r="988" spans="1:8" s="2" customFormat="1" ht="16.899999999999999" customHeight="1">
      <c r="A988" s="32"/>
      <c r="B988" s="33"/>
      <c r="C988" s="220" t="s">
        <v>3357</v>
      </c>
      <c r="D988" s="220" t="s">
        <v>3358</v>
      </c>
      <c r="E988" s="17" t="s">
        <v>200</v>
      </c>
      <c r="F988" s="221">
        <v>4312.5969999999998</v>
      </c>
      <c r="G988" s="32"/>
      <c r="H988" s="33"/>
    </row>
    <row r="989" spans="1:8" s="2" customFormat="1" ht="16.899999999999999" customHeight="1">
      <c r="A989" s="32"/>
      <c r="B989" s="33"/>
      <c r="C989" s="216" t="s">
        <v>831</v>
      </c>
      <c r="D989" s="217" t="s">
        <v>832</v>
      </c>
      <c r="E989" s="218" t="s">
        <v>1</v>
      </c>
      <c r="F989" s="219">
        <v>209.10400000000001</v>
      </c>
      <c r="G989" s="32"/>
      <c r="H989" s="33"/>
    </row>
    <row r="990" spans="1:8" s="2" customFormat="1" ht="16.899999999999999" customHeight="1">
      <c r="A990" s="32"/>
      <c r="B990" s="33"/>
      <c r="C990" s="220" t="s">
        <v>1</v>
      </c>
      <c r="D990" s="220" t="s">
        <v>3594</v>
      </c>
      <c r="E990" s="17" t="s">
        <v>1</v>
      </c>
      <c r="F990" s="221">
        <v>0</v>
      </c>
      <c r="G990" s="32"/>
      <c r="H990" s="33"/>
    </row>
    <row r="991" spans="1:8" s="2" customFormat="1" ht="22.5">
      <c r="A991" s="32"/>
      <c r="B991" s="33"/>
      <c r="C991" s="220" t="s">
        <v>1</v>
      </c>
      <c r="D991" s="220" t="s">
        <v>3628</v>
      </c>
      <c r="E991" s="17" t="s">
        <v>1</v>
      </c>
      <c r="F991" s="221">
        <v>77.230999999999995</v>
      </c>
      <c r="G991" s="32"/>
      <c r="H991" s="33"/>
    </row>
    <row r="992" spans="1:8" s="2" customFormat="1" ht="16.899999999999999" customHeight="1">
      <c r="A992" s="32"/>
      <c r="B992" s="33"/>
      <c r="C992" s="220" t="s">
        <v>1</v>
      </c>
      <c r="D992" s="220" t="s">
        <v>3629</v>
      </c>
      <c r="E992" s="17" t="s">
        <v>1</v>
      </c>
      <c r="F992" s="221">
        <v>56.734999999999999</v>
      </c>
      <c r="G992" s="32"/>
      <c r="H992" s="33"/>
    </row>
    <row r="993" spans="1:8" s="2" customFormat="1" ht="16.899999999999999" customHeight="1">
      <c r="A993" s="32"/>
      <c r="B993" s="33"/>
      <c r="C993" s="220" t="s">
        <v>1</v>
      </c>
      <c r="D993" s="220" t="s">
        <v>3597</v>
      </c>
      <c r="E993" s="17" t="s">
        <v>1</v>
      </c>
      <c r="F993" s="221">
        <v>0</v>
      </c>
      <c r="G993" s="32"/>
      <c r="H993" s="33"/>
    </row>
    <row r="994" spans="1:8" s="2" customFormat="1" ht="16.899999999999999" customHeight="1">
      <c r="A994" s="32"/>
      <c r="B994" s="33"/>
      <c r="C994" s="220" t="s">
        <v>1</v>
      </c>
      <c r="D994" s="220" t="s">
        <v>3630</v>
      </c>
      <c r="E994" s="17" t="s">
        <v>1</v>
      </c>
      <c r="F994" s="221">
        <v>32.011000000000003</v>
      </c>
      <c r="G994" s="32"/>
      <c r="H994" s="33"/>
    </row>
    <row r="995" spans="1:8" s="2" customFormat="1" ht="16.899999999999999" customHeight="1">
      <c r="A995" s="32"/>
      <c r="B995" s="33"/>
      <c r="C995" s="220" t="s">
        <v>1</v>
      </c>
      <c r="D995" s="220" t="s">
        <v>3631</v>
      </c>
      <c r="E995" s="17" t="s">
        <v>1</v>
      </c>
      <c r="F995" s="221">
        <v>43.127000000000002</v>
      </c>
      <c r="G995" s="32"/>
      <c r="H995" s="33"/>
    </row>
    <row r="996" spans="1:8" s="2" customFormat="1" ht="16.899999999999999" customHeight="1">
      <c r="A996" s="32"/>
      <c r="B996" s="33"/>
      <c r="C996" s="220" t="s">
        <v>1</v>
      </c>
      <c r="D996" s="220" t="s">
        <v>204</v>
      </c>
      <c r="E996" s="17" t="s">
        <v>1</v>
      </c>
      <c r="F996" s="221">
        <v>209.10400000000001</v>
      </c>
      <c r="G996" s="32"/>
      <c r="H996" s="33"/>
    </row>
    <row r="997" spans="1:8" s="2" customFormat="1" ht="16.899999999999999" customHeight="1">
      <c r="A997" s="32"/>
      <c r="B997" s="33"/>
      <c r="C997" s="222" t="s">
        <v>3415</v>
      </c>
      <c r="D997" s="32"/>
      <c r="E997" s="32"/>
      <c r="F997" s="32"/>
      <c r="G997" s="32"/>
      <c r="H997" s="33"/>
    </row>
    <row r="998" spans="1:8" s="2" customFormat="1" ht="16.899999999999999" customHeight="1">
      <c r="A998" s="32"/>
      <c r="B998" s="33"/>
      <c r="C998" s="220" t="s">
        <v>1901</v>
      </c>
      <c r="D998" s="220" t="s">
        <v>1902</v>
      </c>
      <c r="E998" s="17" t="s">
        <v>200</v>
      </c>
      <c r="F998" s="221">
        <v>209.10400000000001</v>
      </c>
      <c r="G998" s="32"/>
      <c r="H998" s="33"/>
    </row>
    <row r="999" spans="1:8" s="2" customFormat="1" ht="22.5">
      <c r="A999" s="32"/>
      <c r="B999" s="33"/>
      <c r="C999" s="220" t="s">
        <v>2410</v>
      </c>
      <c r="D999" s="220" t="s">
        <v>2411</v>
      </c>
      <c r="E999" s="17" t="s">
        <v>200</v>
      </c>
      <c r="F999" s="221">
        <v>209.10400000000001</v>
      </c>
      <c r="G999" s="32"/>
      <c r="H999" s="33"/>
    </row>
    <row r="1000" spans="1:8" s="2" customFormat="1" ht="16.899999999999999" customHeight="1">
      <c r="A1000" s="32"/>
      <c r="B1000" s="33"/>
      <c r="C1000" s="220" t="s">
        <v>3357</v>
      </c>
      <c r="D1000" s="220" t="s">
        <v>3358</v>
      </c>
      <c r="E1000" s="17" t="s">
        <v>200</v>
      </c>
      <c r="F1000" s="221">
        <v>4312.5969999999998</v>
      </c>
      <c r="G1000" s="32"/>
      <c r="H1000" s="33"/>
    </row>
    <row r="1001" spans="1:8" s="2" customFormat="1" ht="16.899999999999999" customHeight="1">
      <c r="A1001" s="32"/>
      <c r="B1001" s="33"/>
      <c r="C1001" s="216" t="s">
        <v>822</v>
      </c>
      <c r="D1001" s="217" t="s">
        <v>823</v>
      </c>
      <c r="E1001" s="218" t="s">
        <v>1</v>
      </c>
      <c r="F1001" s="219">
        <v>18.125</v>
      </c>
      <c r="G1001" s="32"/>
      <c r="H1001" s="33"/>
    </row>
    <row r="1002" spans="1:8" s="2" customFormat="1" ht="16.899999999999999" customHeight="1">
      <c r="A1002" s="32"/>
      <c r="B1002" s="33"/>
      <c r="C1002" s="220" t="s">
        <v>1</v>
      </c>
      <c r="D1002" s="220" t="s">
        <v>3632</v>
      </c>
      <c r="E1002" s="17" t="s">
        <v>1</v>
      </c>
      <c r="F1002" s="221">
        <v>0</v>
      </c>
      <c r="G1002" s="32"/>
      <c r="H1002" s="33"/>
    </row>
    <row r="1003" spans="1:8" s="2" customFormat="1" ht="16.899999999999999" customHeight="1">
      <c r="A1003" s="32"/>
      <c r="B1003" s="33"/>
      <c r="C1003" s="220" t="s">
        <v>1</v>
      </c>
      <c r="D1003" s="220" t="s">
        <v>3633</v>
      </c>
      <c r="E1003" s="17" t="s">
        <v>1</v>
      </c>
      <c r="F1003" s="221">
        <v>18.125</v>
      </c>
      <c r="G1003" s="32"/>
      <c r="H1003" s="33"/>
    </row>
    <row r="1004" spans="1:8" s="2" customFormat="1" ht="16.899999999999999" customHeight="1">
      <c r="A1004" s="32"/>
      <c r="B1004" s="33"/>
      <c r="C1004" s="222" t="s">
        <v>3415</v>
      </c>
      <c r="D1004" s="32"/>
      <c r="E1004" s="32"/>
      <c r="F1004" s="32"/>
      <c r="G1004" s="32"/>
      <c r="H1004" s="33"/>
    </row>
    <row r="1005" spans="1:8" s="2" customFormat="1" ht="16.899999999999999" customHeight="1">
      <c r="A1005" s="32"/>
      <c r="B1005" s="33"/>
      <c r="C1005" s="220" t="s">
        <v>2414</v>
      </c>
      <c r="D1005" s="220" t="s">
        <v>2415</v>
      </c>
      <c r="E1005" s="17" t="s">
        <v>200</v>
      </c>
      <c r="F1005" s="221">
        <v>18.125</v>
      </c>
      <c r="G1005" s="32"/>
      <c r="H1005" s="33"/>
    </row>
    <row r="1006" spans="1:8" s="2" customFormat="1" ht="16.899999999999999" customHeight="1">
      <c r="A1006" s="32"/>
      <c r="B1006" s="33"/>
      <c r="C1006" s="220" t="s">
        <v>2423</v>
      </c>
      <c r="D1006" s="220" t="s">
        <v>2424</v>
      </c>
      <c r="E1006" s="17" t="s">
        <v>200</v>
      </c>
      <c r="F1006" s="221">
        <v>1324.2470000000001</v>
      </c>
      <c r="G1006" s="32"/>
      <c r="H1006" s="33"/>
    </row>
    <row r="1007" spans="1:8" s="2" customFormat="1" ht="16.899999999999999" customHeight="1">
      <c r="A1007" s="32"/>
      <c r="B1007" s="33"/>
      <c r="C1007" s="216" t="s">
        <v>873</v>
      </c>
      <c r="D1007" s="217" t="s">
        <v>874</v>
      </c>
      <c r="E1007" s="218" t="s">
        <v>1</v>
      </c>
      <c r="F1007" s="219">
        <v>86.334999999999994</v>
      </c>
      <c r="G1007" s="32"/>
      <c r="H1007" s="33"/>
    </row>
    <row r="1008" spans="1:8" s="2" customFormat="1" ht="16.899999999999999" customHeight="1">
      <c r="A1008" s="32"/>
      <c r="B1008" s="33"/>
      <c r="C1008" s="220" t="s">
        <v>1</v>
      </c>
      <c r="D1008" s="220" t="s">
        <v>1639</v>
      </c>
      <c r="E1008" s="17" t="s">
        <v>1</v>
      </c>
      <c r="F1008" s="221">
        <v>0</v>
      </c>
      <c r="G1008" s="32"/>
      <c r="H1008" s="33"/>
    </row>
    <row r="1009" spans="1:8" s="2" customFormat="1" ht="16.899999999999999" customHeight="1">
      <c r="A1009" s="32"/>
      <c r="B1009" s="33"/>
      <c r="C1009" s="220" t="s">
        <v>1</v>
      </c>
      <c r="D1009" s="220" t="s">
        <v>1640</v>
      </c>
      <c r="E1009" s="17" t="s">
        <v>1</v>
      </c>
      <c r="F1009" s="221">
        <v>14.68</v>
      </c>
      <c r="G1009" s="32"/>
      <c r="H1009" s="33"/>
    </row>
    <row r="1010" spans="1:8" s="2" customFormat="1" ht="16.899999999999999" customHeight="1">
      <c r="A1010" s="32"/>
      <c r="B1010" s="33"/>
      <c r="C1010" s="220" t="s">
        <v>1</v>
      </c>
      <c r="D1010" s="220" t="s">
        <v>1641</v>
      </c>
      <c r="E1010" s="17" t="s">
        <v>1</v>
      </c>
      <c r="F1010" s="221">
        <v>0</v>
      </c>
      <c r="G1010" s="32"/>
      <c r="H1010" s="33"/>
    </row>
    <row r="1011" spans="1:8" s="2" customFormat="1" ht="16.899999999999999" customHeight="1">
      <c r="A1011" s="32"/>
      <c r="B1011" s="33"/>
      <c r="C1011" s="220" t="s">
        <v>1</v>
      </c>
      <c r="D1011" s="220" t="s">
        <v>1642</v>
      </c>
      <c r="E1011" s="17" t="s">
        <v>1</v>
      </c>
      <c r="F1011" s="221">
        <v>12.2</v>
      </c>
      <c r="G1011" s="32"/>
      <c r="H1011" s="33"/>
    </row>
    <row r="1012" spans="1:8" s="2" customFormat="1" ht="16.899999999999999" customHeight="1">
      <c r="A1012" s="32"/>
      <c r="B1012" s="33"/>
      <c r="C1012" s="220" t="s">
        <v>1</v>
      </c>
      <c r="D1012" s="220" t="s">
        <v>1643</v>
      </c>
      <c r="E1012" s="17" t="s">
        <v>1</v>
      </c>
      <c r="F1012" s="221">
        <v>0</v>
      </c>
      <c r="G1012" s="32"/>
      <c r="H1012" s="33"/>
    </row>
    <row r="1013" spans="1:8" s="2" customFormat="1" ht="16.899999999999999" customHeight="1">
      <c r="A1013" s="32"/>
      <c r="B1013" s="33"/>
      <c r="C1013" s="220" t="s">
        <v>1</v>
      </c>
      <c r="D1013" s="220" t="s">
        <v>1644</v>
      </c>
      <c r="E1013" s="17" t="s">
        <v>1</v>
      </c>
      <c r="F1013" s="221">
        <v>5.09</v>
      </c>
      <c r="G1013" s="32"/>
      <c r="H1013" s="33"/>
    </row>
    <row r="1014" spans="1:8" s="2" customFormat="1" ht="16.899999999999999" customHeight="1">
      <c r="A1014" s="32"/>
      <c r="B1014" s="33"/>
      <c r="C1014" s="220" t="s">
        <v>1</v>
      </c>
      <c r="D1014" s="220" t="s">
        <v>1647</v>
      </c>
      <c r="E1014" s="17" t="s">
        <v>1</v>
      </c>
      <c r="F1014" s="221">
        <v>0</v>
      </c>
      <c r="G1014" s="32"/>
      <c r="H1014" s="33"/>
    </row>
    <row r="1015" spans="1:8" s="2" customFormat="1" ht="16.899999999999999" customHeight="1">
      <c r="A1015" s="32"/>
      <c r="B1015" s="33"/>
      <c r="C1015" s="220" t="s">
        <v>1</v>
      </c>
      <c r="D1015" s="220" t="s">
        <v>1648</v>
      </c>
      <c r="E1015" s="17" t="s">
        <v>1</v>
      </c>
      <c r="F1015" s="221">
        <v>11.45</v>
      </c>
      <c r="G1015" s="32"/>
      <c r="H1015" s="33"/>
    </row>
    <row r="1016" spans="1:8" s="2" customFormat="1" ht="16.899999999999999" customHeight="1">
      <c r="A1016" s="32"/>
      <c r="B1016" s="33"/>
      <c r="C1016" s="220" t="s">
        <v>1</v>
      </c>
      <c r="D1016" s="220" t="s">
        <v>1649</v>
      </c>
      <c r="E1016" s="17" t="s">
        <v>1</v>
      </c>
      <c r="F1016" s="221">
        <v>0</v>
      </c>
      <c r="G1016" s="32"/>
      <c r="H1016" s="33"/>
    </row>
    <row r="1017" spans="1:8" s="2" customFormat="1" ht="16.899999999999999" customHeight="1">
      <c r="A1017" s="32"/>
      <c r="B1017" s="33"/>
      <c r="C1017" s="220" t="s">
        <v>1</v>
      </c>
      <c r="D1017" s="220" t="s">
        <v>1650</v>
      </c>
      <c r="E1017" s="17" t="s">
        <v>1</v>
      </c>
      <c r="F1017" s="221">
        <v>15.36</v>
      </c>
      <c r="G1017" s="32"/>
      <c r="H1017" s="33"/>
    </row>
    <row r="1018" spans="1:8" s="2" customFormat="1" ht="16.899999999999999" customHeight="1">
      <c r="A1018" s="32"/>
      <c r="B1018" s="33"/>
      <c r="C1018" s="220" t="s">
        <v>1</v>
      </c>
      <c r="D1018" s="220" t="s">
        <v>1651</v>
      </c>
      <c r="E1018" s="17" t="s">
        <v>1</v>
      </c>
      <c r="F1018" s="221">
        <v>0</v>
      </c>
      <c r="G1018" s="32"/>
      <c r="H1018" s="33"/>
    </row>
    <row r="1019" spans="1:8" s="2" customFormat="1" ht="16.899999999999999" customHeight="1">
      <c r="A1019" s="32"/>
      <c r="B1019" s="33"/>
      <c r="C1019" s="220" t="s">
        <v>1</v>
      </c>
      <c r="D1019" s="220" t="s">
        <v>1652</v>
      </c>
      <c r="E1019" s="17" t="s">
        <v>1</v>
      </c>
      <c r="F1019" s="221">
        <v>19.555</v>
      </c>
      <c r="G1019" s="32"/>
      <c r="H1019" s="33"/>
    </row>
    <row r="1020" spans="1:8" s="2" customFormat="1" ht="16.899999999999999" customHeight="1">
      <c r="A1020" s="32"/>
      <c r="B1020" s="33"/>
      <c r="C1020" s="220" t="s">
        <v>1</v>
      </c>
      <c r="D1020" s="220" t="s">
        <v>1655</v>
      </c>
      <c r="E1020" s="17" t="s">
        <v>1</v>
      </c>
      <c r="F1020" s="221">
        <v>0</v>
      </c>
      <c r="G1020" s="32"/>
      <c r="H1020" s="33"/>
    </row>
    <row r="1021" spans="1:8" s="2" customFormat="1" ht="16.899999999999999" customHeight="1">
      <c r="A1021" s="32"/>
      <c r="B1021" s="33"/>
      <c r="C1021" s="220" t="s">
        <v>1</v>
      </c>
      <c r="D1021" s="220" t="s">
        <v>1656</v>
      </c>
      <c r="E1021" s="17" t="s">
        <v>1</v>
      </c>
      <c r="F1021" s="221">
        <v>8</v>
      </c>
      <c r="G1021" s="32"/>
      <c r="H1021" s="33"/>
    </row>
    <row r="1022" spans="1:8" s="2" customFormat="1" ht="16.899999999999999" customHeight="1">
      <c r="A1022" s="32"/>
      <c r="B1022" s="33"/>
      <c r="C1022" s="220" t="s">
        <v>1</v>
      </c>
      <c r="D1022" s="220" t="s">
        <v>1453</v>
      </c>
      <c r="E1022" s="17" t="s">
        <v>1</v>
      </c>
      <c r="F1022" s="221">
        <v>0</v>
      </c>
      <c r="G1022" s="32"/>
      <c r="H1022" s="33"/>
    </row>
    <row r="1023" spans="1:8" s="2" customFormat="1" ht="16.899999999999999" customHeight="1">
      <c r="A1023" s="32"/>
      <c r="B1023" s="33"/>
      <c r="C1023" s="220" t="s">
        <v>1</v>
      </c>
      <c r="D1023" s="220" t="s">
        <v>204</v>
      </c>
      <c r="E1023" s="17" t="s">
        <v>1</v>
      </c>
      <c r="F1023" s="221">
        <v>86.334999999999994</v>
      </c>
      <c r="G1023" s="32"/>
      <c r="H1023" s="33"/>
    </row>
    <row r="1024" spans="1:8" s="2" customFormat="1" ht="16.899999999999999" customHeight="1">
      <c r="A1024" s="32"/>
      <c r="B1024" s="33"/>
      <c r="C1024" s="222" t="s">
        <v>3415</v>
      </c>
      <c r="D1024" s="32"/>
      <c r="E1024" s="32"/>
      <c r="F1024" s="32"/>
      <c r="G1024" s="32"/>
      <c r="H1024" s="33"/>
    </row>
    <row r="1025" spans="1:8" s="2" customFormat="1" ht="16.899999999999999" customHeight="1">
      <c r="A1025" s="32"/>
      <c r="B1025" s="33"/>
      <c r="C1025" s="220" t="s">
        <v>3016</v>
      </c>
      <c r="D1025" s="220" t="s">
        <v>3017</v>
      </c>
      <c r="E1025" s="17" t="s">
        <v>228</v>
      </c>
      <c r="F1025" s="221">
        <v>879.92</v>
      </c>
      <c r="G1025" s="32"/>
      <c r="H1025" s="33"/>
    </row>
    <row r="1026" spans="1:8" s="2" customFormat="1" ht="16.899999999999999" customHeight="1">
      <c r="A1026" s="32"/>
      <c r="B1026" s="33"/>
      <c r="C1026" s="220" t="s">
        <v>3021</v>
      </c>
      <c r="D1026" s="220" t="s">
        <v>3022</v>
      </c>
      <c r="E1026" s="17" t="s">
        <v>228</v>
      </c>
      <c r="F1026" s="221">
        <v>86.334999999999994</v>
      </c>
      <c r="G1026" s="32"/>
      <c r="H1026" s="33"/>
    </row>
    <row r="1027" spans="1:8" s="2" customFormat="1" ht="16.899999999999999" customHeight="1">
      <c r="A1027" s="32"/>
      <c r="B1027" s="33"/>
      <c r="C1027" s="216" t="s">
        <v>867</v>
      </c>
      <c r="D1027" s="217" t="s">
        <v>868</v>
      </c>
      <c r="E1027" s="218" t="s">
        <v>1</v>
      </c>
      <c r="F1027" s="219">
        <v>291.34500000000003</v>
      </c>
      <c r="G1027" s="32"/>
      <c r="H1027" s="33"/>
    </row>
    <row r="1028" spans="1:8" s="2" customFormat="1" ht="16.899999999999999" customHeight="1">
      <c r="A1028" s="32"/>
      <c r="B1028" s="33"/>
      <c r="C1028" s="220" t="s">
        <v>1</v>
      </c>
      <c r="D1028" s="220" t="s">
        <v>1581</v>
      </c>
      <c r="E1028" s="17" t="s">
        <v>1</v>
      </c>
      <c r="F1028" s="221">
        <v>0</v>
      </c>
      <c r="G1028" s="32"/>
      <c r="H1028" s="33"/>
    </row>
    <row r="1029" spans="1:8" s="2" customFormat="1" ht="22.5">
      <c r="A1029" s="32"/>
      <c r="B1029" s="33"/>
      <c r="C1029" s="220" t="s">
        <v>1</v>
      </c>
      <c r="D1029" s="220" t="s">
        <v>1582</v>
      </c>
      <c r="E1029" s="17" t="s">
        <v>1</v>
      </c>
      <c r="F1029" s="221">
        <v>34.159999999999997</v>
      </c>
      <c r="G1029" s="32"/>
      <c r="H1029" s="33"/>
    </row>
    <row r="1030" spans="1:8" s="2" customFormat="1" ht="16.899999999999999" customHeight="1">
      <c r="A1030" s="32"/>
      <c r="B1030" s="33"/>
      <c r="C1030" s="220" t="s">
        <v>1</v>
      </c>
      <c r="D1030" s="220" t="s">
        <v>1457</v>
      </c>
      <c r="E1030" s="17" t="s">
        <v>1</v>
      </c>
      <c r="F1030" s="221">
        <v>0</v>
      </c>
      <c r="G1030" s="32"/>
      <c r="H1030" s="33"/>
    </row>
    <row r="1031" spans="1:8" s="2" customFormat="1" ht="16.899999999999999" customHeight="1">
      <c r="A1031" s="32"/>
      <c r="B1031" s="33"/>
      <c r="C1031" s="220" t="s">
        <v>1</v>
      </c>
      <c r="D1031" s="220" t="s">
        <v>1583</v>
      </c>
      <c r="E1031" s="17" t="s">
        <v>1</v>
      </c>
      <c r="F1031" s="221">
        <v>39.619999999999997</v>
      </c>
      <c r="G1031" s="32"/>
      <c r="H1031" s="33"/>
    </row>
    <row r="1032" spans="1:8" s="2" customFormat="1" ht="16.899999999999999" customHeight="1">
      <c r="A1032" s="32"/>
      <c r="B1032" s="33"/>
      <c r="C1032" s="220" t="s">
        <v>1</v>
      </c>
      <c r="D1032" s="220" t="s">
        <v>1588</v>
      </c>
      <c r="E1032" s="17" t="s">
        <v>1</v>
      </c>
      <c r="F1032" s="221">
        <v>0</v>
      </c>
      <c r="G1032" s="32"/>
      <c r="H1032" s="33"/>
    </row>
    <row r="1033" spans="1:8" s="2" customFormat="1" ht="16.899999999999999" customHeight="1">
      <c r="A1033" s="32"/>
      <c r="B1033" s="33"/>
      <c r="C1033" s="220" t="s">
        <v>1</v>
      </c>
      <c r="D1033" s="220" t="s">
        <v>1589</v>
      </c>
      <c r="E1033" s="17" t="s">
        <v>1</v>
      </c>
      <c r="F1033" s="221">
        <v>8.9600000000000009</v>
      </c>
      <c r="G1033" s="32"/>
      <c r="H1033" s="33"/>
    </row>
    <row r="1034" spans="1:8" s="2" customFormat="1" ht="16.899999999999999" customHeight="1">
      <c r="A1034" s="32"/>
      <c r="B1034" s="33"/>
      <c r="C1034" s="220" t="s">
        <v>1</v>
      </c>
      <c r="D1034" s="220" t="s">
        <v>1597</v>
      </c>
      <c r="E1034" s="17" t="s">
        <v>1</v>
      </c>
      <c r="F1034" s="221">
        <v>0</v>
      </c>
      <c r="G1034" s="32"/>
      <c r="H1034" s="33"/>
    </row>
    <row r="1035" spans="1:8" s="2" customFormat="1" ht="16.899999999999999" customHeight="1">
      <c r="A1035" s="32"/>
      <c r="B1035" s="33"/>
      <c r="C1035" s="220" t="s">
        <v>1</v>
      </c>
      <c r="D1035" s="220" t="s">
        <v>1598</v>
      </c>
      <c r="E1035" s="17" t="s">
        <v>1</v>
      </c>
      <c r="F1035" s="221">
        <v>5.75</v>
      </c>
      <c r="G1035" s="32"/>
      <c r="H1035" s="33"/>
    </row>
    <row r="1036" spans="1:8" s="2" customFormat="1" ht="16.899999999999999" customHeight="1">
      <c r="A1036" s="32"/>
      <c r="B1036" s="33"/>
      <c r="C1036" s="220" t="s">
        <v>1</v>
      </c>
      <c r="D1036" s="220" t="s">
        <v>1459</v>
      </c>
      <c r="E1036" s="17" t="s">
        <v>1</v>
      </c>
      <c r="F1036" s="221">
        <v>0</v>
      </c>
      <c r="G1036" s="32"/>
      <c r="H1036" s="33"/>
    </row>
    <row r="1037" spans="1:8" s="2" customFormat="1" ht="16.899999999999999" customHeight="1">
      <c r="A1037" s="32"/>
      <c r="B1037" s="33"/>
      <c r="C1037" s="220" t="s">
        <v>1</v>
      </c>
      <c r="D1037" s="220" t="s">
        <v>1605</v>
      </c>
      <c r="E1037" s="17" t="s">
        <v>1</v>
      </c>
      <c r="F1037" s="221">
        <v>36.31</v>
      </c>
      <c r="G1037" s="32"/>
      <c r="H1037" s="33"/>
    </row>
    <row r="1038" spans="1:8" s="2" customFormat="1" ht="16.899999999999999" customHeight="1">
      <c r="A1038" s="32"/>
      <c r="B1038" s="33"/>
      <c r="C1038" s="220" t="s">
        <v>1</v>
      </c>
      <c r="D1038" s="220" t="s">
        <v>1365</v>
      </c>
      <c r="E1038" s="17" t="s">
        <v>1</v>
      </c>
      <c r="F1038" s="221">
        <v>0</v>
      </c>
      <c r="G1038" s="32"/>
      <c r="H1038" s="33"/>
    </row>
    <row r="1039" spans="1:8" s="2" customFormat="1" ht="16.899999999999999" customHeight="1">
      <c r="A1039" s="32"/>
      <c r="B1039" s="33"/>
      <c r="C1039" s="220" t="s">
        <v>1</v>
      </c>
      <c r="D1039" s="220" t="s">
        <v>1606</v>
      </c>
      <c r="E1039" s="17" t="s">
        <v>1</v>
      </c>
      <c r="F1039" s="221">
        <v>8.7899999999999991</v>
      </c>
      <c r="G1039" s="32"/>
      <c r="H1039" s="33"/>
    </row>
    <row r="1040" spans="1:8" s="2" customFormat="1" ht="16.899999999999999" customHeight="1">
      <c r="A1040" s="32"/>
      <c r="B1040" s="33"/>
      <c r="C1040" s="220" t="s">
        <v>1</v>
      </c>
      <c r="D1040" s="220" t="s">
        <v>1610</v>
      </c>
      <c r="E1040" s="17" t="s">
        <v>1</v>
      </c>
      <c r="F1040" s="221">
        <v>0</v>
      </c>
      <c r="G1040" s="32"/>
      <c r="H1040" s="33"/>
    </row>
    <row r="1041" spans="1:8" s="2" customFormat="1" ht="16.899999999999999" customHeight="1">
      <c r="A1041" s="32"/>
      <c r="B1041" s="33"/>
      <c r="C1041" s="220" t="s">
        <v>1</v>
      </c>
      <c r="D1041" s="220" t="s">
        <v>1611</v>
      </c>
      <c r="E1041" s="17" t="s">
        <v>1</v>
      </c>
      <c r="F1041" s="221">
        <v>8.86</v>
      </c>
      <c r="G1041" s="32"/>
      <c r="H1041" s="33"/>
    </row>
    <row r="1042" spans="1:8" s="2" customFormat="1" ht="16.899999999999999" customHeight="1">
      <c r="A1042" s="32"/>
      <c r="B1042" s="33"/>
      <c r="C1042" s="220" t="s">
        <v>1</v>
      </c>
      <c r="D1042" s="220" t="s">
        <v>1612</v>
      </c>
      <c r="E1042" s="17" t="s">
        <v>1</v>
      </c>
      <c r="F1042" s="221">
        <v>0</v>
      </c>
      <c r="G1042" s="32"/>
      <c r="H1042" s="33"/>
    </row>
    <row r="1043" spans="1:8" s="2" customFormat="1" ht="16.899999999999999" customHeight="1">
      <c r="A1043" s="32"/>
      <c r="B1043" s="33"/>
      <c r="C1043" s="220" t="s">
        <v>1</v>
      </c>
      <c r="D1043" s="220" t="s">
        <v>1613</v>
      </c>
      <c r="E1043" s="17" t="s">
        <v>1</v>
      </c>
      <c r="F1043" s="221">
        <v>6.45</v>
      </c>
      <c r="G1043" s="32"/>
      <c r="H1043" s="33"/>
    </row>
    <row r="1044" spans="1:8" s="2" customFormat="1" ht="16.899999999999999" customHeight="1">
      <c r="A1044" s="32"/>
      <c r="B1044" s="33"/>
      <c r="C1044" s="220" t="s">
        <v>1</v>
      </c>
      <c r="D1044" s="220" t="s">
        <v>1617</v>
      </c>
      <c r="E1044" s="17" t="s">
        <v>1</v>
      </c>
      <c r="F1044" s="221">
        <v>0</v>
      </c>
      <c r="G1044" s="32"/>
      <c r="H1044" s="33"/>
    </row>
    <row r="1045" spans="1:8" s="2" customFormat="1" ht="16.899999999999999" customHeight="1">
      <c r="A1045" s="32"/>
      <c r="B1045" s="33"/>
      <c r="C1045" s="220" t="s">
        <v>1</v>
      </c>
      <c r="D1045" s="220" t="s">
        <v>1618</v>
      </c>
      <c r="E1045" s="17" t="s">
        <v>1</v>
      </c>
      <c r="F1045" s="221">
        <v>2.1</v>
      </c>
      <c r="G1045" s="32"/>
      <c r="H1045" s="33"/>
    </row>
    <row r="1046" spans="1:8" s="2" customFormat="1" ht="16.899999999999999" customHeight="1">
      <c r="A1046" s="32"/>
      <c r="B1046" s="33"/>
      <c r="C1046" s="220" t="s">
        <v>1</v>
      </c>
      <c r="D1046" s="220" t="s">
        <v>3548</v>
      </c>
      <c r="E1046" s="17" t="s">
        <v>1</v>
      </c>
      <c r="F1046" s="221">
        <v>0</v>
      </c>
      <c r="G1046" s="32"/>
      <c r="H1046" s="33"/>
    </row>
    <row r="1047" spans="1:8" s="2" customFormat="1" ht="16.899999999999999" customHeight="1">
      <c r="A1047" s="32"/>
      <c r="B1047" s="33"/>
      <c r="C1047" s="220" t="s">
        <v>1</v>
      </c>
      <c r="D1047" s="220" t="s">
        <v>1</v>
      </c>
      <c r="E1047" s="17" t="s">
        <v>1</v>
      </c>
      <c r="F1047" s="221">
        <v>0</v>
      </c>
      <c r="G1047" s="32"/>
      <c r="H1047" s="33"/>
    </row>
    <row r="1048" spans="1:8" s="2" customFormat="1" ht="16.899999999999999" customHeight="1">
      <c r="A1048" s="32"/>
      <c r="B1048" s="33"/>
      <c r="C1048" s="220" t="s">
        <v>1</v>
      </c>
      <c r="D1048" s="220" t="s">
        <v>3551</v>
      </c>
      <c r="E1048" s="17" t="s">
        <v>1</v>
      </c>
      <c r="F1048" s="221">
        <v>0</v>
      </c>
      <c r="G1048" s="32"/>
      <c r="H1048" s="33"/>
    </row>
    <row r="1049" spans="1:8" s="2" customFormat="1" ht="16.899999999999999" customHeight="1">
      <c r="A1049" s="32"/>
      <c r="B1049" s="33"/>
      <c r="C1049" s="220" t="s">
        <v>1</v>
      </c>
      <c r="D1049" s="220" t="s">
        <v>1</v>
      </c>
      <c r="E1049" s="17" t="s">
        <v>1</v>
      </c>
      <c r="F1049" s="221">
        <v>0</v>
      </c>
      <c r="G1049" s="32"/>
      <c r="H1049" s="33"/>
    </row>
    <row r="1050" spans="1:8" s="2" customFormat="1" ht="16.899999999999999" customHeight="1">
      <c r="A1050" s="32"/>
      <c r="B1050" s="33"/>
      <c r="C1050" s="220" t="s">
        <v>1</v>
      </c>
      <c r="D1050" s="220" t="s">
        <v>1</v>
      </c>
      <c r="E1050" s="17" t="s">
        <v>1</v>
      </c>
      <c r="F1050" s="221">
        <v>0</v>
      </c>
      <c r="G1050" s="32"/>
      <c r="H1050" s="33"/>
    </row>
    <row r="1051" spans="1:8" s="2" customFormat="1" ht="16.899999999999999" customHeight="1">
      <c r="A1051" s="32"/>
      <c r="B1051" s="33"/>
      <c r="C1051" s="220" t="s">
        <v>1</v>
      </c>
      <c r="D1051" s="220" t="s">
        <v>1626</v>
      </c>
      <c r="E1051" s="17" t="s">
        <v>1</v>
      </c>
      <c r="F1051" s="221">
        <v>0</v>
      </c>
      <c r="G1051" s="32"/>
      <c r="H1051" s="33"/>
    </row>
    <row r="1052" spans="1:8" s="2" customFormat="1" ht="16.899999999999999" customHeight="1">
      <c r="A1052" s="32"/>
      <c r="B1052" s="33"/>
      <c r="C1052" s="220" t="s">
        <v>1</v>
      </c>
      <c r="D1052" s="220" t="s">
        <v>1627</v>
      </c>
      <c r="E1052" s="17" t="s">
        <v>1</v>
      </c>
      <c r="F1052" s="221">
        <v>28.95</v>
      </c>
      <c r="G1052" s="32"/>
      <c r="H1052" s="33"/>
    </row>
    <row r="1053" spans="1:8" s="2" customFormat="1" ht="16.899999999999999" customHeight="1">
      <c r="A1053" s="32"/>
      <c r="B1053" s="33"/>
      <c r="C1053" s="220" t="s">
        <v>1</v>
      </c>
      <c r="D1053" s="220" t="s">
        <v>1449</v>
      </c>
      <c r="E1053" s="17" t="s">
        <v>1</v>
      </c>
      <c r="F1053" s="221">
        <v>0</v>
      </c>
      <c r="G1053" s="32"/>
      <c r="H1053" s="33"/>
    </row>
    <row r="1054" spans="1:8" s="2" customFormat="1" ht="16.899999999999999" customHeight="1">
      <c r="A1054" s="32"/>
      <c r="B1054" s="33"/>
      <c r="C1054" s="220" t="s">
        <v>1</v>
      </c>
      <c r="D1054" s="220" t="s">
        <v>1628</v>
      </c>
      <c r="E1054" s="17" t="s">
        <v>1</v>
      </c>
      <c r="F1054" s="221">
        <v>41.05</v>
      </c>
      <c r="G1054" s="32"/>
      <c r="H1054" s="33"/>
    </row>
    <row r="1055" spans="1:8" s="2" customFormat="1" ht="16.899999999999999" customHeight="1">
      <c r="A1055" s="32"/>
      <c r="B1055" s="33"/>
      <c r="C1055" s="220" t="s">
        <v>1</v>
      </c>
      <c r="D1055" s="220" t="s">
        <v>1451</v>
      </c>
      <c r="E1055" s="17" t="s">
        <v>1</v>
      </c>
      <c r="F1055" s="221">
        <v>0</v>
      </c>
      <c r="G1055" s="32"/>
      <c r="H1055" s="33"/>
    </row>
    <row r="1056" spans="1:8" s="2" customFormat="1" ht="16.899999999999999" customHeight="1">
      <c r="A1056" s="32"/>
      <c r="B1056" s="33"/>
      <c r="C1056" s="220" t="s">
        <v>1</v>
      </c>
      <c r="D1056" s="220" t="s">
        <v>1636</v>
      </c>
      <c r="E1056" s="17" t="s">
        <v>1</v>
      </c>
      <c r="F1056" s="221">
        <v>14.24</v>
      </c>
      <c r="G1056" s="32"/>
      <c r="H1056" s="33"/>
    </row>
    <row r="1057" spans="1:8" s="2" customFormat="1" ht="16.899999999999999" customHeight="1">
      <c r="A1057" s="32"/>
      <c r="B1057" s="33"/>
      <c r="C1057" s="220" t="s">
        <v>1</v>
      </c>
      <c r="D1057" s="220" t="s">
        <v>1645</v>
      </c>
      <c r="E1057" s="17" t="s">
        <v>1</v>
      </c>
      <c r="F1057" s="221">
        <v>0</v>
      </c>
      <c r="G1057" s="32"/>
      <c r="H1057" s="33"/>
    </row>
    <row r="1058" spans="1:8" s="2" customFormat="1" ht="16.899999999999999" customHeight="1">
      <c r="A1058" s="32"/>
      <c r="B1058" s="33"/>
      <c r="C1058" s="220" t="s">
        <v>1</v>
      </c>
      <c r="D1058" s="220" t="s">
        <v>1646</v>
      </c>
      <c r="E1058" s="17" t="s">
        <v>1</v>
      </c>
      <c r="F1058" s="221">
        <v>8.2200000000000006</v>
      </c>
      <c r="G1058" s="32"/>
      <c r="H1058" s="33"/>
    </row>
    <row r="1059" spans="1:8" s="2" customFormat="1" ht="16.899999999999999" customHeight="1">
      <c r="A1059" s="32"/>
      <c r="B1059" s="33"/>
      <c r="C1059" s="220" t="s">
        <v>1</v>
      </c>
      <c r="D1059" s="220" t="s">
        <v>1653</v>
      </c>
      <c r="E1059" s="17" t="s">
        <v>1</v>
      </c>
      <c r="F1059" s="221">
        <v>0</v>
      </c>
      <c r="G1059" s="32"/>
      <c r="H1059" s="33"/>
    </row>
    <row r="1060" spans="1:8" s="2" customFormat="1" ht="16.899999999999999" customHeight="1">
      <c r="A1060" s="32"/>
      <c r="B1060" s="33"/>
      <c r="C1060" s="220" t="s">
        <v>1</v>
      </c>
      <c r="D1060" s="220" t="s">
        <v>1654</v>
      </c>
      <c r="E1060" s="17" t="s">
        <v>1</v>
      </c>
      <c r="F1060" s="221">
        <v>10.130000000000001</v>
      </c>
      <c r="G1060" s="32"/>
      <c r="H1060" s="33"/>
    </row>
    <row r="1061" spans="1:8" s="2" customFormat="1" ht="16.899999999999999" customHeight="1">
      <c r="A1061" s="32"/>
      <c r="B1061" s="33"/>
      <c r="C1061" s="220" t="s">
        <v>1</v>
      </c>
      <c r="D1061" s="220" t="s">
        <v>1</v>
      </c>
      <c r="E1061" s="17" t="s">
        <v>1</v>
      </c>
      <c r="F1061" s="221">
        <v>0</v>
      </c>
      <c r="G1061" s="32"/>
      <c r="H1061" s="33"/>
    </row>
    <row r="1062" spans="1:8" s="2" customFormat="1" ht="16.899999999999999" customHeight="1">
      <c r="A1062" s="32"/>
      <c r="B1062" s="33"/>
      <c r="C1062" s="220" t="s">
        <v>1</v>
      </c>
      <c r="D1062" s="220" t="s">
        <v>1</v>
      </c>
      <c r="E1062" s="17" t="s">
        <v>1</v>
      </c>
      <c r="F1062" s="221">
        <v>0</v>
      </c>
      <c r="G1062" s="32"/>
      <c r="H1062" s="33"/>
    </row>
    <row r="1063" spans="1:8" s="2" customFormat="1" ht="16.899999999999999" customHeight="1">
      <c r="A1063" s="32"/>
      <c r="B1063" s="33"/>
      <c r="C1063" s="220" t="s">
        <v>1</v>
      </c>
      <c r="D1063" s="220" t="s">
        <v>1668</v>
      </c>
      <c r="E1063" s="17" t="s">
        <v>1</v>
      </c>
      <c r="F1063" s="221">
        <v>0</v>
      </c>
      <c r="G1063" s="32"/>
      <c r="H1063" s="33"/>
    </row>
    <row r="1064" spans="1:8" s="2" customFormat="1" ht="16.899999999999999" customHeight="1">
      <c r="A1064" s="32"/>
      <c r="B1064" s="33"/>
      <c r="C1064" s="220" t="s">
        <v>1</v>
      </c>
      <c r="D1064" s="220" t="s">
        <v>3378</v>
      </c>
      <c r="E1064" s="17" t="s">
        <v>1</v>
      </c>
      <c r="F1064" s="221">
        <v>0</v>
      </c>
      <c r="G1064" s="32"/>
      <c r="H1064" s="33"/>
    </row>
    <row r="1065" spans="1:8" s="2" customFormat="1" ht="22.5">
      <c r="A1065" s="32"/>
      <c r="B1065" s="33"/>
      <c r="C1065" s="220" t="s">
        <v>1</v>
      </c>
      <c r="D1065" s="220" t="s">
        <v>3489</v>
      </c>
      <c r="E1065" s="17" t="s">
        <v>1</v>
      </c>
      <c r="F1065" s="221">
        <v>37.755000000000003</v>
      </c>
      <c r="G1065" s="32"/>
      <c r="H1065" s="33"/>
    </row>
    <row r="1066" spans="1:8" s="2" customFormat="1" ht="16.899999999999999" customHeight="1">
      <c r="A1066" s="32"/>
      <c r="B1066" s="33"/>
      <c r="C1066" s="220" t="s">
        <v>1</v>
      </c>
      <c r="D1066" s="220" t="s">
        <v>204</v>
      </c>
      <c r="E1066" s="17" t="s">
        <v>1</v>
      </c>
      <c r="F1066" s="221">
        <v>291.34500000000003</v>
      </c>
      <c r="G1066" s="32"/>
      <c r="H1066" s="33"/>
    </row>
    <row r="1067" spans="1:8" s="2" customFormat="1" ht="16.899999999999999" customHeight="1">
      <c r="A1067" s="32"/>
      <c r="B1067" s="33"/>
      <c r="C1067" s="222" t="s">
        <v>3415</v>
      </c>
      <c r="D1067" s="32"/>
      <c r="E1067" s="32"/>
      <c r="F1067" s="32"/>
      <c r="G1067" s="32"/>
      <c r="H1067" s="33"/>
    </row>
    <row r="1068" spans="1:8" s="2" customFormat="1" ht="16.899999999999999" customHeight="1">
      <c r="A1068" s="32"/>
      <c r="B1068" s="33"/>
      <c r="C1068" s="220" t="s">
        <v>3016</v>
      </c>
      <c r="D1068" s="220" t="s">
        <v>3017</v>
      </c>
      <c r="E1068" s="17" t="s">
        <v>228</v>
      </c>
      <c r="F1068" s="221">
        <v>879.92</v>
      </c>
      <c r="G1068" s="32"/>
      <c r="H1068" s="33"/>
    </row>
    <row r="1069" spans="1:8" s="2" customFormat="1" ht="16.899999999999999" customHeight="1">
      <c r="A1069" s="32"/>
      <c r="B1069" s="33"/>
      <c r="C1069" s="220" t="s">
        <v>3025</v>
      </c>
      <c r="D1069" s="220" t="s">
        <v>3026</v>
      </c>
      <c r="E1069" s="17" t="s">
        <v>228</v>
      </c>
      <c r="F1069" s="221">
        <v>291.34500000000003</v>
      </c>
      <c r="G1069" s="32"/>
      <c r="H1069" s="33"/>
    </row>
    <row r="1070" spans="1:8" s="2" customFormat="1" ht="16.899999999999999" customHeight="1">
      <c r="A1070" s="32"/>
      <c r="B1070" s="33"/>
      <c r="C1070" s="216" t="s">
        <v>870</v>
      </c>
      <c r="D1070" s="217" t="s">
        <v>871</v>
      </c>
      <c r="E1070" s="218" t="s">
        <v>1</v>
      </c>
      <c r="F1070" s="219">
        <v>247.14</v>
      </c>
      <c r="G1070" s="32"/>
      <c r="H1070" s="33"/>
    </row>
    <row r="1071" spans="1:8" s="2" customFormat="1" ht="16.899999999999999" customHeight="1">
      <c r="A1071" s="32"/>
      <c r="B1071" s="33"/>
      <c r="C1071" s="220" t="s">
        <v>1</v>
      </c>
      <c r="D1071" s="220" t="s">
        <v>1584</v>
      </c>
      <c r="E1071" s="17" t="s">
        <v>1</v>
      </c>
      <c r="F1071" s="221">
        <v>0</v>
      </c>
      <c r="G1071" s="32"/>
      <c r="H1071" s="33"/>
    </row>
    <row r="1072" spans="1:8" s="2" customFormat="1" ht="16.899999999999999" customHeight="1">
      <c r="A1072" s="32"/>
      <c r="B1072" s="33"/>
      <c r="C1072" s="220" t="s">
        <v>1</v>
      </c>
      <c r="D1072" s="220" t="s">
        <v>1585</v>
      </c>
      <c r="E1072" s="17" t="s">
        <v>1</v>
      </c>
      <c r="F1072" s="221">
        <v>8.07</v>
      </c>
      <c r="G1072" s="32"/>
      <c r="H1072" s="33"/>
    </row>
    <row r="1073" spans="1:8" s="2" customFormat="1" ht="16.899999999999999" customHeight="1">
      <c r="A1073" s="32"/>
      <c r="B1073" s="33"/>
      <c r="C1073" s="220" t="s">
        <v>1</v>
      </c>
      <c r="D1073" s="220" t="s">
        <v>1586</v>
      </c>
      <c r="E1073" s="17" t="s">
        <v>1</v>
      </c>
      <c r="F1073" s="221">
        <v>0</v>
      </c>
      <c r="G1073" s="32"/>
      <c r="H1073" s="33"/>
    </row>
    <row r="1074" spans="1:8" s="2" customFormat="1" ht="16.899999999999999" customHeight="1">
      <c r="A1074" s="32"/>
      <c r="B1074" s="33"/>
      <c r="C1074" s="220" t="s">
        <v>1</v>
      </c>
      <c r="D1074" s="220" t="s">
        <v>1587</v>
      </c>
      <c r="E1074" s="17" t="s">
        <v>1</v>
      </c>
      <c r="F1074" s="221">
        <v>6.62</v>
      </c>
      <c r="G1074" s="32"/>
      <c r="H1074" s="33"/>
    </row>
    <row r="1075" spans="1:8" s="2" customFormat="1" ht="16.899999999999999" customHeight="1">
      <c r="A1075" s="32"/>
      <c r="B1075" s="33"/>
      <c r="C1075" s="220" t="s">
        <v>1</v>
      </c>
      <c r="D1075" s="220" t="s">
        <v>1590</v>
      </c>
      <c r="E1075" s="17" t="s">
        <v>1</v>
      </c>
      <c r="F1075" s="221">
        <v>0</v>
      </c>
      <c r="G1075" s="32"/>
      <c r="H1075" s="33"/>
    </row>
    <row r="1076" spans="1:8" s="2" customFormat="1" ht="16.899999999999999" customHeight="1">
      <c r="A1076" s="32"/>
      <c r="B1076" s="33"/>
      <c r="C1076" s="220" t="s">
        <v>1</v>
      </c>
      <c r="D1076" s="220" t="s">
        <v>1591</v>
      </c>
      <c r="E1076" s="17" t="s">
        <v>1</v>
      </c>
      <c r="F1076" s="221">
        <v>13.94</v>
      </c>
      <c r="G1076" s="32"/>
      <c r="H1076" s="33"/>
    </row>
    <row r="1077" spans="1:8" s="2" customFormat="1" ht="16.899999999999999" customHeight="1">
      <c r="A1077" s="32"/>
      <c r="B1077" s="33"/>
      <c r="C1077" s="220" t="s">
        <v>1</v>
      </c>
      <c r="D1077" s="220" t="s">
        <v>1592</v>
      </c>
      <c r="E1077" s="17" t="s">
        <v>1</v>
      </c>
      <c r="F1077" s="221">
        <v>0</v>
      </c>
      <c r="G1077" s="32"/>
      <c r="H1077" s="33"/>
    </row>
    <row r="1078" spans="1:8" s="2" customFormat="1" ht="16.899999999999999" customHeight="1">
      <c r="A1078" s="32"/>
      <c r="B1078" s="33"/>
      <c r="C1078" s="220" t="s">
        <v>1</v>
      </c>
      <c r="D1078" s="220" t="s">
        <v>1593</v>
      </c>
      <c r="E1078" s="17" t="s">
        <v>1</v>
      </c>
      <c r="F1078" s="221">
        <v>6.9649999999999999</v>
      </c>
      <c r="G1078" s="32"/>
      <c r="H1078" s="33"/>
    </row>
    <row r="1079" spans="1:8" s="2" customFormat="1" ht="16.899999999999999" customHeight="1">
      <c r="A1079" s="32"/>
      <c r="B1079" s="33"/>
      <c r="C1079" s="220" t="s">
        <v>1</v>
      </c>
      <c r="D1079" s="220" t="s">
        <v>1594</v>
      </c>
      <c r="E1079" s="17" t="s">
        <v>1</v>
      </c>
      <c r="F1079" s="221">
        <v>9.6</v>
      </c>
      <c r="G1079" s="32"/>
      <c r="H1079" s="33"/>
    </row>
    <row r="1080" spans="1:8" s="2" customFormat="1" ht="16.899999999999999" customHeight="1">
      <c r="A1080" s="32"/>
      <c r="B1080" s="33"/>
      <c r="C1080" s="220" t="s">
        <v>1</v>
      </c>
      <c r="D1080" s="220" t="s">
        <v>1595</v>
      </c>
      <c r="E1080" s="17" t="s">
        <v>1</v>
      </c>
      <c r="F1080" s="221">
        <v>0</v>
      </c>
      <c r="G1080" s="32"/>
      <c r="H1080" s="33"/>
    </row>
    <row r="1081" spans="1:8" s="2" customFormat="1" ht="16.899999999999999" customHeight="1">
      <c r="A1081" s="32"/>
      <c r="B1081" s="33"/>
      <c r="C1081" s="220" t="s">
        <v>1</v>
      </c>
      <c r="D1081" s="220" t="s">
        <v>1596</v>
      </c>
      <c r="E1081" s="17" t="s">
        <v>1</v>
      </c>
      <c r="F1081" s="221">
        <v>34.104999999999997</v>
      </c>
      <c r="G1081" s="32"/>
      <c r="H1081" s="33"/>
    </row>
    <row r="1082" spans="1:8" s="2" customFormat="1" ht="16.899999999999999" customHeight="1">
      <c r="A1082" s="32"/>
      <c r="B1082" s="33"/>
      <c r="C1082" s="220" t="s">
        <v>1</v>
      </c>
      <c r="D1082" s="220" t="s">
        <v>1599</v>
      </c>
      <c r="E1082" s="17" t="s">
        <v>1</v>
      </c>
      <c r="F1082" s="221">
        <v>0</v>
      </c>
      <c r="G1082" s="32"/>
      <c r="H1082" s="33"/>
    </row>
    <row r="1083" spans="1:8" s="2" customFormat="1" ht="16.899999999999999" customHeight="1">
      <c r="A1083" s="32"/>
      <c r="B1083" s="33"/>
      <c r="C1083" s="220" t="s">
        <v>1</v>
      </c>
      <c r="D1083" s="220" t="s">
        <v>1600</v>
      </c>
      <c r="E1083" s="17" t="s">
        <v>1</v>
      </c>
      <c r="F1083" s="221">
        <v>5</v>
      </c>
      <c r="G1083" s="32"/>
      <c r="H1083" s="33"/>
    </row>
    <row r="1084" spans="1:8" s="2" customFormat="1" ht="16.899999999999999" customHeight="1">
      <c r="A1084" s="32"/>
      <c r="B1084" s="33"/>
      <c r="C1084" s="220" t="s">
        <v>1</v>
      </c>
      <c r="D1084" s="220" t="s">
        <v>1601</v>
      </c>
      <c r="E1084" s="17" t="s">
        <v>1</v>
      </c>
      <c r="F1084" s="221">
        <v>0</v>
      </c>
      <c r="G1084" s="32"/>
      <c r="H1084" s="33"/>
    </row>
    <row r="1085" spans="1:8" s="2" customFormat="1" ht="16.899999999999999" customHeight="1">
      <c r="A1085" s="32"/>
      <c r="B1085" s="33"/>
      <c r="C1085" s="220" t="s">
        <v>1</v>
      </c>
      <c r="D1085" s="220" t="s">
        <v>1602</v>
      </c>
      <c r="E1085" s="17" t="s">
        <v>1</v>
      </c>
      <c r="F1085" s="221">
        <v>10.41</v>
      </c>
      <c r="G1085" s="32"/>
      <c r="H1085" s="33"/>
    </row>
    <row r="1086" spans="1:8" s="2" customFormat="1" ht="16.899999999999999" customHeight="1">
      <c r="A1086" s="32"/>
      <c r="B1086" s="33"/>
      <c r="C1086" s="220" t="s">
        <v>1</v>
      </c>
      <c r="D1086" s="220" t="s">
        <v>1603</v>
      </c>
      <c r="E1086" s="17" t="s">
        <v>1</v>
      </c>
      <c r="F1086" s="221">
        <v>0</v>
      </c>
      <c r="G1086" s="32"/>
      <c r="H1086" s="33"/>
    </row>
    <row r="1087" spans="1:8" s="2" customFormat="1" ht="16.899999999999999" customHeight="1">
      <c r="A1087" s="32"/>
      <c r="B1087" s="33"/>
      <c r="C1087" s="220" t="s">
        <v>1</v>
      </c>
      <c r="D1087" s="220" t="s">
        <v>1604</v>
      </c>
      <c r="E1087" s="17" t="s">
        <v>1</v>
      </c>
      <c r="F1087" s="221">
        <v>9.39</v>
      </c>
      <c r="G1087" s="32"/>
      <c r="H1087" s="33"/>
    </row>
    <row r="1088" spans="1:8" s="2" customFormat="1" ht="16.899999999999999" customHeight="1">
      <c r="A1088" s="32"/>
      <c r="B1088" s="33"/>
      <c r="C1088" s="220" t="s">
        <v>1</v>
      </c>
      <c r="D1088" s="220" t="s">
        <v>1607</v>
      </c>
      <c r="E1088" s="17" t="s">
        <v>1</v>
      </c>
      <c r="F1088" s="221">
        <v>0</v>
      </c>
      <c r="G1088" s="32"/>
      <c r="H1088" s="33"/>
    </row>
    <row r="1089" spans="1:8" s="2" customFormat="1" ht="16.899999999999999" customHeight="1">
      <c r="A1089" s="32"/>
      <c r="B1089" s="33"/>
      <c r="C1089" s="220" t="s">
        <v>1</v>
      </c>
      <c r="D1089" s="220" t="s">
        <v>1608</v>
      </c>
      <c r="E1089" s="17" t="s">
        <v>1</v>
      </c>
      <c r="F1089" s="221">
        <v>9.0399999999999991</v>
      </c>
      <c r="G1089" s="32"/>
      <c r="H1089" s="33"/>
    </row>
    <row r="1090" spans="1:8" s="2" customFormat="1" ht="16.899999999999999" customHeight="1">
      <c r="A1090" s="32"/>
      <c r="B1090" s="33"/>
      <c r="C1090" s="220" t="s">
        <v>1</v>
      </c>
      <c r="D1090" s="220" t="s">
        <v>1609</v>
      </c>
      <c r="E1090" s="17" t="s">
        <v>1</v>
      </c>
      <c r="F1090" s="221">
        <v>5.39</v>
      </c>
      <c r="G1090" s="32"/>
      <c r="H1090" s="33"/>
    </row>
    <row r="1091" spans="1:8" s="2" customFormat="1" ht="16.899999999999999" customHeight="1">
      <c r="A1091" s="32"/>
      <c r="B1091" s="33"/>
      <c r="C1091" s="220" t="s">
        <v>1</v>
      </c>
      <c r="D1091" s="220" t="s">
        <v>1078</v>
      </c>
      <c r="E1091" s="17" t="s">
        <v>1</v>
      </c>
      <c r="F1091" s="221">
        <v>0</v>
      </c>
      <c r="G1091" s="32"/>
      <c r="H1091" s="33"/>
    </row>
    <row r="1092" spans="1:8" s="2" customFormat="1" ht="16.899999999999999" customHeight="1">
      <c r="A1092" s="32"/>
      <c r="B1092" s="33"/>
      <c r="C1092" s="220" t="s">
        <v>1</v>
      </c>
      <c r="D1092" s="220" t="s">
        <v>1614</v>
      </c>
      <c r="E1092" s="17" t="s">
        <v>1</v>
      </c>
      <c r="F1092" s="221">
        <v>9</v>
      </c>
      <c r="G1092" s="32"/>
      <c r="H1092" s="33"/>
    </row>
    <row r="1093" spans="1:8" s="2" customFormat="1" ht="16.899999999999999" customHeight="1">
      <c r="A1093" s="32"/>
      <c r="B1093" s="33"/>
      <c r="C1093" s="220" t="s">
        <v>1</v>
      </c>
      <c r="D1093" s="220" t="s">
        <v>1615</v>
      </c>
      <c r="E1093" s="17" t="s">
        <v>1</v>
      </c>
      <c r="F1093" s="221">
        <v>0</v>
      </c>
      <c r="G1093" s="32"/>
      <c r="H1093" s="33"/>
    </row>
    <row r="1094" spans="1:8" s="2" customFormat="1" ht="16.899999999999999" customHeight="1">
      <c r="A1094" s="32"/>
      <c r="B1094" s="33"/>
      <c r="C1094" s="220" t="s">
        <v>1</v>
      </c>
      <c r="D1094" s="220" t="s">
        <v>1616</v>
      </c>
      <c r="E1094" s="17" t="s">
        <v>1</v>
      </c>
      <c r="F1094" s="221">
        <v>9</v>
      </c>
      <c r="G1094" s="32"/>
      <c r="H1094" s="33"/>
    </row>
    <row r="1095" spans="1:8" s="2" customFormat="1" ht="16.899999999999999" customHeight="1">
      <c r="A1095" s="32"/>
      <c r="B1095" s="33"/>
      <c r="C1095" s="220" t="s">
        <v>1</v>
      </c>
      <c r="D1095" s="220" t="s">
        <v>1619</v>
      </c>
      <c r="E1095" s="17" t="s">
        <v>1</v>
      </c>
      <c r="F1095" s="221">
        <v>0</v>
      </c>
      <c r="G1095" s="32"/>
      <c r="H1095" s="33"/>
    </row>
    <row r="1096" spans="1:8" s="2" customFormat="1" ht="16.899999999999999" customHeight="1">
      <c r="A1096" s="32"/>
      <c r="B1096" s="33"/>
      <c r="C1096" s="220" t="s">
        <v>1</v>
      </c>
      <c r="D1096" s="220" t="s">
        <v>1620</v>
      </c>
      <c r="E1096" s="17" t="s">
        <v>1</v>
      </c>
      <c r="F1096" s="221">
        <v>8.66</v>
      </c>
      <c r="G1096" s="32"/>
      <c r="H1096" s="33"/>
    </row>
    <row r="1097" spans="1:8" s="2" customFormat="1" ht="16.899999999999999" customHeight="1">
      <c r="A1097" s="32"/>
      <c r="B1097" s="33"/>
      <c r="C1097" s="220" t="s">
        <v>1</v>
      </c>
      <c r="D1097" s="220" t="s">
        <v>1621</v>
      </c>
      <c r="E1097" s="17" t="s">
        <v>1</v>
      </c>
      <c r="F1097" s="221">
        <v>0</v>
      </c>
      <c r="G1097" s="32"/>
      <c r="H1097" s="33"/>
    </row>
    <row r="1098" spans="1:8" s="2" customFormat="1" ht="16.899999999999999" customHeight="1">
      <c r="A1098" s="32"/>
      <c r="B1098" s="33"/>
      <c r="C1098" s="220" t="s">
        <v>1</v>
      </c>
      <c r="D1098" s="220" t="s">
        <v>1622</v>
      </c>
      <c r="E1098" s="17" t="s">
        <v>1</v>
      </c>
      <c r="F1098" s="221">
        <v>5.16</v>
      </c>
      <c r="G1098" s="32"/>
      <c r="H1098" s="33"/>
    </row>
    <row r="1099" spans="1:8" s="2" customFormat="1" ht="16.899999999999999" customHeight="1">
      <c r="A1099" s="32"/>
      <c r="B1099" s="33"/>
      <c r="C1099" s="220" t="s">
        <v>1</v>
      </c>
      <c r="D1099" s="220" t="s">
        <v>1623</v>
      </c>
      <c r="E1099" s="17" t="s">
        <v>1</v>
      </c>
      <c r="F1099" s="221">
        <v>0</v>
      </c>
      <c r="G1099" s="32"/>
      <c r="H1099" s="33"/>
    </row>
    <row r="1100" spans="1:8" s="2" customFormat="1" ht="16.899999999999999" customHeight="1">
      <c r="A1100" s="32"/>
      <c r="B1100" s="33"/>
      <c r="C1100" s="220" t="s">
        <v>1</v>
      </c>
      <c r="D1100" s="220" t="s">
        <v>1624</v>
      </c>
      <c r="E1100" s="17" t="s">
        <v>1</v>
      </c>
      <c r="F1100" s="221">
        <v>5.63</v>
      </c>
      <c r="G1100" s="32"/>
      <c r="H1100" s="33"/>
    </row>
    <row r="1101" spans="1:8" s="2" customFormat="1" ht="16.899999999999999" customHeight="1">
      <c r="A1101" s="32"/>
      <c r="B1101" s="33"/>
      <c r="C1101" s="220" t="s">
        <v>1</v>
      </c>
      <c r="D1101" s="220" t="s">
        <v>1461</v>
      </c>
      <c r="E1101" s="17" t="s">
        <v>1</v>
      </c>
      <c r="F1101" s="221">
        <v>0</v>
      </c>
      <c r="G1101" s="32"/>
      <c r="H1101" s="33"/>
    </row>
    <row r="1102" spans="1:8" s="2" customFormat="1" ht="16.899999999999999" customHeight="1">
      <c r="A1102" s="32"/>
      <c r="B1102" s="33"/>
      <c r="C1102" s="220" t="s">
        <v>1</v>
      </c>
      <c r="D1102" s="220" t="s">
        <v>1625</v>
      </c>
      <c r="E1102" s="17" t="s">
        <v>1</v>
      </c>
      <c r="F1102" s="221">
        <v>17.600000000000001</v>
      </c>
      <c r="G1102" s="32"/>
      <c r="H1102" s="33"/>
    </row>
    <row r="1103" spans="1:8" s="2" customFormat="1" ht="16.899999999999999" customHeight="1">
      <c r="A1103" s="32"/>
      <c r="B1103" s="33"/>
      <c r="C1103" s="220" t="s">
        <v>1</v>
      </c>
      <c r="D1103" s="220" t="s">
        <v>1</v>
      </c>
      <c r="E1103" s="17" t="s">
        <v>1</v>
      </c>
      <c r="F1103" s="221">
        <v>0</v>
      </c>
      <c r="G1103" s="32"/>
      <c r="H1103" s="33"/>
    </row>
    <row r="1104" spans="1:8" s="2" customFormat="1" ht="16.899999999999999" customHeight="1">
      <c r="A1104" s="32"/>
      <c r="B1104" s="33"/>
      <c r="C1104" s="220" t="s">
        <v>1</v>
      </c>
      <c r="D1104" s="220" t="s">
        <v>1629</v>
      </c>
      <c r="E1104" s="17" t="s">
        <v>1</v>
      </c>
      <c r="F1104" s="221">
        <v>0</v>
      </c>
      <c r="G1104" s="32"/>
      <c r="H1104" s="33"/>
    </row>
    <row r="1105" spans="1:8" s="2" customFormat="1" ht="16.899999999999999" customHeight="1">
      <c r="A1105" s="32"/>
      <c r="B1105" s="33"/>
      <c r="C1105" s="220" t="s">
        <v>1</v>
      </c>
      <c r="D1105" s="220" t="s">
        <v>1630</v>
      </c>
      <c r="E1105" s="17" t="s">
        <v>1</v>
      </c>
      <c r="F1105" s="221">
        <v>14.4</v>
      </c>
      <c r="G1105" s="32"/>
      <c r="H1105" s="33"/>
    </row>
    <row r="1106" spans="1:8" s="2" customFormat="1" ht="16.899999999999999" customHeight="1">
      <c r="A1106" s="32"/>
      <c r="B1106" s="33"/>
      <c r="C1106" s="220" t="s">
        <v>1</v>
      </c>
      <c r="D1106" s="220" t="s">
        <v>1631</v>
      </c>
      <c r="E1106" s="17" t="s">
        <v>1</v>
      </c>
      <c r="F1106" s="221">
        <v>0</v>
      </c>
      <c r="G1106" s="32"/>
      <c r="H1106" s="33"/>
    </row>
    <row r="1107" spans="1:8" s="2" customFormat="1" ht="16.899999999999999" customHeight="1">
      <c r="A1107" s="32"/>
      <c r="B1107" s="33"/>
      <c r="C1107" s="220" t="s">
        <v>1</v>
      </c>
      <c r="D1107" s="220" t="s">
        <v>1632</v>
      </c>
      <c r="E1107" s="17" t="s">
        <v>1</v>
      </c>
      <c r="F1107" s="221">
        <v>8.01</v>
      </c>
      <c r="G1107" s="32"/>
      <c r="H1107" s="33"/>
    </row>
    <row r="1108" spans="1:8" s="2" customFormat="1" ht="16.899999999999999" customHeight="1">
      <c r="A1108" s="32"/>
      <c r="B1108" s="33"/>
      <c r="C1108" s="220" t="s">
        <v>1</v>
      </c>
      <c r="D1108" s="220" t="s">
        <v>1633</v>
      </c>
      <c r="E1108" s="17" t="s">
        <v>1</v>
      </c>
      <c r="F1108" s="221">
        <v>0</v>
      </c>
      <c r="G1108" s="32"/>
      <c r="H1108" s="33"/>
    </row>
    <row r="1109" spans="1:8" s="2" customFormat="1" ht="16.899999999999999" customHeight="1">
      <c r="A1109" s="32"/>
      <c r="B1109" s="33"/>
      <c r="C1109" s="220" t="s">
        <v>1</v>
      </c>
      <c r="D1109" s="220" t="s">
        <v>1634</v>
      </c>
      <c r="E1109" s="17" t="s">
        <v>1</v>
      </c>
      <c r="F1109" s="221">
        <v>4.68</v>
      </c>
      <c r="G1109" s="32"/>
      <c r="H1109" s="33"/>
    </row>
    <row r="1110" spans="1:8" s="2" customFormat="1" ht="16.899999999999999" customHeight="1">
      <c r="A1110" s="32"/>
      <c r="B1110" s="33"/>
      <c r="C1110" s="220" t="s">
        <v>1</v>
      </c>
      <c r="D1110" s="220" t="s">
        <v>1113</v>
      </c>
      <c r="E1110" s="17" t="s">
        <v>1</v>
      </c>
      <c r="F1110" s="221">
        <v>0</v>
      </c>
      <c r="G1110" s="32"/>
      <c r="H1110" s="33"/>
    </row>
    <row r="1111" spans="1:8" s="2" customFormat="1" ht="16.899999999999999" customHeight="1">
      <c r="A1111" s="32"/>
      <c r="B1111" s="33"/>
      <c r="C1111" s="220" t="s">
        <v>1</v>
      </c>
      <c r="D1111" s="220" t="s">
        <v>1635</v>
      </c>
      <c r="E1111" s="17" t="s">
        <v>1</v>
      </c>
      <c r="F1111" s="221">
        <v>18.809999999999999</v>
      </c>
      <c r="G1111" s="32"/>
      <c r="H1111" s="33"/>
    </row>
    <row r="1112" spans="1:8" s="2" customFormat="1" ht="16.899999999999999" customHeight="1">
      <c r="A1112" s="32"/>
      <c r="B1112" s="33"/>
      <c r="C1112" s="220" t="s">
        <v>1</v>
      </c>
      <c r="D1112" s="220" t="s">
        <v>1637</v>
      </c>
      <c r="E1112" s="17" t="s">
        <v>1</v>
      </c>
      <c r="F1112" s="221">
        <v>0</v>
      </c>
      <c r="G1112" s="32"/>
      <c r="H1112" s="33"/>
    </row>
    <row r="1113" spans="1:8" s="2" customFormat="1" ht="16.899999999999999" customHeight="1">
      <c r="A1113" s="32"/>
      <c r="B1113" s="33"/>
      <c r="C1113" s="220" t="s">
        <v>1</v>
      </c>
      <c r="D1113" s="220" t="s">
        <v>1638</v>
      </c>
      <c r="E1113" s="17" t="s">
        <v>1</v>
      </c>
      <c r="F1113" s="221">
        <v>17.53</v>
      </c>
      <c r="G1113" s="32"/>
      <c r="H1113" s="33"/>
    </row>
    <row r="1114" spans="1:8" s="2" customFormat="1" ht="16.899999999999999" customHeight="1">
      <c r="A1114" s="32"/>
      <c r="B1114" s="33"/>
      <c r="C1114" s="220" t="s">
        <v>1</v>
      </c>
      <c r="D1114" s="220" t="s">
        <v>1653</v>
      </c>
      <c r="E1114" s="17" t="s">
        <v>1</v>
      </c>
      <c r="F1114" s="221">
        <v>0</v>
      </c>
      <c r="G1114" s="32"/>
      <c r="H1114" s="33"/>
    </row>
    <row r="1115" spans="1:8" s="2" customFormat="1" ht="16.899999999999999" customHeight="1">
      <c r="A1115" s="32"/>
      <c r="B1115" s="33"/>
      <c r="C1115" s="220" t="s">
        <v>1</v>
      </c>
      <c r="D1115" s="220" t="s">
        <v>1654</v>
      </c>
      <c r="E1115" s="17" t="s">
        <v>1</v>
      </c>
      <c r="F1115" s="221">
        <v>10.130000000000001</v>
      </c>
      <c r="G1115" s="32"/>
      <c r="H1115" s="33"/>
    </row>
    <row r="1116" spans="1:8" s="2" customFormat="1" ht="16.899999999999999" customHeight="1">
      <c r="A1116" s="32"/>
      <c r="B1116" s="33"/>
      <c r="C1116" s="220" t="s">
        <v>1</v>
      </c>
      <c r="D1116" s="220" t="s">
        <v>1</v>
      </c>
      <c r="E1116" s="17" t="s">
        <v>1</v>
      </c>
      <c r="F1116" s="221">
        <v>0</v>
      </c>
      <c r="G1116" s="32"/>
      <c r="H1116" s="33"/>
    </row>
    <row r="1117" spans="1:8" s="2" customFormat="1" ht="16.899999999999999" customHeight="1">
      <c r="A1117" s="32"/>
      <c r="B1117" s="33"/>
      <c r="C1117" s="220" t="s">
        <v>1</v>
      </c>
      <c r="D1117" s="220" t="s">
        <v>204</v>
      </c>
      <c r="E1117" s="17" t="s">
        <v>1</v>
      </c>
      <c r="F1117" s="221">
        <v>247.14</v>
      </c>
      <c r="G1117" s="32"/>
      <c r="H1117" s="33"/>
    </row>
    <row r="1118" spans="1:8" s="2" customFormat="1" ht="16.899999999999999" customHeight="1">
      <c r="A1118" s="32"/>
      <c r="B1118" s="33"/>
      <c r="C1118" s="222" t="s">
        <v>3415</v>
      </c>
      <c r="D1118" s="32"/>
      <c r="E1118" s="32"/>
      <c r="F1118" s="32"/>
      <c r="G1118" s="32"/>
      <c r="H1118" s="33"/>
    </row>
    <row r="1119" spans="1:8" s="2" customFormat="1" ht="16.899999999999999" customHeight="1">
      <c r="A1119" s="32"/>
      <c r="B1119" s="33"/>
      <c r="C1119" s="220" t="s">
        <v>3016</v>
      </c>
      <c r="D1119" s="220" t="s">
        <v>3017</v>
      </c>
      <c r="E1119" s="17" t="s">
        <v>228</v>
      </c>
      <c r="F1119" s="221">
        <v>879.92</v>
      </c>
      <c r="G1119" s="32"/>
      <c r="H1119" s="33"/>
    </row>
    <row r="1120" spans="1:8" s="2" customFormat="1" ht="16.899999999999999" customHeight="1">
      <c r="A1120" s="32"/>
      <c r="B1120" s="33"/>
      <c r="C1120" s="220" t="s">
        <v>3029</v>
      </c>
      <c r="D1120" s="220" t="s">
        <v>3030</v>
      </c>
      <c r="E1120" s="17" t="s">
        <v>228</v>
      </c>
      <c r="F1120" s="221">
        <v>247.14</v>
      </c>
      <c r="G1120" s="32"/>
      <c r="H1120" s="33"/>
    </row>
    <row r="1121" spans="1:8" s="2" customFormat="1" ht="16.899999999999999" customHeight="1">
      <c r="A1121" s="32"/>
      <c r="B1121" s="33"/>
      <c r="C1121" s="216" t="s">
        <v>876</v>
      </c>
      <c r="D1121" s="217" t="s">
        <v>877</v>
      </c>
      <c r="E1121" s="218" t="s">
        <v>1</v>
      </c>
      <c r="F1121" s="219">
        <v>58.91</v>
      </c>
      <c r="G1121" s="32"/>
      <c r="H1121" s="33"/>
    </row>
    <row r="1122" spans="1:8" s="2" customFormat="1" ht="16.899999999999999" customHeight="1">
      <c r="A1122" s="32"/>
      <c r="B1122" s="33"/>
      <c r="C1122" s="220" t="s">
        <v>1</v>
      </c>
      <c r="D1122" s="220" t="s">
        <v>1668</v>
      </c>
      <c r="E1122" s="17" t="s">
        <v>1</v>
      </c>
      <c r="F1122" s="221">
        <v>0</v>
      </c>
      <c r="G1122" s="32"/>
      <c r="H1122" s="33"/>
    </row>
    <row r="1123" spans="1:8" s="2" customFormat="1" ht="16.899999999999999" customHeight="1">
      <c r="A1123" s="32"/>
      <c r="B1123" s="33"/>
      <c r="C1123" s="220" t="s">
        <v>1</v>
      </c>
      <c r="D1123" s="220" t="s">
        <v>3363</v>
      </c>
      <c r="E1123" s="17" t="s">
        <v>1</v>
      </c>
      <c r="F1123" s="221">
        <v>0</v>
      </c>
      <c r="G1123" s="32"/>
      <c r="H1123" s="33"/>
    </row>
    <row r="1124" spans="1:8" s="2" customFormat="1" ht="16.899999999999999" customHeight="1">
      <c r="A1124" s="32"/>
      <c r="B1124" s="33"/>
      <c r="C1124" s="220" t="s">
        <v>1</v>
      </c>
      <c r="D1124" s="220" t="s">
        <v>3482</v>
      </c>
      <c r="E1124" s="17" t="s">
        <v>1</v>
      </c>
      <c r="F1124" s="221">
        <v>19.5</v>
      </c>
      <c r="G1124" s="32"/>
      <c r="H1124" s="33"/>
    </row>
    <row r="1125" spans="1:8" s="2" customFormat="1" ht="16.899999999999999" customHeight="1">
      <c r="A1125" s="32"/>
      <c r="B1125" s="33"/>
      <c r="C1125" s="220" t="s">
        <v>1</v>
      </c>
      <c r="D1125" s="220" t="s">
        <v>3365</v>
      </c>
      <c r="E1125" s="17" t="s">
        <v>1</v>
      </c>
      <c r="F1125" s="221">
        <v>0</v>
      </c>
      <c r="G1125" s="32"/>
      <c r="H1125" s="33"/>
    </row>
    <row r="1126" spans="1:8" s="2" customFormat="1" ht="16.899999999999999" customHeight="1">
      <c r="A1126" s="32"/>
      <c r="B1126" s="33"/>
      <c r="C1126" s="220" t="s">
        <v>1</v>
      </c>
      <c r="D1126" s="220" t="s">
        <v>3483</v>
      </c>
      <c r="E1126" s="17" t="s">
        <v>1</v>
      </c>
      <c r="F1126" s="221">
        <v>39.409999999999997</v>
      </c>
      <c r="G1126" s="32"/>
      <c r="H1126" s="33"/>
    </row>
    <row r="1127" spans="1:8" s="2" customFormat="1" ht="16.899999999999999" customHeight="1">
      <c r="A1127" s="32"/>
      <c r="B1127" s="33"/>
      <c r="C1127" s="220" t="s">
        <v>1</v>
      </c>
      <c r="D1127" s="220" t="s">
        <v>204</v>
      </c>
      <c r="E1127" s="17" t="s">
        <v>1</v>
      </c>
      <c r="F1127" s="221">
        <v>58.91</v>
      </c>
      <c r="G1127" s="32"/>
      <c r="H1127" s="33"/>
    </row>
    <row r="1128" spans="1:8" s="2" customFormat="1" ht="16.899999999999999" customHeight="1">
      <c r="A1128" s="32"/>
      <c r="B1128" s="33"/>
      <c r="C1128" s="222" t="s">
        <v>3415</v>
      </c>
      <c r="D1128" s="32"/>
      <c r="E1128" s="32"/>
      <c r="F1128" s="32"/>
      <c r="G1128" s="32"/>
      <c r="H1128" s="33"/>
    </row>
    <row r="1129" spans="1:8" s="2" customFormat="1" ht="16.899999999999999" customHeight="1">
      <c r="A1129" s="32"/>
      <c r="B1129" s="33"/>
      <c r="C1129" s="220" t="s">
        <v>3016</v>
      </c>
      <c r="D1129" s="220" t="s">
        <v>3017</v>
      </c>
      <c r="E1129" s="17" t="s">
        <v>228</v>
      </c>
      <c r="F1129" s="221">
        <v>879.92</v>
      </c>
      <c r="G1129" s="32"/>
      <c r="H1129" s="33"/>
    </row>
    <row r="1130" spans="1:8" s="2" customFormat="1" ht="16.899999999999999" customHeight="1">
      <c r="A1130" s="32"/>
      <c r="B1130" s="33"/>
      <c r="C1130" s="220" t="s">
        <v>3033</v>
      </c>
      <c r="D1130" s="220" t="s">
        <v>3034</v>
      </c>
      <c r="E1130" s="17" t="s">
        <v>228</v>
      </c>
      <c r="F1130" s="221">
        <v>58.91</v>
      </c>
      <c r="G1130" s="32"/>
      <c r="H1130" s="33"/>
    </row>
    <row r="1131" spans="1:8" s="2" customFormat="1" ht="16.899999999999999" customHeight="1">
      <c r="A1131" s="32"/>
      <c r="B1131" s="33"/>
      <c r="C1131" s="216" t="s">
        <v>879</v>
      </c>
      <c r="D1131" s="217" t="s">
        <v>880</v>
      </c>
      <c r="E1131" s="218" t="s">
        <v>1</v>
      </c>
      <c r="F1131" s="219">
        <v>196.19</v>
      </c>
      <c r="G1131" s="32"/>
      <c r="H1131" s="33"/>
    </row>
    <row r="1132" spans="1:8" s="2" customFormat="1" ht="16.899999999999999" customHeight="1">
      <c r="A1132" s="32"/>
      <c r="B1132" s="33"/>
      <c r="C1132" s="220" t="s">
        <v>1</v>
      </c>
      <c r="D1132" s="220" t="s">
        <v>1668</v>
      </c>
      <c r="E1132" s="17" t="s">
        <v>1</v>
      </c>
      <c r="F1132" s="221">
        <v>0</v>
      </c>
      <c r="G1132" s="32"/>
      <c r="H1132" s="33"/>
    </row>
    <row r="1133" spans="1:8" s="2" customFormat="1" ht="16.899999999999999" customHeight="1">
      <c r="A1133" s="32"/>
      <c r="B1133" s="33"/>
      <c r="C1133" s="220" t="s">
        <v>1</v>
      </c>
      <c r="D1133" s="220" t="s">
        <v>3167</v>
      </c>
      <c r="E1133" s="17" t="s">
        <v>1</v>
      </c>
      <c r="F1133" s="221">
        <v>0</v>
      </c>
      <c r="G1133" s="32"/>
      <c r="H1133" s="33"/>
    </row>
    <row r="1134" spans="1:8" s="2" customFormat="1" ht="16.899999999999999" customHeight="1">
      <c r="A1134" s="32"/>
      <c r="B1134" s="33"/>
      <c r="C1134" s="220" t="s">
        <v>1</v>
      </c>
      <c r="D1134" s="220" t="s">
        <v>3484</v>
      </c>
      <c r="E1134" s="17" t="s">
        <v>1</v>
      </c>
      <c r="F1134" s="221">
        <v>5.74</v>
      </c>
      <c r="G1134" s="32"/>
      <c r="H1134" s="33"/>
    </row>
    <row r="1135" spans="1:8" s="2" customFormat="1" ht="16.899999999999999" customHeight="1">
      <c r="A1135" s="32"/>
      <c r="B1135" s="33"/>
      <c r="C1135" s="220" t="s">
        <v>1</v>
      </c>
      <c r="D1135" s="220" t="s">
        <v>3168</v>
      </c>
      <c r="E1135" s="17" t="s">
        <v>1</v>
      </c>
      <c r="F1135" s="221">
        <v>0</v>
      </c>
      <c r="G1135" s="32"/>
      <c r="H1135" s="33"/>
    </row>
    <row r="1136" spans="1:8" s="2" customFormat="1" ht="16.899999999999999" customHeight="1">
      <c r="A1136" s="32"/>
      <c r="B1136" s="33"/>
      <c r="C1136" s="220" t="s">
        <v>1</v>
      </c>
      <c r="D1136" s="220" t="s">
        <v>3485</v>
      </c>
      <c r="E1136" s="17" t="s">
        <v>1</v>
      </c>
      <c r="F1136" s="221">
        <v>15.32</v>
      </c>
      <c r="G1136" s="32"/>
      <c r="H1136" s="33"/>
    </row>
    <row r="1137" spans="1:8" s="2" customFormat="1" ht="16.899999999999999" customHeight="1">
      <c r="A1137" s="32"/>
      <c r="B1137" s="33"/>
      <c r="C1137" s="220" t="s">
        <v>1</v>
      </c>
      <c r="D1137" s="220" t="s">
        <v>2309</v>
      </c>
      <c r="E1137" s="17" t="s">
        <v>1</v>
      </c>
      <c r="F1137" s="221">
        <v>0</v>
      </c>
      <c r="G1137" s="32"/>
      <c r="H1137" s="33"/>
    </row>
    <row r="1138" spans="1:8" s="2" customFormat="1" ht="16.899999999999999" customHeight="1">
      <c r="A1138" s="32"/>
      <c r="B1138" s="33"/>
      <c r="C1138" s="220" t="s">
        <v>1</v>
      </c>
      <c r="D1138" s="220" t="s">
        <v>3117</v>
      </c>
      <c r="E1138" s="17" t="s">
        <v>1</v>
      </c>
      <c r="F1138" s="221">
        <v>12.82</v>
      </c>
      <c r="G1138" s="32"/>
      <c r="H1138" s="33"/>
    </row>
    <row r="1139" spans="1:8" s="2" customFormat="1" ht="16.899999999999999" customHeight="1">
      <c r="A1139" s="32"/>
      <c r="B1139" s="33"/>
      <c r="C1139" s="220" t="s">
        <v>1</v>
      </c>
      <c r="D1139" s="220" t="s">
        <v>3118</v>
      </c>
      <c r="E1139" s="17" t="s">
        <v>1</v>
      </c>
      <c r="F1139" s="221">
        <v>0</v>
      </c>
      <c r="G1139" s="32"/>
      <c r="H1139" s="33"/>
    </row>
    <row r="1140" spans="1:8" s="2" customFormat="1" ht="22.5">
      <c r="A1140" s="32"/>
      <c r="B1140" s="33"/>
      <c r="C1140" s="220" t="s">
        <v>1</v>
      </c>
      <c r="D1140" s="220" t="s">
        <v>3119</v>
      </c>
      <c r="E1140" s="17" t="s">
        <v>1</v>
      </c>
      <c r="F1140" s="221">
        <v>44.92</v>
      </c>
      <c r="G1140" s="32"/>
      <c r="H1140" s="33"/>
    </row>
    <row r="1141" spans="1:8" s="2" customFormat="1" ht="16.899999999999999" customHeight="1">
      <c r="A1141" s="32"/>
      <c r="B1141" s="33"/>
      <c r="C1141" s="220" t="s">
        <v>1</v>
      </c>
      <c r="D1141" s="220" t="s">
        <v>3120</v>
      </c>
      <c r="E1141" s="17" t="s">
        <v>1</v>
      </c>
      <c r="F1141" s="221">
        <v>0</v>
      </c>
      <c r="G1141" s="32"/>
      <c r="H1141" s="33"/>
    </row>
    <row r="1142" spans="1:8" s="2" customFormat="1" ht="16.899999999999999" customHeight="1">
      <c r="A1142" s="32"/>
      <c r="B1142" s="33"/>
      <c r="C1142" s="220" t="s">
        <v>1</v>
      </c>
      <c r="D1142" s="220" t="s">
        <v>3121</v>
      </c>
      <c r="E1142" s="17" t="s">
        <v>1</v>
      </c>
      <c r="F1142" s="221">
        <v>44.56</v>
      </c>
      <c r="G1142" s="32"/>
      <c r="H1142" s="33"/>
    </row>
    <row r="1143" spans="1:8" s="2" customFormat="1" ht="16.899999999999999" customHeight="1">
      <c r="A1143" s="32"/>
      <c r="B1143" s="33"/>
      <c r="C1143" s="220" t="s">
        <v>1</v>
      </c>
      <c r="D1143" s="220" t="s">
        <v>3227</v>
      </c>
      <c r="E1143" s="17" t="s">
        <v>1</v>
      </c>
      <c r="F1143" s="221">
        <v>0</v>
      </c>
      <c r="G1143" s="32"/>
      <c r="H1143" s="33"/>
    </row>
    <row r="1144" spans="1:8" s="2" customFormat="1" ht="16.899999999999999" customHeight="1">
      <c r="A1144" s="32"/>
      <c r="B1144" s="33"/>
      <c r="C1144" s="220" t="s">
        <v>1</v>
      </c>
      <c r="D1144" s="220" t="s">
        <v>3490</v>
      </c>
      <c r="E1144" s="17" t="s">
        <v>1</v>
      </c>
      <c r="F1144" s="221">
        <v>15.68</v>
      </c>
      <c r="G1144" s="32"/>
      <c r="H1144" s="33"/>
    </row>
    <row r="1145" spans="1:8" s="2" customFormat="1" ht="16.899999999999999" customHeight="1">
      <c r="A1145" s="32"/>
      <c r="B1145" s="33"/>
      <c r="C1145" s="220" t="s">
        <v>1</v>
      </c>
      <c r="D1145" s="220" t="s">
        <v>3171</v>
      </c>
      <c r="E1145" s="17" t="s">
        <v>1</v>
      </c>
      <c r="F1145" s="221">
        <v>0</v>
      </c>
      <c r="G1145" s="32"/>
      <c r="H1145" s="33"/>
    </row>
    <row r="1146" spans="1:8" s="2" customFormat="1" ht="16.899999999999999" customHeight="1">
      <c r="A1146" s="32"/>
      <c r="B1146" s="33"/>
      <c r="C1146" s="220" t="s">
        <v>1</v>
      </c>
      <c r="D1146" s="220" t="s">
        <v>3491</v>
      </c>
      <c r="E1146" s="17" t="s">
        <v>1</v>
      </c>
      <c r="F1146" s="221">
        <v>8.3000000000000007</v>
      </c>
      <c r="G1146" s="32"/>
      <c r="H1146" s="33"/>
    </row>
    <row r="1147" spans="1:8" s="2" customFormat="1" ht="16.899999999999999" customHeight="1">
      <c r="A1147" s="32"/>
      <c r="B1147" s="33"/>
      <c r="C1147" s="220" t="s">
        <v>1</v>
      </c>
      <c r="D1147" s="220" t="s">
        <v>3172</v>
      </c>
      <c r="E1147" s="17" t="s">
        <v>1</v>
      </c>
      <c r="F1147" s="221">
        <v>0</v>
      </c>
      <c r="G1147" s="32"/>
      <c r="H1147" s="33"/>
    </row>
    <row r="1148" spans="1:8" s="2" customFormat="1" ht="16.899999999999999" customHeight="1">
      <c r="A1148" s="32"/>
      <c r="B1148" s="33"/>
      <c r="C1148" s="220" t="s">
        <v>1</v>
      </c>
      <c r="D1148" s="220" t="s">
        <v>3492</v>
      </c>
      <c r="E1148" s="17" t="s">
        <v>1</v>
      </c>
      <c r="F1148" s="221">
        <v>11.49</v>
      </c>
      <c r="G1148" s="32"/>
      <c r="H1148" s="33"/>
    </row>
    <row r="1149" spans="1:8" s="2" customFormat="1" ht="16.899999999999999" customHeight="1">
      <c r="A1149" s="32"/>
      <c r="B1149" s="33"/>
      <c r="C1149" s="220" t="s">
        <v>1</v>
      </c>
      <c r="D1149" s="220" t="s">
        <v>3173</v>
      </c>
      <c r="E1149" s="17" t="s">
        <v>1</v>
      </c>
      <c r="F1149" s="221">
        <v>0</v>
      </c>
      <c r="G1149" s="32"/>
      <c r="H1149" s="33"/>
    </row>
    <row r="1150" spans="1:8" s="2" customFormat="1" ht="16.899999999999999" customHeight="1">
      <c r="A1150" s="32"/>
      <c r="B1150" s="33"/>
      <c r="C1150" s="220" t="s">
        <v>1</v>
      </c>
      <c r="D1150" s="220" t="s">
        <v>3493</v>
      </c>
      <c r="E1150" s="17" t="s">
        <v>1</v>
      </c>
      <c r="F1150" s="221">
        <v>14.46</v>
      </c>
      <c r="G1150" s="32"/>
      <c r="H1150" s="33"/>
    </row>
    <row r="1151" spans="1:8" s="2" customFormat="1" ht="16.899999999999999" customHeight="1">
      <c r="A1151" s="32"/>
      <c r="B1151" s="33"/>
      <c r="C1151" s="220" t="s">
        <v>1</v>
      </c>
      <c r="D1151" s="220" t="s">
        <v>3233</v>
      </c>
      <c r="E1151" s="17" t="s">
        <v>1</v>
      </c>
      <c r="F1151" s="221">
        <v>0</v>
      </c>
      <c r="G1151" s="32"/>
      <c r="H1151" s="33"/>
    </row>
    <row r="1152" spans="1:8" s="2" customFormat="1" ht="16.899999999999999" customHeight="1">
      <c r="A1152" s="32"/>
      <c r="B1152" s="33"/>
      <c r="C1152" s="220" t="s">
        <v>1</v>
      </c>
      <c r="D1152" s="220" t="s">
        <v>3494</v>
      </c>
      <c r="E1152" s="17" t="s">
        <v>1</v>
      </c>
      <c r="F1152" s="221">
        <v>8.6</v>
      </c>
      <c r="G1152" s="32"/>
      <c r="H1152" s="33"/>
    </row>
    <row r="1153" spans="1:8" s="2" customFormat="1" ht="16.899999999999999" customHeight="1">
      <c r="A1153" s="32"/>
      <c r="B1153" s="33"/>
      <c r="C1153" s="220" t="s">
        <v>1</v>
      </c>
      <c r="D1153" s="220" t="s">
        <v>3174</v>
      </c>
      <c r="E1153" s="17" t="s">
        <v>1</v>
      </c>
      <c r="F1153" s="221">
        <v>0</v>
      </c>
      <c r="G1153" s="32"/>
      <c r="H1153" s="33"/>
    </row>
    <row r="1154" spans="1:8" s="2" customFormat="1" ht="16.899999999999999" customHeight="1">
      <c r="A1154" s="32"/>
      <c r="B1154" s="33"/>
      <c r="C1154" s="220" t="s">
        <v>1</v>
      </c>
      <c r="D1154" s="220" t="s">
        <v>3495</v>
      </c>
      <c r="E1154" s="17" t="s">
        <v>1</v>
      </c>
      <c r="F1154" s="221">
        <v>8.8000000000000007</v>
      </c>
      <c r="G1154" s="32"/>
      <c r="H1154" s="33"/>
    </row>
    <row r="1155" spans="1:8" s="2" customFormat="1" ht="16.899999999999999" customHeight="1">
      <c r="A1155" s="32"/>
      <c r="B1155" s="33"/>
      <c r="C1155" s="220" t="s">
        <v>1</v>
      </c>
      <c r="D1155" s="220" t="s">
        <v>3496</v>
      </c>
      <c r="E1155" s="17" t="s">
        <v>1</v>
      </c>
      <c r="F1155" s="221">
        <v>5.5</v>
      </c>
      <c r="G1155" s="32"/>
      <c r="H1155" s="33"/>
    </row>
    <row r="1156" spans="1:8" s="2" customFormat="1" ht="16.899999999999999" customHeight="1">
      <c r="A1156" s="32"/>
      <c r="B1156" s="33"/>
      <c r="C1156" s="220" t="s">
        <v>1</v>
      </c>
      <c r="D1156" s="220" t="s">
        <v>204</v>
      </c>
      <c r="E1156" s="17" t="s">
        <v>1</v>
      </c>
      <c r="F1156" s="221">
        <v>196.19</v>
      </c>
      <c r="G1156" s="32"/>
      <c r="H1156" s="33"/>
    </row>
    <row r="1157" spans="1:8" s="2" customFormat="1" ht="16.899999999999999" customHeight="1">
      <c r="A1157" s="32"/>
      <c r="B1157" s="33"/>
      <c r="C1157" s="222" t="s">
        <v>3415</v>
      </c>
      <c r="D1157" s="32"/>
      <c r="E1157" s="32"/>
      <c r="F1157" s="32"/>
      <c r="G1157" s="32"/>
      <c r="H1157" s="33"/>
    </row>
    <row r="1158" spans="1:8" s="2" customFormat="1" ht="16.899999999999999" customHeight="1">
      <c r="A1158" s="32"/>
      <c r="B1158" s="33"/>
      <c r="C1158" s="220" t="s">
        <v>3016</v>
      </c>
      <c r="D1158" s="220" t="s">
        <v>3017</v>
      </c>
      <c r="E1158" s="17" t="s">
        <v>228</v>
      </c>
      <c r="F1158" s="221">
        <v>879.92</v>
      </c>
      <c r="G1158" s="32"/>
      <c r="H1158" s="33"/>
    </row>
    <row r="1159" spans="1:8" s="2" customFormat="1" ht="16.899999999999999" customHeight="1">
      <c r="A1159" s="32"/>
      <c r="B1159" s="33"/>
      <c r="C1159" s="220" t="s">
        <v>3037</v>
      </c>
      <c r="D1159" s="220" t="s">
        <v>3038</v>
      </c>
      <c r="E1159" s="17" t="s">
        <v>228</v>
      </c>
      <c r="F1159" s="221">
        <v>196.19</v>
      </c>
      <c r="G1159" s="32"/>
      <c r="H1159" s="33"/>
    </row>
    <row r="1160" spans="1:8" s="2" customFormat="1" ht="16.899999999999999" customHeight="1">
      <c r="A1160" s="32"/>
      <c r="B1160" s="33"/>
      <c r="C1160" s="216" t="s">
        <v>840</v>
      </c>
      <c r="D1160" s="217" t="s">
        <v>841</v>
      </c>
      <c r="E1160" s="218" t="s">
        <v>1</v>
      </c>
      <c r="F1160" s="219">
        <v>1570.7339999999999</v>
      </c>
      <c r="G1160" s="32"/>
      <c r="H1160" s="33"/>
    </row>
    <row r="1161" spans="1:8" s="2" customFormat="1" ht="16.899999999999999" customHeight="1">
      <c r="A1161" s="32"/>
      <c r="B1161" s="33"/>
      <c r="C1161" s="220" t="s">
        <v>1</v>
      </c>
      <c r="D1161" s="220" t="s">
        <v>3594</v>
      </c>
      <c r="E1161" s="17" t="s">
        <v>1</v>
      </c>
      <c r="F1161" s="221">
        <v>0</v>
      </c>
      <c r="G1161" s="32"/>
      <c r="H1161" s="33"/>
    </row>
    <row r="1162" spans="1:8" s="2" customFormat="1" ht="16.899999999999999" customHeight="1">
      <c r="A1162" s="32"/>
      <c r="B1162" s="33"/>
      <c r="C1162" s="220" t="s">
        <v>1</v>
      </c>
      <c r="D1162" s="220" t="s">
        <v>3634</v>
      </c>
      <c r="E1162" s="17" t="s">
        <v>1</v>
      </c>
      <c r="F1162" s="221">
        <v>538.45000000000005</v>
      </c>
      <c r="G1162" s="32"/>
      <c r="H1162" s="33"/>
    </row>
    <row r="1163" spans="1:8" s="2" customFormat="1" ht="16.899999999999999" customHeight="1">
      <c r="A1163" s="32"/>
      <c r="B1163" s="33"/>
      <c r="C1163" s="220" t="s">
        <v>1</v>
      </c>
      <c r="D1163" s="220" t="s">
        <v>3635</v>
      </c>
      <c r="E1163" s="17" t="s">
        <v>1</v>
      </c>
      <c r="F1163" s="221">
        <v>447.98200000000003</v>
      </c>
      <c r="G1163" s="32"/>
      <c r="H1163" s="33"/>
    </row>
    <row r="1164" spans="1:8" s="2" customFormat="1" ht="16.899999999999999" customHeight="1">
      <c r="A1164" s="32"/>
      <c r="B1164" s="33"/>
      <c r="C1164" s="220" t="s">
        <v>1</v>
      </c>
      <c r="D1164" s="220" t="s">
        <v>3597</v>
      </c>
      <c r="E1164" s="17" t="s">
        <v>1</v>
      </c>
      <c r="F1164" s="221">
        <v>0</v>
      </c>
      <c r="G1164" s="32"/>
      <c r="H1164" s="33"/>
    </row>
    <row r="1165" spans="1:8" s="2" customFormat="1" ht="16.899999999999999" customHeight="1">
      <c r="A1165" s="32"/>
      <c r="B1165" s="33"/>
      <c r="C1165" s="220" t="s">
        <v>1</v>
      </c>
      <c r="D1165" s="220" t="s">
        <v>3636</v>
      </c>
      <c r="E1165" s="17" t="s">
        <v>1</v>
      </c>
      <c r="F1165" s="221">
        <v>209.99600000000001</v>
      </c>
      <c r="G1165" s="32"/>
      <c r="H1165" s="33"/>
    </row>
    <row r="1166" spans="1:8" s="2" customFormat="1" ht="16.899999999999999" customHeight="1">
      <c r="A1166" s="32"/>
      <c r="B1166" s="33"/>
      <c r="C1166" s="220" t="s">
        <v>1</v>
      </c>
      <c r="D1166" s="220" t="s">
        <v>3637</v>
      </c>
      <c r="E1166" s="17" t="s">
        <v>1</v>
      </c>
      <c r="F1166" s="221">
        <v>298.50599999999997</v>
      </c>
      <c r="G1166" s="32"/>
      <c r="H1166" s="33"/>
    </row>
    <row r="1167" spans="1:8" s="2" customFormat="1" ht="16.899999999999999" customHeight="1">
      <c r="A1167" s="32"/>
      <c r="B1167" s="33"/>
      <c r="C1167" s="220" t="s">
        <v>1</v>
      </c>
      <c r="D1167" s="220" t="s">
        <v>327</v>
      </c>
      <c r="E1167" s="17" t="s">
        <v>1</v>
      </c>
      <c r="F1167" s="221">
        <v>20</v>
      </c>
      <c r="G1167" s="32"/>
      <c r="H1167" s="33"/>
    </row>
    <row r="1168" spans="1:8" s="2" customFormat="1" ht="16.899999999999999" customHeight="1">
      <c r="A1168" s="32"/>
      <c r="B1168" s="33"/>
      <c r="C1168" s="220" t="s">
        <v>1</v>
      </c>
      <c r="D1168" s="220" t="s">
        <v>1236</v>
      </c>
      <c r="E1168" s="17" t="s">
        <v>1</v>
      </c>
      <c r="F1168" s="221">
        <v>0</v>
      </c>
      <c r="G1168" s="32"/>
      <c r="H1168" s="33"/>
    </row>
    <row r="1169" spans="1:8" s="2" customFormat="1" ht="16.899999999999999" customHeight="1">
      <c r="A1169" s="32"/>
      <c r="B1169" s="33"/>
      <c r="C1169" s="220" t="s">
        <v>1</v>
      </c>
      <c r="D1169" s="220" t="s">
        <v>3638</v>
      </c>
      <c r="E1169" s="17" t="s">
        <v>1</v>
      </c>
      <c r="F1169" s="221">
        <v>55.8</v>
      </c>
      <c r="G1169" s="32"/>
      <c r="H1169" s="33"/>
    </row>
    <row r="1170" spans="1:8" s="2" customFormat="1" ht="16.899999999999999" customHeight="1">
      <c r="A1170" s="32"/>
      <c r="B1170" s="33"/>
      <c r="C1170" s="220" t="s">
        <v>1</v>
      </c>
      <c r="D1170" s="220" t="s">
        <v>204</v>
      </c>
      <c r="E1170" s="17" t="s">
        <v>1</v>
      </c>
      <c r="F1170" s="221">
        <v>1570.7339999999999</v>
      </c>
      <c r="G1170" s="32"/>
      <c r="H1170" s="33"/>
    </row>
    <row r="1171" spans="1:8" s="2" customFormat="1" ht="16.899999999999999" customHeight="1">
      <c r="A1171" s="32"/>
      <c r="B1171" s="33"/>
      <c r="C1171" s="222" t="s">
        <v>3415</v>
      </c>
      <c r="D1171" s="32"/>
      <c r="E1171" s="32"/>
      <c r="F1171" s="32"/>
      <c r="G1171" s="32"/>
      <c r="H1171" s="33"/>
    </row>
    <row r="1172" spans="1:8" s="2" customFormat="1" ht="16.899999999999999" customHeight="1">
      <c r="A1172" s="32"/>
      <c r="B1172" s="33"/>
      <c r="C1172" s="220" t="s">
        <v>2154</v>
      </c>
      <c r="D1172" s="220" t="s">
        <v>2155</v>
      </c>
      <c r="E1172" s="17" t="s">
        <v>200</v>
      </c>
      <c r="F1172" s="221">
        <v>1576.53</v>
      </c>
      <c r="G1172" s="32"/>
      <c r="H1172" s="33"/>
    </row>
    <row r="1173" spans="1:8" s="2" customFormat="1" ht="16.899999999999999" customHeight="1">
      <c r="A1173" s="32"/>
      <c r="B1173" s="33"/>
      <c r="C1173" s="220" t="s">
        <v>2168</v>
      </c>
      <c r="D1173" s="220" t="s">
        <v>2169</v>
      </c>
      <c r="E1173" s="17" t="s">
        <v>200</v>
      </c>
      <c r="F1173" s="221">
        <v>1576.53</v>
      </c>
      <c r="G1173" s="32"/>
      <c r="H1173" s="33"/>
    </row>
    <row r="1174" spans="1:8" s="2" customFormat="1" ht="16.899999999999999" customHeight="1">
      <c r="A1174" s="32"/>
      <c r="B1174" s="33"/>
      <c r="C1174" s="220" t="s">
        <v>2601</v>
      </c>
      <c r="D1174" s="220" t="s">
        <v>2602</v>
      </c>
      <c r="E1174" s="17" t="s">
        <v>200</v>
      </c>
      <c r="F1174" s="221">
        <v>1570.7339999999999</v>
      </c>
      <c r="G1174" s="32"/>
      <c r="H1174" s="33"/>
    </row>
    <row r="1175" spans="1:8" s="2" customFormat="1" ht="16.899999999999999" customHeight="1">
      <c r="A1175" s="32"/>
      <c r="B1175" s="33"/>
      <c r="C1175" s="220" t="s">
        <v>2643</v>
      </c>
      <c r="D1175" s="220" t="s">
        <v>2644</v>
      </c>
      <c r="E1175" s="17" t="s">
        <v>200</v>
      </c>
      <c r="F1175" s="221">
        <v>1570.7339999999999</v>
      </c>
      <c r="G1175" s="32"/>
      <c r="H1175" s="33"/>
    </row>
    <row r="1176" spans="1:8" s="2" customFormat="1" ht="22.5">
      <c r="A1176" s="32"/>
      <c r="B1176" s="33"/>
      <c r="C1176" s="220" t="s">
        <v>2647</v>
      </c>
      <c r="D1176" s="220" t="s">
        <v>2648</v>
      </c>
      <c r="E1176" s="17" t="s">
        <v>200</v>
      </c>
      <c r="F1176" s="221">
        <v>1570.7339999999999</v>
      </c>
      <c r="G1176" s="32"/>
      <c r="H1176" s="33"/>
    </row>
    <row r="1177" spans="1:8" s="2" customFormat="1" ht="16.899999999999999" customHeight="1">
      <c r="A1177" s="32"/>
      <c r="B1177" s="33"/>
      <c r="C1177" s="220" t="s">
        <v>2605</v>
      </c>
      <c r="D1177" s="220" t="s">
        <v>2606</v>
      </c>
      <c r="E1177" s="17" t="s">
        <v>186</v>
      </c>
      <c r="F1177" s="221">
        <v>62829.36</v>
      </c>
      <c r="G1177" s="32"/>
      <c r="H1177" s="33"/>
    </row>
    <row r="1178" spans="1:8" s="2" customFormat="1" ht="16.899999999999999" customHeight="1">
      <c r="A1178" s="32"/>
      <c r="B1178" s="33"/>
      <c r="C1178" s="220" t="s">
        <v>2160</v>
      </c>
      <c r="D1178" s="220" t="s">
        <v>2161</v>
      </c>
      <c r="E1178" s="17" t="s">
        <v>214</v>
      </c>
      <c r="F1178" s="221">
        <v>19.018999999999998</v>
      </c>
      <c r="G1178" s="32"/>
      <c r="H1178" s="33"/>
    </row>
    <row r="1179" spans="1:8" s="2" customFormat="1" ht="16.899999999999999" customHeight="1">
      <c r="A1179" s="32"/>
      <c r="B1179" s="33"/>
      <c r="C1179" s="216" t="s">
        <v>837</v>
      </c>
      <c r="D1179" s="217" t="s">
        <v>838</v>
      </c>
      <c r="E1179" s="218" t="s">
        <v>1</v>
      </c>
      <c r="F1179" s="219">
        <v>1394.9749999999999</v>
      </c>
      <c r="G1179" s="32"/>
      <c r="H1179" s="33"/>
    </row>
    <row r="1180" spans="1:8" s="2" customFormat="1" ht="16.899999999999999" customHeight="1">
      <c r="A1180" s="32"/>
      <c r="B1180" s="33"/>
      <c r="C1180" s="220" t="s">
        <v>1</v>
      </c>
      <c r="D1180" s="220" t="s">
        <v>3594</v>
      </c>
      <c r="E1180" s="17" t="s">
        <v>1</v>
      </c>
      <c r="F1180" s="221">
        <v>0</v>
      </c>
      <c r="G1180" s="32"/>
      <c r="H1180" s="33"/>
    </row>
    <row r="1181" spans="1:8" s="2" customFormat="1" ht="16.899999999999999" customHeight="1">
      <c r="A1181" s="32"/>
      <c r="B1181" s="33"/>
      <c r="C1181" s="220" t="s">
        <v>1</v>
      </c>
      <c r="D1181" s="220" t="s">
        <v>3639</v>
      </c>
      <c r="E1181" s="17" t="s">
        <v>1</v>
      </c>
      <c r="F1181" s="221">
        <v>972.06500000000005</v>
      </c>
      <c r="G1181" s="32"/>
      <c r="H1181" s="33"/>
    </row>
    <row r="1182" spans="1:8" s="2" customFormat="1" ht="16.899999999999999" customHeight="1">
      <c r="A1182" s="32"/>
      <c r="B1182" s="33"/>
      <c r="C1182" s="220" t="s">
        <v>1</v>
      </c>
      <c r="D1182" s="220" t="s">
        <v>3597</v>
      </c>
      <c r="E1182" s="17" t="s">
        <v>1</v>
      </c>
      <c r="F1182" s="221">
        <v>0</v>
      </c>
      <c r="G1182" s="32"/>
      <c r="H1182" s="33"/>
    </row>
    <row r="1183" spans="1:8" s="2" customFormat="1" ht="16.899999999999999" customHeight="1">
      <c r="A1183" s="32"/>
      <c r="B1183" s="33"/>
      <c r="C1183" s="220" t="s">
        <v>1</v>
      </c>
      <c r="D1183" s="220" t="s">
        <v>3640</v>
      </c>
      <c r="E1183" s="17" t="s">
        <v>1</v>
      </c>
      <c r="F1183" s="221">
        <v>422.91</v>
      </c>
      <c r="G1183" s="32"/>
      <c r="H1183" s="33"/>
    </row>
    <row r="1184" spans="1:8" s="2" customFormat="1" ht="16.899999999999999" customHeight="1">
      <c r="A1184" s="32"/>
      <c r="B1184" s="33"/>
      <c r="C1184" s="220" t="s">
        <v>1</v>
      </c>
      <c r="D1184" s="220" t="s">
        <v>204</v>
      </c>
      <c r="E1184" s="17" t="s">
        <v>1</v>
      </c>
      <c r="F1184" s="221">
        <v>1394.9749999999999</v>
      </c>
      <c r="G1184" s="32"/>
      <c r="H1184" s="33"/>
    </row>
    <row r="1185" spans="1:8" s="2" customFormat="1" ht="16.899999999999999" customHeight="1">
      <c r="A1185" s="32"/>
      <c r="B1185" s="33"/>
      <c r="C1185" s="222" t="s">
        <v>3415</v>
      </c>
      <c r="D1185" s="32"/>
      <c r="E1185" s="32"/>
      <c r="F1185" s="32"/>
      <c r="G1185" s="32"/>
      <c r="H1185" s="33"/>
    </row>
    <row r="1186" spans="1:8" s="2" customFormat="1" ht="16.899999999999999" customHeight="1">
      <c r="A1186" s="32"/>
      <c r="B1186" s="33"/>
      <c r="C1186" s="220" t="s">
        <v>1862</v>
      </c>
      <c r="D1186" s="220" t="s">
        <v>1863</v>
      </c>
      <c r="E1186" s="17" t="s">
        <v>200</v>
      </c>
      <c r="F1186" s="221">
        <v>4168.8860000000004</v>
      </c>
      <c r="G1186" s="32"/>
      <c r="H1186" s="33"/>
    </row>
    <row r="1187" spans="1:8" s="2" customFormat="1" ht="16.899999999999999" customHeight="1">
      <c r="A1187" s="32"/>
      <c r="B1187" s="33"/>
      <c r="C1187" s="220" t="s">
        <v>1870</v>
      </c>
      <c r="D1187" s="220" t="s">
        <v>1871</v>
      </c>
      <c r="E1187" s="17" t="s">
        <v>200</v>
      </c>
      <c r="F1187" s="221">
        <v>2167.1680000000001</v>
      </c>
      <c r="G1187" s="32"/>
      <c r="H1187" s="33"/>
    </row>
    <row r="1188" spans="1:8" s="2" customFormat="1" ht="16.899999999999999" customHeight="1">
      <c r="A1188" s="32"/>
      <c r="B1188" s="33"/>
      <c r="C1188" s="220" t="s">
        <v>1874</v>
      </c>
      <c r="D1188" s="220" t="s">
        <v>1875</v>
      </c>
      <c r="E1188" s="17" t="s">
        <v>200</v>
      </c>
      <c r="F1188" s="221">
        <v>2001.7180000000001</v>
      </c>
      <c r="G1188" s="32"/>
      <c r="H1188" s="33"/>
    </row>
    <row r="1189" spans="1:8" s="2" customFormat="1" ht="16.899999999999999" customHeight="1">
      <c r="A1189" s="32"/>
      <c r="B1189" s="33"/>
      <c r="C1189" s="216" t="s">
        <v>3641</v>
      </c>
      <c r="D1189" s="217" t="s">
        <v>3642</v>
      </c>
      <c r="E1189" s="218" t="s">
        <v>1</v>
      </c>
      <c r="F1189" s="219">
        <v>175.75899999999999</v>
      </c>
      <c r="G1189" s="32"/>
      <c r="H1189" s="33"/>
    </row>
    <row r="1190" spans="1:8" s="2" customFormat="1" ht="16.899999999999999" customHeight="1">
      <c r="A1190" s="32"/>
      <c r="B1190" s="33"/>
      <c r="C1190" s="220" t="s">
        <v>1</v>
      </c>
      <c r="D1190" s="220" t="s">
        <v>3643</v>
      </c>
      <c r="E1190" s="17" t="s">
        <v>1</v>
      </c>
      <c r="F1190" s="221">
        <v>175.75899999999999</v>
      </c>
      <c r="G1190" s="32"/>
      <c r="H1190" s="33"/>
    </row>
    <row r="1191" spans="1:8" s="2" customFormat="1" ht="16.899999999999999" customHeight="1">
      <c r="A1191" s="32"/>
      <c r="B1191" s="33"/>
      <c r="C1191" s="216" t="s">
        <v>834</v>
      </c>
      <c r="D1191" s="217" t="s">
        <v>835</v>
      </c>
      <c r="E1191" s="218" t="s">
        <v>1</v>
      </c>
      <c r="F1191" s="219">
        <v>606.74300000000005</v>
      </c>
      <c r="G1191" s="32"/>
      <c r="H1191" s="33"/>
    </row>
    <row r="1192" spans="1:8" s="2" customFormat="1" ht="16.899999999999999" customHeight="1">
      <c r="A1192" s="32"/>
      <c r="B1192" s="33"/>
      <c r="C1192" s="220" t="s">
        <v>1</v>
      </c>
      <c r="D1192" s="220" t="s">
        <v>3594</v>
      </c>
      <c r="E1192" s="17" t="s">
        <v>1</v>
      </c>
      <c r="F1192" s="221">
        <v>0</v>
      </c>
      <c r="G1192" s="32"/>
      <c r="H1192" s="33"/>
    </row>
    <row r="1193" spans="1:8" s="2" customFormat="1" ht="16.899999999999999" customHeight="1">
      <c r="A1193" s="32"/>
      <c r="B1193" s="33"/>
      <c r="C1193" s="220" t="s">
        <v>1</v>
      </c>
      <c r="D1193" s="220" t="s">
        <v>3644</v>
      </c>
      <c r="E1193" s="17" t="s">
        <v>1</v>
      </c>
      <c r="F1193" s="221">
        <v>391.95</v>
      </c>
      <c r="G1193" s="32"/>
      <c r="H1193" s="33"/>
    </row>
    <row r="1194" spans="1:8" s="2" customFormat="1" ht="16.899999999999999" customHeight="1">
      <c r="A1194" s="32"/>
      <c r="B1194" s="33"/>
      <c r="C1194" s="220" t="s">
        <v>1</v>
      </c>
      <c r="D1194" s="220" t="s">
        <v>3597</v>
      </c>
      <c r="E1194" s="17" t="s">
        <v>1</v>
      </c>
      <c r="F1194" s="221">
        <v>0</v>
      </c>
      <c r="G1194" s="32"/>
      <c r="H1194" s="33"/>
    </row>
    <row r="1195" spans="1:8" s="2" customFormat="1" ht="16.899999999999999" customHeight="1">
      <c r="A1195" s="32"/>
      <c r="B1195" s="33"/>
      <c r="C1195" s="220" t="s">
        <v>1</v>
      </c>
      <c r="D1195" s="220" t="s">
        <v>3645</v>
      </c>
      <c r="E1195" s="17" t="s">
        <v>1</v>
      </c>
      <c r="F1195" s="221">
        <v>214.79300000000001</v>
      </c>
      <c r="G1195" s="32"/>
      <c r="H1195" s="33"/>
    </row>
    <row r="1196" spans="1:8" s="2" customFormat="1" ht="16.899999999999999" customHeight="1">
      <c r="A1196" s="32"/>
      <c r="B1196" s="33"/>
      <c r="C1196" s="220" t="s">
        <v>1</v>
      </c>
      <c r="D1196" s="220" t="s">
        <v>204</v>
      </c>
      <c r="E1196" s="17" t="s">
        <v>1</v>
      </c>
      <c r="F1196" s="221">
        <v>606.74300000000005</v>
      </c>
      <c r="G1196" s="32"/>
      <c r="H1196" s="33"/>
    </row>
    <row r="1197" spans="1:8" s="2" customFormat="1" ht="16.899999999999999" customHeight="1">
      <c r="A1197" s="32"/>
      <c r="B1197" s="33"/>
      <c r="C1197" s="222" t="s">
        <v>3415</v>
      </c>
      <c r="D1197" s="32"/>
      <c r="E1197" s="32"/>
      <c r="F1197" s="32"/>
      <c r="G1197" s="32"/>
      <c r="H1197" s="33"/>
    </row>
    <row r="1198" spans="1:8" s="2" customFormat="1" ht="16.899999999999999" customHeight="1">
      <c r="A1198" s="32"/>
      <c r="B1198" s="33"/>
      <c r="C1198" s="220" t="s">
        <v>1862</v>
      </c>
      <c r="D1198" s="220" t="s">
        <v>1863</v>
      </c>
      <c r="E1198" s="17" t="s">
        <v>200</v>
      </c>
      <c r="F1198" s="221">
        <v>4168.8860000000004</v>
      </c>
      <c r="G1198" s="32"/>
      <c r="H1198" s="33"/>
    </row>
    <row r="1199" spans="1:8" s="2" customFormat="1" ht="16.899999999999999" customHeight="1">
      <c r="A1199" s="32"/>
      <c r="B1199" s="33"/>
      <c r="C1199" s="220" t="s">
        <v>1870</v>
      </c>
      <c r="D1199" s="220" t="s">
        <v>1871</v>
      </c>
      <c r="E1199" s="17" t="s">
        <v>200</v>
      </c>
      <c r="F1199" s="221">
        <v>2167.1680000000001</v>
      </c>
      <c r="G1199" s="32"/>
      <c r="H1199" s="33"/>
    </row>
    <row r="1200" spans="1:8" s="2" customFormat="1" ht="16.899999999999999" customHeight="1">
      <c r="A1200" s="32"/>
      <c r="B1200" s="33"/>
      <c r="C1200" s="220" t="s">
        <v>1874</v>
      </c>
      <c r="D1200" s="220" t="s">
        <v>1875</v>
      </c>
      <c r="E1200" s="17" t="s">
        <v>200</v>
      </c>
      <c r="F1200" s="221">
        <v>2001.7180000000001</v>
      </c>
      <c r="G1200" s="32"/>
      <c r="H1200" s="33"/>
    </row>
    <row r="1201" spans="1:8" s="2" customFormat="1" ht="16.899999999999999" customHeight="1">
      <c r="A1201" s="32"/>
      <c r="B1201" s="33"/>
      <c r="C1201" s="216" t="s">
        <v>894</v>
      </c>
      <c r="D1201" s="217" t="s">
        <v>895</v>
      </c>
      <c r="E1201" s="218" t="s">
        <v>1</v>
      </c>
      <c r="F1201" s="219">
        <v>4312.5969999999998</v>
      </c>
      <c r="G1201" s="32"/>
      <c r="H1201" s="33"/>
    </row>
    <row r="1202" spans="1:8" s="2" customFormat="1" ht="16.899999999999999" customHeight="1">
      <c r="A1202" s="32"/>
      <c r="B1202" s="33"/>
      <c r="C1202" s="220" t="s">
        <v>1</v>
      </c>
      <c r="D1202" s="220" t="s">
        <v>1867</v>
      </c>
      <c r="E1202" s="17" t="s">
        <v>1</v>
      </c>
      <c r="F1202" s="221">
        <v>0</v>
      </c>
      <c r="G1202" s="32"/>
      <c r="H1202" s="33"/>
    </row>
    <row r="1203" spans="1:8" s="2" customFormat="1" ht="16.899999999999999" customHeight="1">
      <c r="A1203" s="32"/>
      <c r="B1203" s="33"/>
      <c r="C1203" s="220" t="s">
        <v>1</v>
      </c>
      <c r="D1203" s="220" t="s">
        <v>888</v>
      </c>
      <c r="E1203" s="17" t="s">
        <v>1</v>
      </c>
      <c r="F1203" s="221">
        <v>1898.039</v>
      </c>
      <c r="G1203" s="32"/>
      <c r="H1203" s="33"/>
    </row>
    <row r="1204" spans="1:8" s="2" customFormat="1" ht="16.899999999999999" customHeight="1">
      <c r="A1204" s="32"/>
      <c r="B1204" s="33"/>
      <c r="C1204" s="220" t="s">
        <v>1</v>
      </c>
      <c r="D1204" s="220" t="s">
        <v>891</v>
      </c>
      <c r="E1204" s="17" t="s">
        <v>1</v>
      </c>
      <c r="F1204" s="221">
        <v>168.44800000000001</v>
      </c>
      <c r="G1204" s="32"/>
      <c r="H1204" s="33"/>
    </row>
    <row r="1205" spans="1:8" s="2" customFormat="1" ht="16.899999999999999" customHeight="1">
      <c r="A1205" s="32"/>
      <c r="B1205" s="33"/>
      <c r="C1205" s="220" t="s">
        <v>1</v>
      </c>
      <c r="D1205" s="220" t="s">
        <v>1</v>
      </c>
      <c r="E1205" s="17" t="s">
        <v>1</v>
      </c>
      <c r="F1205" s="221">
        <v>0</v>
      </c>
      <c r="G1205" s="32"/>
      <c r="H1205" s="33"/>
    </row>
    <row r="1206" spans="1:8" s="2" customFormat="1" ht="16.899999999999999" customHeight="1">
      <c r="A1206" s="32"/>
      <c r="B1206" s="33"/>
      <c r="C1206" s="220" t="s">
        <v>1</v>
      </c>
      <c r="D1206" s="220" t="s">
        <v>1668</v>
      </c>
      <c r="E1206" s="17" t="s">
        <v>1</v>
      </c>
      <c r="F1206" s="221">
        <v>0</v>
      </c>
      <c r="G1206" s="32"/>
      <c r="H1206" s="33"/>
    </row>
    <row r="1207" spans="1:8" s="2" customFormat="1" ht="16.899999999999999" customHeight="1">
      <c r="A1207" s="32"/>
      <c r="B1207" s="33"/>
      <c r="C1207" s="220" t="s">
        <v>1</v>
      </c>
      <c r="D1207" s="220" t="s">
        <v>3360</v>
      </c>
      <c r="E1207" s="17" t="s">
        <v>1</v>
      </c>
      <c r="F1207" s="221">
        <v>0</v>
      </c>
      <c r="G1207" s="32"/>
      <c r="H1207" s="33"/>
    </row>
    <row r="1208" spans="1:8" s="2" customFormat="1" ht="16.899999999999999" customHeight="1">
      <c r="A1208" s="32"/>
      <c r="B1208" s="33"/>
      <c r="C1208" s="220" t="s">
        <v>1</v>
      </c>
      <c r="D1208" s="220" t="s">
        <v>828</v>
      </c>
      <c r="E1208" s="17" t="s">
        <v>1</v>
      </c>
      <c r="F1208" s="221">
        <v>1084.3320000000001</v>
      </c>
      <c r="G1208" s="32"/>
      <c r="H1208" s="33"/>
    </row>
    <row r="1209" spans="1:8" s="2" customFormat="1" ht="16.899999999999999" customHeight="1">
      <c r="A1209" s="32"/>
      <c r="B1209" s="33"/>
      <c r="C1209" s="220" t="s">
        <v>1</v>
      </c>
      <c r="D1209" s="220" t="s">
        <v>825</v>
      </c>
      <c r="E1209" s="17" t="s">
        <v>1</v>
      </c>
      <c r="F1209" s="221">
        <v>56.34</v>
      </c>
      <c r="G1209" s="32"/>
      <c r="H1209" s="33"/>
    </row>
    <row r="1210" spans="1:8" s="2" customFormat="1" ht="16.899999999999999" customHeight="1">
      <c r="A1210" s="32"/>
      <c r="B1210" s="33"/>
      <c r="C1210" s="220" t="s">
        <v>1</v>
      </c>
      <c r="D1210" s="220" t="s">
        <v>3361</v>
      </c>
      <c r="E1210" s="17" t="s">
        <v>1</v>
      </c>
      <c r="F1210" s="221">
        <v>0</v>
      </c>
      <c r="G1210" s="32"/>
      <c r="H1210" s="33"/>
    </row>
    <row r="1211" spans="1:8" s="2" customFormat="1" ht="16.899999999999999" customHeight="1">
      <c r="A1211" s="32"/>
      <c r="B1211" s="33"/>
      <c r="C1211" s="220" t="s">
        <v>1</v>
      </c>
      <c r="D1211" s="220" t="s">
        <v>831</v>
      </c>
      <c r="E1211" s="17" t="s">
        <v>1</v>
      </c>
      <c r="F1211" s="221">
        <v>209.10400000000001</v>
      </c>
      <c r="G1211" s="32"/>
      <c r="H1211" s="33"/>
    </row>
    <row r="1212" spans="1:8" s="2" customFormat="1" ht="16.899999999999999" customHeight="1">
      <c r="A1212" s="32"/>
      <c r="B1212" s="33"/>
      <c r="C1212" s="220" t="s">
        <v>1</v>
      </c>
      <c r="D1212" s="220" t="s">
        <v>1</v>
      </c>
      <c r="E1212" s="17" t="s">
        <v>1</v>
      </c>
      <c r="F1212" s="221">
        <v>0</v>
      </c>
      <c r="G1212" s="32"/>
      <c r="H1212" s="33"/>
    </row>
    <row r="1213" spans="1:8" s="2" customFormat="1" ht="16.899999999999999" customHeight="1">
      <c r="A1213" s="32"/>
      <c r="B1213" s="33"/>
      <c r="C1213" s="220" t="s">
        <v>1</v>
      </c>
      <c r="D1213" s="220" t="s">
        <v>3362</v>
      </c>
      <c r="E1213" s="17" t="s">
        <v>1</v>
      </c>
      <c r="F1213" s="221">
        <v>0</v>
      </c>
      <c r="G1213" s="32"/>
      <c r="H1213" s="33"/>
    </row>
    <row r="1214" spans="1:8" s="2" customFormat="1" ht="16.899999999999999" customHeight="1">
      <c r="A1214" s="32"/>
      <c r="B1214" s="33"/>
      <c r="C1214" s="220" t="s">
        <v>1</v>
      </c>
      <c r="D1214" s="220" t="s">
        <v>1668</v>
      </c>
      <c r="E1214" s="17" t="s">
        <v>1</v>
      </c>
      <c r="F1214" s="221">
        <v>0</v>
      </c>
      <c r="G1214" s="32"/>
      <c r="H1214" s="33"/>
    </row>
    <row r="1215" spans="1:8" s="2" customFormat="1" ht="16.899999999999999" customHeight="1">
      <c r="A1215" s="32"/>
      <c r="B1215" s="33"/>
      <c r="C1215" s="220" t="s">
        <v>1</v>
      </c>
      <c r="D1215" s="220" t="s">
        <v>3363</v>
      </c>
      <c r="E1215" s="17" t="s">
        <v>1</v>
      </c>
      <c r="F1215" s="221">
        <v>0</v>
      </c>
      <c r="G1215" s="32"/>
      <c r="H1215" s="33"/>
    </row>
    <row r="1216" spans="1:8" s="2" customFormat="1" ht="16.899999999999999" customHeight="1">
      <c r="A1216" s="32"/>
      <c r="B1216" s="33"/>
      <c r="C1216" s="220" t="s">
        <v>1</v>
      </c>
      <c r="D1216" s="220" t="s">
        <v>3364</v>
      </c>
      <c r="E1216" s="17" t="s">
        <v>1</v>
      </c>
      <c r="F1216" s="221">
        <v>0</v>
      </c>
      <c r="G1216" s="32"/>
      <c r="H1216" s="33"/>
    </row>
    <row r="1217" spans="1:8" s="2" customFormat="1" ht="16.899999999999999" customHeight="1">
      <c r="A1217" s="32"/>
      <c r="B1217" s="33"/>
      <c r="C1217" s="220" t="s">
        <v>1</v>
      </c>
      <c r="D1217" s="220" t="s">
        <v>1</v>
      </c>
      <c r="E1217" s="17" t="s">
        <v>1</v>
      </c>
      <c r="F1217" s="221">
        <v>0</v>
      </c>
      <c r="G1217" s="32"/>
      <c r="H1217" s="33"/>
    </row>
    <row r="1218" spans="1:8" s="2" customFormat="1" ht="16.899999999999999" customHeight="1">
      <c r="A1218" s="32"/>
      <c r="B1218" s="33"/>
      <c r="C1218" s="220" t="s">
        <v>1</v>
      </c>
      <c r="D1218" s="220" t="s">
        <v>3365</v>
      </c>
      <c r="E1218" s="17" t="s">
        <v>1</v>
      </c>
      <c r="F1218" s="221">
        <v>0</v>
      </c>
      <c r="G1218" s="32"/>
      <c r="H1218" s="33"/>
    </row>
    <row r="1219" spans="1:8" s="2" customFormat="1" ht="16.899999999999999" customHeight="1">
      <c r="A1219" s="32"/>
      <c r="B1219" s="33"/>
      <c r="C1219" s="220" t="s">
        <v>1</v>
      </c>
      <c r="D1219" s="220" t="s">
        <v>3366</v>
      </c>
      <c r="E1219" s="17" t="s">
        <v>1</v>
      </c>
      <c r="F1219" s="221">
        <v>62.393999999999998</v>
      </c>
      <c r="G1219" s="32"/>
      <c r="H1219" s="33"/>
    </row>
    <row r="1220" spans="1:8" s="2" customFormat="1" ht="16.899999999999999" customHeight="1">
      <c r="A1220" s="32"/>
      <c r="B1220" s="33"/>
      <c r="C1220" s="220" t="s">
        <v>1</v>
      </c>
      <c r="D1220" s="220" t="s">
        <v>3111</v>
      </c>
      <c r="E1220" s="17" t="s">
        <v>1</v>
      </c>
      <c r="F1220" s="221">
        <v>0</v>
      </c>
      <c r="G1220" s="32"/>
      <c r="H1220" s="33"/>
    </row>
    <row r="1221" spans="1:8" s="2" customFormat="1" ht="16.899999999999999" customHeight="1">
      <c r="A1221" s="32"/>
      <c r="B1221" s="33"/>
      <c r="C1221" s="220" t="s">
        <v>1</v>
      </c>
      <c r="D1221" s="220" t="s">
        <v>3367</v>
      </c>
      <c r="E1221" s="17" t="s">
        <v>1</v>
      </c>
      <c r="F1221" s="221">
        <v>23.2</v>
      </c>
      <c r="G1221" s="32"/>
      <c r="H1221" s="33"/>
    </row>
    <row r="1222" spans="1:8" s="2" customFormat="1" ht="16.899999999999999" customHeight="1">
      <c r="A1222" s="32"/>
      <c r="B1222" s="33"/>
      <c r="C1222" s="220" t="s">
        <v>1</v>
      </c>
      <c r="D1222" s="220" t="s">
        <v>3113</v>
      </c>
      <c r="E1222" s="17" t="s">
        <v>1</v>
      </c>
      <c r="F1222" s="221">
        <v>0</v>
      </c>
      <c r="G1222" s="32"/>
      <c r="H1222" s="33"/>
    </row>
    <row r="1223" spans="1:8" s="2" customFormat="1" ht="16.899999999999999" customHeight="1">
      <c r="A1223" s="32"/>
      <c r="B1223" s="33"/>
      <c r="C1223" s="220" t="s">
        <v>1</v>
      </c>
      <c r="D1223" s="220" t="s">
        <v>3368</v>
      </c>
      <c r="E1223" s="17" t="s">
        <v>1</v>
      </c>
      <c r="F1223" s="221">
        <v>80.097999999999999</v>
      </c>
      <c r="G1223" s="32"/>
      <c r="H1223" s="33"/>
    </row>
    <row r="1224" spans="1:8" s="2" customFormat="1" ht="16.899999999999999" customHeight="1">
      <c r="A1224" s="32"/>
      <c r="B1224" s="33"/>
      <c r="C1224" s="220" t="s">
        <v>1</v>
      </c>
      <c r="D1224" s="220" t="s">
        <v>3167</v>
      </c>
      <c r="E1224" s="17" t="s">
        <v>1</v>
      </c>
      <c r="F1224" s="221">
        <v>0</v>
      </c>
      <c r="G1224" s="32"/>
      <c r="H1224" s="33"/>
    </row>
    <row r="1225" spans="1:8" s="2" customFormat="1" ht="16.899999999999999" customHeight="1">
      <c r="A1225" s="32"/>
      <c r="B1225" s="33"/>
      <c r="C1225" s="220" t="s">
        <v>1</v>
      </c>
      <c r="D1225" s="220" t="s">
        <v>3369</v>
      </c>
      <c r="E1225" s="17" t="s">
        <v>1</v>
      </c>
      <c r="F1225" s="221">
        <v>16.646000000000001</v>
      </c>
      <c r="G1225" s="32"/>
      <c r="H1225" s="33"/>
    </row>
    <row r="1226" spans="1:8" s="2" customFormat="1" ht="16.899999999999999" customHeight="1">
      <c r="A1226" s="32"/>
      <c r="B1226" s="33"/>
      <c r="C1226" s="220" t="s">
        <v>1</v>
      </c>
      <c r="D1226" s="220" t="s">
        <v>3115</v>
      </c>
      <c r="E1226" s="17" t="s">
        <v>1</v>
      </c>
      <c r="F1226" s="221">
        <v>0</v>
      </c>
      <c r="G1226" s="32"/>
      <c r="H1226" s="33"/>
    </row>
    <row r="1227" spans="1:8" s="2" customFormat="1" ht="16.899999999999999" customHeight="1">
      <c r="A1227" s="32"/>
      <c r="B1227" s="33"/>
      <c r="C1227" s="220" t="s">
        <v>1</v>
      </c>
      <c r="D1227" s="220" t="s">
        <v>3370</v>
      </c>
      <c r="E1227" s="17" t="s">
        <v>1</v>
      </c>
      <c r="F1227" s="221">
        <v>68.861000000000004</v>
      </c>
      <c r="G1227" s="32"/>
      <c r="H1227" s="33"/>
    </row>
    <row r="1228" spans="1:8" s="2" customFormat="1" ht="16.899999999999999" customHeight="1">
      <c r="A1228" s="32"/>
      <c r="B1228" s="33"/>
      <c r="C1228" s="220" t="s">
        <v>1</v>
      </c>
      <c r="D1228" s="220" t="s">
        <v>3168</v>
      </c>
      <c r="E1228" s="17" t="s">
        <v>1</v>
      </c>
      <c r="F1228" s="221">
        <v>0</v>
      </c>
      <c r="G1228" s="32"/>
      <c r="H1228" s="33"/>
    </row>
    <row r="1229" spans="1:8" s="2" customFormat="1" ht="16.899999999999999" customHeight="1">
      <c r="A1229" s="32"/>
      <c r="B1229" s="33"/>
      <c r="C1229" s="220" t="s">
        <v>1</v>
      </c>
      <c r="D1229" s="220" t="s">
        <v>3371</v>
      </c>
      <c r="E1229" s="17" t="s">
        <v>1</v>
      </c>
      <c r="F1229" s="221">
        <v>44.427999999999997</v>
      </c>
      <c r="G1229" s="32"/>
      <c r="H1229" s="33"/>
    </row>
    <row r="1230" spans="1:8" s="2" customFormat="1" ht="16.899999999999999" customHeight="1">
      <c r="A1230" s="32"/>
      <c r="B1230" s="33"/>
      <c r="C1230" s="220" t="s">
        <v>1</v>
      </c>
      <c r="D1230" s="220" t="s">
        <v>2309</v>
      </c>
      <c r="E1230" s="17" t="s">
        <v>1</v>
      </c>
      <c r="F1230" s="221">
        <v>0</v>
      </c>
      <c r="G1230" s="32"/>
      <c r="H1230" s="33"/>
    </row>
    <row r="1231" spans="1:8" s="2" customFormat="1" ht="16.899999999999999" customHeight="1">
      <c r="A1231" s="32"/>
      <c r="B1231" s="33"/>
      <c r="C1231" s="220" t="s">
        <v>1</v>
      </c>
      <c r="D1231" s="220" t="s">
        <v>3372</v>
      </c>
      <c r="E1231" s="17" t="s">
        <v>1</v>
      </c>
      <c r="F1231" s="221">
        <v>27.172999999999998</v>
      </c>
      <c r="G1231" s="32"/>
      <c r="H1231" s="33"/>
    </row>
    <row r="1232" spans="1:8" s="2" customFormat="1" ht="16.899999999999999" customHeight="1">
      <c r="A1232" s="32"/>
      <c r="B1232" s="33"/>
      <c r="C1232" s="220" t="s">
        <v>1</v>
      </c>
      <c r="D1232" s="220" t="s">
        <v>3118</v>
      </c>
      <c r="E1232" s="17" t="s">
        <v>1</v>
      </c>
      <c r="F1232" s="221">
        <v>0</v>
      </c>
      <c r="G1232" s="32"/>
      <c r="H1232" s="33"/>
    </row>
    <row r="1233" spans="1:8" s="2" customFormat="1" ht="16.899999999999999" customHeight="1">
      <c r="A1233" s="32"/>
      <c r="B1233" s="33"/>
      <c r="C1233" s="220" t="s">
        <v>1</v>
      </c>
      <c r="D1233" s="220" t="s">
        <v>3373</v>
      </c>
      <c r="E1233" s="17" t="s">
        <v>1</v>
      </c>
      <c r="F1233" s="221">
        <v>52.621000000000002</v>
      </c>
      <c r="G1233" s="32"/>
      <c r="H1233" s="33"/>
    </row>
    <row r="1234" spans="1:8" s="2" customFormat="1" ht="16.899999999999999" customHeight="1">
      <c r="A1234" s="32"/>
      <c r="B1234" s="33"/>
      <c r="C1234" s="220" t="s">
        <v>1</v>
      </c>
      <c r="D1234" s="220" t="s">
        <v>3169</v>
      </c>
      <c r="E1234" s="17" t="s">
        <v>1</v>
      </c>
      <c r="F1234" s="221">
        <v>0</v>
      </c>
      <c r="G1234" s="32"/>
      <c r="H1234" s="33"/>
    </row>
    <row r="1235" spans="1:8" s="2" customFormat="1" ht="16.899999999999999" customHeight="1">
      <c r="A1235" s="32"/>
      <c r="B1235" s="33"/>
      <c r="C1235" s="220" t="s">
        <v>1</v>
      </c>
      <c r="D1235" s="220" t="s">
        <v>3374</v>
      </c>
      <c r="E1235" s="17" t="s">
        <v>1</v>
      </c>
      <c r="F1235" s="221">
        <v>14.79</v>
      </c>
      <c r="G1235" s="32"/>
      <c r="H1235" s="33"/>
    </row>
    <row r="1236" spans="1:8" s="2" customFormat="1" ht="16.899999999999999" customHeight="1">
      <c r="A1236" s="32"/>
      <c r="B1236" s="33"/>
      <c r="C1236" s="220" t="s">
        <v>1</v>
      </c>
      <c r="D1236" s="220" t="s">
        <v>3120</v>
      </c>
      <c r="E1236" s="17" t="s">
        <v>1</v>
      </c>
      <c r="F1236" s="221">
        <v>0</v>
      </c>
      <c r="G1236" s="32"/>
      <c r="H1236" s="33"/>
    </row>
    <row r="1237" spans="1:8" s="2" customFormat="1" ht="16.899999999999999" customHeight="1">
      <c r="A1237" s="32"/>
      <c r="B1237" s="33"/>
      <c r="C1237" s="220" t="s">
        <v>1</v>
      </c>
      <c r="D1237" s="220" t="s">
        <v>3375</v>
      </c>
      <c r="E1237" s="17" t="s">
        <v>1</v>
      </c>
      <c r="F1237" s="221">
        <v>66.7</v>
      </c>
      <c r="G1237" s="32"/>
      <c r="H1237" s="33"/>
    </row>
    <row r="1238" spans="1:8" s="2" customFormat="1" ht="16.899999999999999" customHeight="1">
      <c r="A1238" s="32"/>
      <c r="B1238" s="33"/>
      <c r="C1238" s="220" t="s">
        <v>1</v>
      </c>
      <c r="D1238" s="220" t="s">
        <v>3170</v>
      </c>
      <c r="E1238" s="17" t="s">
        <v>1</v>
      </c>
      <c r="F1238" s="221">
        <v>0</v>
      </c>
      <c r="G1238" s="32"/>
      <c r="H1238" s="33"/>
    </row>
    <row r="1239" spans="1:8" s="2" customFormat="1" ht="16.899999999999999" customHeight="1">
      <c r="A1239" s="32"/>
      <c r="B1239" s="33"/>
      <c r="C1239" s="220" t="s">
        <v>1</v>
      </c>
      <c r="D1239" s="220" t="s">
        <v>3376</v>
      </c>
      <c r="E1239" s="17" t="s">
        <v>1</v>
      </c>
      <c r="F1239" s="221">
        <v>17.196999999999999</v>
      </c>
      <c r="G1239" s="32"/>
      <c r="H1239" s="33"/>
    </row>
    <row r="1240" spans="1:8" s="2" customFormat="1" ht="16.899999999999999" customHeight="1">
      <c r="A1240" s="32"/>
      <c r="B1240" s="33"/>
      <c r="C1240" s="220" t="s">
        <v>1</v>
      </c>
      <c r="D1240" s="220" t="s">
        <v>3377</v>
      </c>
      <c r="E1240" s="17" t="s">
        <v>1</v>
      </c>
      <c r="F1240" s="221">
        <v>25.172000000000001</v>
      </c>
      <c r="G1240" s="32"/>
      <c r="H1240" s="33"/>
    </row>
    <row r="1241" spans="1:8" s="2" customFormat="1" ht="16.899999999999999" customHeight="1">
      <c r="A1241" s="32"/>
      <c r="B1241" s="33"/>
      <c r="C1241" s="220" t="s">
        <v>1</v>
      </c>
      <c r="D1241" s="220" t="s">
        <v>3378</v>
      </c>
      <c r="E1241" s="17" t="s">
        <v>1</v>
      </c>
      <c r="F1241" s="221">
        <v>0</v>
      </c>
      <c r="G1241" s="32"/>
      <c r="H1241" s="33"/>
    </row>
    <row r="1242" spans="1:8" s="2" customFormat="1" ht="16.899999999999999" customHeight="1">
      <c r="A1242" s="32"/>
      <c r="B1242" s="33"/>
      <c r="C1242" s="220" t="s">
        <v>1</v>
      </c>
      <c r="D1242" s="220" t="s">
        <v>3379</v>
      </c>
      <c r="E1242" s="17" t="s">
        <v>1</v>
      </c>
      <c r="F1242" s="221">
        <v>80.069000000000003</v>
      </c>
      <c r="G1242" s="32"/>
      <c r="H1242" s="33"/>
    </row>
    <row r="1243" spans="1:8" s="2" customFormat="1" ht="16.899999999999999" customHeight="1">
      <c r="A1243" s="32"/>
      <c r="B1243" s="33"/>
      <c r="C1243" s="220" t="s">
        <v>1</v>
      </c>
      <c r="D1243" s="220" t="s">
        <v>3227</v>
      </c>
      <c r="E1243" s="17" t="s">
        <v>1</v>
      </c>
      <c r="F1243" s="221">
        <v>0</v>
      </c>
      <c r="G1243" s="32"/>
      <c r="H1243" s="33"/>
    </row>
    <row r="1244" spans="1:8" s="2" customFormat="1" ht="16.899999999999999" customHeight="1">
      <c r="A1244" s="32"/>
      <c r="B1244" s="33"/>
      <c r="C1244" s="220" t="s">
        <v>1</v>
      </c>
      <c r="D1244" s="220" t="s">
        <v>3380</v>
      </c>
      <c r="E1244" s="17" t="s">
        <v>1</v>
      </c>
      <c r="F1244" s="221">
        <v>31.364000000000001</v>
      </c>
      <c r="G1244" s="32"/>
      <c r="H1244" s="33"/>
    </row>
    <row r="1245" spans="1:8" s="2" customFormat="1" ht="16.899999999999999" customHeight="1">
      <c r="A1245" s="32"/>
      <c r="B1245" s="33"/>
      <c r="C1245" s="220" t="s">
        <v>1</v>
      </c>
      <c r="D1245" s="220" t="s">
        <v>3122</v>
      </c>
      <c r="E1245" s="17" t="s">
        <v>1</v>
      </c>
      <c r="F1245" s="221">
        <v>0</v>
      </c>
      <c r="G1245" s="32"/>
      <c r="H1245" s="33"/>
    </row>
    <row r="1246" spans="1:8" s="2" customFormat="1" ht="16.899999999999999" customHeight="1">
      <c r="A1246" s="32"/>
      <c r="B1246" s="33"/>
      <c r="C1246" s="220" t="s">
        <v>1</v>
      </c>
      <c r="D1246" s="220" t="s">
        <v>3381</v>
      </c>
      <c r="E1246" s="17" t="s">
        <v>1</v>
      </c>
      <c r="F1246" s="221">
        <v>32.204999999999998</v>
      </c>
      <c r="G1246" s="32"/>
      <c r="H1246" s="33"/>
    </row>
    <row r="1247" spans="1:8" s="2" customFormat="1" ht="16.899999999999999" customHeight="1">
      <c r="A1247" s="32"/>
      <c r="B1247" s="33"/>
      <c r="C1247" s="220" t="s">
        <v>1</v>
      </c>
      <c r="D1247" s="220" t="s">
        <v>3124</v>
      </c>
      <c r="E1247" s="17" t="s">
        <v>1</v>
      </c>
      <c r="F1247" s="221">
        <v>0</v>
      </c>
      <c r="G1247" s="32"/>
      <c r="H1247" s="33"/>
    </row>
    <row r="1248" spans="1:8" s="2" customFormat="1" ht="16.899999999999999" customHeight="1">
      <c r="A1248" s="32"/>
      <c r="B1248" s="33"/>
      <c r="C1248" s="220" t="s">
        <v>1</v>
      </c>
      <c r="D1248" s="220" t="s">
        <v>3382</v>
      </c>
      <c r="E1248" s="17" t="s">
        <v>1</v>
      </c>
      <c r="F1248" s="221">
        <v>70.716999999999999</v>
      </c>
      <c r="G1248" s="32"/>
      <c r="H1248" s="33"/>
    </row>
    <row r="1249" spans="1:8" s="2" customFormat="1" ht="16.899999999999999" customHeight="1">
      <c r="A1249" s="32"/>
      <c r="B1249" s="33"/>
      <c r="C1249" s="220" t="s">
        <v>1</v>
      </c>
      <c r="D1249" s="220" t="s">
        <v>3171</v>
      </c>
      <c r="E1249" s="17" t="s">
        <v>1</v>
      </c>
      <c r="F1249" s="221">
        <v>0</v>
      </c>
      <c r="G1249" s="32"/>
      <c r="H1249" s="33"/>
    </row>
    <row r="1250" spans="1:8" s="2" customFormat="1" ht="16.899999999999999" customHeight="1">
      <c r="A1250" s="32"/>
      <c r="B1250" s="33"/>
      <c r="C1250" s="220" t="s">
        <v>1</v>
      </c>
      <c r="D1250" s="220" t="s">
        <v>3383</v>
      </c>
      <c r="E1250" s="17" t="s">
        <v>1</v>
      </c>
      <c r="F1250" s="221">
        <v>24.07</v>
      </c>
      <c r="G1250" s="32"/>
      <c r="H1250" s="33"/>
    </row>
    <row r="1251" spans="1:8" s="2" customFormat="1" ht="16.899999999999999" customHeight="1">
      <c r="A1251" s="32"/>
      <c r="B1251" s="33"/>
      <c r="C1251" s="220" t="s">
        <v>1</v>
      </c>
      <c r="D1251" s="220" t="s">
        <v>3172</v>
      </c>
      <c r="E1251" s="17" t="s">
        <v>1</v>
      </c>
      <c r="F1251" s="221">
        <v>0</v>
      </c>
      <c r="G1251" s="32"/>
      <c r="H1251" s="33"/>
    </row>
    <row r="1252" spans="1:8" s="2" customFormat="1" ht="16.899999999999999" customHeight="1">
      <c r="A1252" s="32"/>
      <c r="B1252" s="33"/>
      <c r="C1252" s="220" t="s">
        <v>1</v>
      </c>
      <c r="D1252" s="220" t="s">
        <v>3384</v>
      </c>
      <c r="E1252" s="17" t="s">
        <v>1</v>
      </c>
      <c r="F1252" s="221">
        <v>33.320999999999998</v>
      </c>
      <c r="G1252" s="32"/>
      <c r="H1252" s="33"/>
    </row>
    <row r="1253" spans="1:8" s="2" customFormat="1" ht="16.899999999999999" customHeight="1">
      <c r="A1253" s="32"/>
      <c r="B1253" s="33"/>
      <c r="C1253" s="220" t="s">
        <v>1</v>
      </c>
      <c r="D1253" s="220" t="s">
        <v>3126</v>
      </c>
      <c r="E1253" s="17" t="s">
        <v>1</v>
      </c>
      <c r="F1253" s="221">
        <v>0</v>
      </c>
      <c r="G1253" s="32"/>
      <c r="H1253" s="33"/>
    </row>
    <row r="1254" spans="1:8" s="2" customFormat="1" ht="16.899999999999999" customHeight="1">
      <c r="A1254" s="32"/>
      <c r="B1254" s="33"/>
      <c r="C1254" s="220" t="s">
        <v>1</v>
      </c>
      <c r="D1254" s="220" t="s">
        <v>3385</v>
      </c>
      <c r="E1254" s="17" t="s">
        <v>1</v>
      </c>
      <c r="F1254" s="221">
        <v>60.9</v>
      </c>
      <c r="G1254" s="32"/>
      <c r="H1254" s="33"/>
    </row>
    <row r="1255" spans="1:8" s="2" customFormat="1" ht="16.899999999999999" customHeight="1">
      <c r="A1255" s="32"/>
      <c r="B1255" s="33"/>
      <c r="C1255" s="220" t="s">
        <v>1</v>
      </c>
      <c r="D1255" s="220" t="s">
        <v>3173</v>
      </c>
      <c r="E1255" s="17" t="s">
        <v>1</v>
      </c>
      <c r="F1255" s="221">
        <v>0</v>
      </c>
      <c r="G1255" s="32"/>
      <c r="H1255" s="33"/>
    </row>
    <row r="1256" spans="1:8" s="2" customFormat="1" ht="16.899999999999999" customHeight="1">
      <c r="A1256" s="32"/>
      <c r="B1256" s="33"/>
      <c r="C1256" s="220" t="s">
        <v>1</v>
      </c>
      <c r="D1256" s="220" t="s">
        <v>3386</v>
      </c>
      <c r="E1256" s="17" t="s">
        <v>1</v>
      </c>
      <c r="F1256" s="221">
        <v>41.933999999999997</v>
      </c>
      <c r="G1256" s="32"/>
      <c r="H1256" s="33"/>
    </row>
    <row r="1257" spans="1:8" s="2" customFormat="1" ht="16.899999999999999" customHeight="1">
      <c r="A1257" s="32"/>
      <c r="B1257" s="33"/>
      <c r="C1257" s="220" t="s">
        <v>1</v>
      </c>
      <c r="D1257" s="220" t="s">
        <v>3128</v>
      </c>
      <c r="E1257" s="17" t="s">
        <v>1</v>
      </c>
      <c r="F1257" s="221">
        <v>0</v>
      </c>
      <c r="G1257" s="32"/>
      <c r="H1257" s="33"/>
    </row>
    <row r="1258" spans="1:8" s="2" customFormat="1" ht="16.899999999999999" customHeight="1">
      <c r="A1258" s="32"/>
      <c r="B1258" s="33"/>
      <c r="C1258" s="220" t="s">
        <v>1</v>
      </c>
      <c r="D1258" s="220" t="s">
        <v>3387</v>
      </c>
      <c r="E1258" s="17" t="s">
        <v>1</v>
      </c>
      <c r="F1258" s="221">
        <v>26.68</v>
      </c>
      <c r="G1258" s="32"/>
      <c r="H1258" s="33"/>
    </row>
    <row r="1259" spans="1:8" s="2" customFormat="1" ht="16.899999999999999" customHeight="1">
      <c r="A1259" s="32"/>
      <c r="B1259" s="33"/>
      <c r="C1259" s="220" t="s">
        <v>1</v>
      </c>
      <c r="D1259" s="220" t="s">
        <v>3130</v>
      </c>
      <c r="E1259" s="17" t="s">
        <v>1</v>
      </c>
      <c r="F1259" s="221">
        <v>0</v>
      </c>
      <c r="G1259" s="32"/>
      <c r="H1259" s="33"/>
    </row>
    <row r="1260" spans="1:8" s="2" customFormat="1" ht="16.899999999999999" customHeight="1">
      <c r="A1260" s="32"/>
      <c r="B1260" s="33"/>
      <c r="C1260" s="220" t="s">
        <v>1</v>
      </c>
      <c r="D1260" s="220" t="s">
        <v>3388</v>
      </c>
      <c r="E1260" s="17" t="s">
        <v>1</v>
      </c>
      <c r="F1260" s="221">
        <v>29.87</v>
      </c>
      <c r="G1260" s="32"/>
      <c r="H1260" s="33"/>
    </row>
    <row r="1261" spans="1:8" s="2" customFormat="1" ht="16.899999999999999" customHeight="1">
      <c r="A1261" s="32"/>
      <c r="B1261" s="33"/>
      <c r="C1261" s="220" t="s">
        <v>1</v>
      </c>
      <c r="D1261" s="220" t="s">
        <v>3389</v>
      </c>
      <c r="E1261" s="17" t="s">
        <v>1</v>
      </c>
      <c r="F1261" s="221">
        <v>37.744</v>
      </c>
      <c r="G1261" s="32"/>
      <c r="H1261" s="33"/>
    </row>
    <row r="1262" spans="1:8" s="2" customFormat="1" ht="16.899999999999999" customHeight="1">
      <c r="A1262" s="32"/>
      <c r="B1262" s="33"/>
      <c r="C1262" s="220" t="s">
        <v>1</v>
      </c>
      <c r="D1262" s="220" t="s">
        <v>3233</v>
      </c>
      <c r="E1262" s="17" t="s">
        <v>1</v>
      </c>
      <c r="F1262" s="221">
        <v>0</v>
      </c>
      <c r="G1262" s="32"/>
      <c r="H1262" s="33"/>
    </row>
    <row r="1263" spans="1:8" s="2" customFormat="1" ht="16.899999999999999" customHeight="1">
      <c r="A1263" s="32"/>
      <c r="B1263" s="33"/>
      <c r="C1263" s="220" t="s">
        <v>1</v>
      </c>
      <c r="D1263" s="220" t="s">
        <v>3390</v>
      </c>
      <c r="E1263" s="17" t="s">
        <v>1</v>
      </c>
      <c r="F1263" s="221">
        <v>24.94</v>
      </c>
      <c r="G1263" s="32"/>
      <c r="H1263" s="33"/>
    </row>
    <row r="1264" spans="1:8" s="2" customFormat="1" ht="16.899999999999999" customHeight="1">
      <c r="A1264" s="32"/>
      <c r="B1264" s="33"/>
      <c r="C1264" s="220" t="s">
        <v>1</v>
      </c>
      <c r="D1264" s="220" t="s">
        <v>3133</v>
      </c>
      <c r="E1264" s="17" t="s">
        <v>1</v>
      </c>
      <c r="F1264" s="221">
        <v>0</v>
      </c>
      <c r="G1264" s="32"/>
      <c r="H1264" s="33"/>
    </row>
    <row r="1265" spans="1:8" s="2" customFormat="1" ht="16.899999999999999" customHeight="1">
      <c r="A1265" s="32"/>
      <c r="B1265" s="33"/>
      <c r="C1265" s="220" t="s">
        <v>1</v>
      </c>
      <c r="D1265" s="220" t="s">
        <v>3134</v>
      </c>
      <c r="E1265" s="17" t="s">
        <v>1</v>
      </c>
      <c r="F1265" s="221">
        <v>9.1999999999999993</v>
      </c>
      <c r="G1265" s="32"/>
      <c r="H1265" s="33"/>
    </row>
    <row r="1266" spans="1:8" s="2" customFormat="1" ht="16.899999999999999" customHeight="1">
      <c r="A1266" s="32"/>
      <c r="B1266" s="33"/>
      <c r="C1266" s="220" t="s">
        <v>1</v>
      </c>
      <c r="D1266" s="220" t="s">
        <v>3135</v>
      </c>
      <c r="E1266" s="17" t="s">
        <v>1</v>
      </c>
      <c r="F1266" s="221">
        <v>0</v>
      </c>
      <c r="G1266" s="32"/>
      <c r="H1266" s="33"/>
    </row>
    <row r="1267" spans="1:8" s="2" customFormat="1" ht="16.899999999999999" customHeight="1">
      <c r="A1267" s="32"/>
      <c r="B1267" s="33"/>
      <c r="C1267" s="220" t="s">
        <v>1</v>
      </c>
      <c r="D1267" s="220" t="s">
        <v>3388</v>
      </c>
      <c r="E1267" s="17" t="s">
        <v>1</v>
      </c>
      <c r="F1267" s="221">
        <v>29.87</v>
      </c>
      <c r="G1267" s="32"/>
      <c r="H1267" s="33"/>
    </row>
    <row r="1268" spans="1:8" s="2" customFormat="1" ht="16.899999999999999" customHeight="1">
      <c r="A1268" s="32"/>
      <c r="B1268" s="33"/>
      <c r="C1268" s="220" t="s">
        <v>1</v>
      </c>
      <c r="D1268" s="220" t="s">
        <v>3389</v>
      </c>
      <c r="E1268" s="17" t="s">
        <v>1</v>
      </c>
      <c r="F1268" s="221">
        <v>37.744</v>
      </c>
      <c r="G1268" s="32"/>
      <c r="H1268" s="33"/>
    </row>
    <row r="1269" spans="1:8" s="2" customFormat="1" ht="16.899999999999999" customHeight="1">
      <c r="A1269" s="32"/>
      <c r="B1269" s="33"/>
      <c r="C1269" s="220" t="s">
        <v>1</v>
      </c>
      <c r="D1269" s="220" t="s">
        <v>3174</v>
      </c>
      <c r="E1269" s="17" t="s">
        <v>1</v>
      </c>
      <c r="F1269" s="221">
        <v>0</v>
      </c>
      <c r="G1269" s="32"/>
      <c r="H1269" s="33"/>
    </row>
    <row r="1270" spans="1:8" s="2" customFormat="1" ht="16.899999999999999" customHeight="1">
      <c r="A1270" s="32"/>
      <c r="B1270" s="33"/>
      <c r="C1270" s="220" t="s">
        <v>1</v>
      </c>
      <c r="D1270" s="220" t="s">
        <v>3391</v>
      </c>
      <c r="E1270" s="17" t="s">
        <v>1</v>
      </c>
      <c r="F1270" s="221">
        <v>25.52</v>
      </c>
      <c r="G1270" s="32"/>
      <c r="H1270" s="33"/>
    </row>
    <row r="1271" spans="1:8" s="2" customFormat="1" ht="16.899999999999999" customHeight="1">
      <c r="A1271" s="32"/>
      <c r="B1271" s="33"/>
      <c r="C1271" s="220" t="s">
        <v>1</v>
      </c>
      <c r="D1271" s="220" t="s">
        <v>3392</v>
      </c>
      <c r="E1271" s="17" t="s">
        <v>1</v>
      </c>
      <c r="F1271" s="221">
        <v>15.95</v>
      </c>
      <c r="G1271" s="32"/>
      <c r="H1271" s="33"/>
    </row>
    <row r="1272" spans="1:8" s="2" customFormat="1" ht="16.899999999999999" customHeight="1">
      <c r="A1272" s="32"/>
      <c r="B1272" s="33"/>
      <c r="C1272" s="220" t="s">
        <v>1</v>
      </c>
      <c r="D1272" s="220" t="s">
        <v>1</v>
      </c>
      <c r="E1272" s="17" t="s">
        <v>1</v>
      </c>
      <c r="F1272" s="221">
        <v>0</v>
      </c>
      <c r="G1272" s="32"/>
      <c r="H1272" s="33"/>
    </row>
    <row r="1273" spans="1:8" s="2" customFormat="1" ht="16.899999999999999" customHeight="1">
      <c r="A1273" s="32"/>
      <c r="B1273" s="33"/>
      <c r="C1273" s="220" t="s">
        <v>1</v>
      </c>
      <c r="D1273" s="220" t="s">
        <v>3393</v>
      </c>
      <c r="E1273" s="17" t="s">
        <v>1</v>
      </c>
      <c r="F1273" s="221">
        <v>0</v>
      </c>
      <c r="G1273" s="32"/>
      <c r="H1273" s="33"/>
    </row>
    <row r="1274" spans="1:8" s="2" customFormat="1" ht="16.899999999999999" customHeight="1">
      <c r="A1274" s="32"/>
      <c r="B1274" s="33"/>
      <c r="C1274" s="220" t="s">
        <v>1</v>
      </c>
      <c r="D1274" s="220" t="s">
        <v>3394</v>
      </c>
      <c r="E1274" s="17" t="s">
        <v>1</v>
      </c>
      <c r="F1274" s="221">
        <v>-215.04400000000001</v>
      </c>
      <c r="G1274" s="32"/>
      <c r="H1274" s="33"/>
    </row>
    <row r="1275" spans="1:8" s="2" customFormat="1" ht="16.899999999999999" customHeight="1">
      <c r="A1275" s="32"/>
      <c r="B1275" s="33"/>
      <c r="C1275" s="220" t="s">
        <v>1</v>
      </c>
      <c r="D1275" s="220" t="s">
        <v>1</v>
      </c>
      <c r="E1275" s="17" t="s">
        <v>1</v>
      </c>
      <c r="F1275" s="221">
        <v>0</v>
      </c>
      <c r="G1275" s="32"/>
      <c r="H1275" s="33"/>
    </row>
    <row r="1276" spans="1:8" s="2" customFormat="1" ht="16.899999999999999" customHeight="1">
      <c r="A1276" s="32"/>
      <c r="B1276" s="33"/>
      <c r="C1276" s="220" t="s">
        <v>894</v>
      </c>
      <c r="D1276" s="220" t="s">
        <v>204</v>
      </c>
      <c r="E1276" s="17" t="s">
        <v>1</v>
      </c>
      <c r="F1276" s="221">
        <v>4312.5969999999998</v>
      </c>
      <c r="G1276" s="32"/>
      <c r="H1276" s="33"/>
    </row>
    <row r="1277" spans="1:8" s="2" customFormat="1" ht="16.899999999999999" customHeight="1">
      <c r="A1277" s="32"/>
      <c r="B1277" s="33"/>
      <c r="C1277" s="222" t="s">
        <v>3415</v>
      </c>
      <c r="D1277" s="32"/>
      <c r="E1277" s="32"/>
      <c r="F1277" s="32"/>
      <c r="G1277" s="32"/>
      <c r="H1277" s="33"/>
    </row>
    <row r="1278" spans="1:8" s="2" customFormat="1" ht="16.899999999999999" customHeight="1">
      <c r="A1278" s="32"/>
      <c r="B1278" s="33"/>
      <c r="C1278" s="220" t="s">
        <v>3357</v>
      </c>
      <c r="D1278" s="220" t="s">
        <v>3358</v>
      </c>
      <c r="E1278" s="17" t="s">
        <v>200</v>
      </c>
      <c r="F1278" s="221">
        <v>4312.5969999999998</v>
      </c>
      <c r="G1278" s="32"/>
      <c r="H1278" s="33"/>
    </row>
    <row r="1279" spans="1:8" s="2" customFormat="1" ht="16.899999999999999" customHeight="1">
      <c r="A1279" s="32"/>
      <c r="B1279" s="33"/>
      <c r="C1279" s="220" t="s">
        <v>3404</v>
      </c>
      <c r="D1279" s="220" t="s">
        <v>3405</v>
      </c>
      <c r="E1279" s="17" t="s">
        <v>200</v>
      </c>
      <c r="F1279" s="221">
        <v>4312.5969999999998</v>
      </c>
      <c r="G1279" s="32"/>
      <c r="H1279" s="33"/>
    </row>
    <row r="1280" spans="1:8" s="2" customFormat="1" ht="22.5">
      <c r="A1280" s="32"/>
      <c r="B1280" s="33"/>
      <c r="C1280" s="220" t="s">
        <v>3409</v>
      </c>
      <c r="D1280" s="220" t="s">
        <v>3410</v>
      </c>
      <c r="E1280" s="17" t="s">
        <v>200</v>
      </c>
      <c r="F1280" s="221">
        <v>4312.5969999999998</v>
      </c>
      <c r="G1280" s="32"/>
      <c r="H1280" s="33"/>
    </row>
    <row r="1281" spans="1:8" s="2" customFormat="1" ht="7.35" customHeight="1">
      <c r="A1281" s="32"/>
      <c r="B1281" s="47"/>
      <c r="C1281" s="48"/>
      <c r="D1281" s="48"/>
      <c r="E1281" s="48"/>
      <c r="F1281" s="48"/>
      <c r="G1281" s="48"/>
      <c r="H1281" s="33"/>
    </row>
    <row r="1282" spans="1:8" s="2" customFormat="1">
      <c r="A1282" s="32"/>
      <c r="B1282" s="32"/>
      <c r="C1282" s="32"/>
      <c r="D1282" s="32"/>
      <c r="E1282" s="32"/>
      <c r="F1282" s="32"/>
      <c r="G1282" s="32"/>
      <c r="H1282" s="32"/>
    </row>
  </sheetData>
  <mergeCells count="2">
    <mergeCell ref="D5:F5"/>
    <mergeCell ref="D6:F6"/>
  </mergeCells>
  <pageMargins left="0.7" right="0.7" top="0.78740157499999996" bottom="0.78740157499999996" header="0.3" footer="0.3"/>
  <pageSetup paperSize="9" fitToHeight="100" orientation="portrait"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8</vt:i4>
      </vt:variant>
    </vt:vector>
  </HeadingPairs>
  <TitlesOfParts>
    <vt:vector size="12" baseType="lpstr">
      <vt:lpstr>Rekapitulace stavby</vt:lpstr>
      <vt:lpstr>024-2021 - Stavební úprav...</vt:lpstr>
      <vt:lpstr>024n-2021 - Stavební úpra...</vt:lpstr>
      <vt:lpstr>Seznam figur</vt:lpstr>
      <vt:lpstr>'024-2021 - Stavební úprav...'!Názvy_tisku</vt:lpstr>
      <vt:lpstr>'024n-2021 - Stavební úpra...'!Názvy_tisku</vt:lpstr>
      <vt:lpstr>'Rekapitulace stavby'!Názvy_tisku</vt:lpstr>
      <vt:lpstr>'Seznam figur'!Názvy_tisku</vt:lpstr>
      <vt:lpstr>'024-2021 - Stavební úprav...'!Oblast_tisku</vt:lpstr>
      <vt:lpstr>'024n-2021 - Stavební úpra...'!Oblast_tisku</vt:lpstr>
      <vt:lpstr>'Rekapitulace stavby'!Oblast_tisku</vt:lpstr>
      <vt:lpstr>'Seznam figur'!Oblast_tisku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DESKTOP-34TULIM\Jaroslav</dc:creator>
  <cp:lastModifiedBy>OEM</cp:lastModifiedBy>
  <dcterms:created xsi:type="dcterms:W3CDTF">2021-02-26T08:30:47Z</dcterms:created>
  <dcterms:modified xsi:type="dcterms:W3CDTF">2021-05-31T07:12:33Z</dcterms:modified>
</cp:coreProperties>
</file>