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\Dokumenty\Zakázky\____B0610 - F-M - PS57 - Distep\Final_cd\EDIT\D_1_1_stavební část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57 R22061057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'SO57 R2206105701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'SO57 R2206105701 Pol'!$A$1:$X$58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17" i="1" s="1"/>
  <c r="I57" i="1"/>
  <c r="I56" i="1"/>
  <c r="I55" i="1"/>
  <c r="I54" i="1"/>
  <c r="I53" i="1"/>
  <c r="I52" i="1"/>
  <c r="G41" i="1"/>
  <c r="F41" i="1"/>
  <c r="G40" i="1"/>
  <c r="F40" i="1"/>
  <c r="G39" i="1"/>
  <c r="F39" i="1"/>
  <c r="H39" i="1" s="1"/>
  <c r="G48" i="12"/>
  <c r="O8" i="12"/>
  <c r="G9" i="12"/>
  <c r="I9" i="12"/>
  <c r="I8" i="12" s="1"/>
  <c r="K9" i="12"/>
  <c r="K8" i="12" s="1"/>
  <c r="M9" i="12"/>
  <c r="O9" i="12"/>
  <c r="Q9" i="12"/>
  <c r="Q8" i="12" s="1"/>
  <c r="V9" i="12"/>
  <c r="G10" i="12"/>
  <c r="G8" i="12" s="1"/>
  <c r="I10" i="12"/>
  <c r="K10" i="12"/>
  <c r="O10" i="12"/>
  <c r="Q10" i="12"/>
  <c r="V10" i="12"/>
  <c r="V8" i="12" s="1"/>
  <c r="I11" i="12"/>
  <c r="G12" i="12"/>
  <c r="M12" i="12" s="1"/>
  <c r="M11" i="12" s="1"/>
  <c r="I12" i="12"/>
  <c r="K12" i="12"/>
  <c r="K11" i="12" s="1"/>
  <c r="O12" i="12"/>
  <c r="O11" i="12" s="1"/>
  <c r="Q12" i="12"/>
  <c r="Q11" i="12" s="1"/>
  <c r="V12" i="12"/>
  <c r="V11" i="12" s="1"/>
  <c r="G13" i="12"/>
  <c r="I13" i="12"/>
  <c r="K13" i="12"/>
  <c r="M13" i="12"/>
  <c r="O13" i="12"/>
  <c r="Q13" i="12"/>
  <c r="V13" i="12"/>
  <c r="G14" i="12"/>
  <c r="O14" i="12"/>
  <c r="V14" i="12"/>
  <c r="G15" i="12"/>
  <c r="I15" i="12"/>
  <c r="I14" i="12" s="1"/>
  <c r="K15" i="12"/>
  <c r="K14" i="12" s="1"/>
  <c r="M15" i="12"/>
  <c r="M14" i="12" s="1"/>
  <c r="O15" i="12"/>
  <c r="Q15" i="12"/>
  <c r="Q14" i="12" s="1"/>
  <c r="V15" i="12"/>
  <c r="K17" i="12"/>
  <c r="G18" i="12"/>
  <c r="M18" i="12" s="1"/>
  <c r="I18" i="12"/>
  <c r="I17" i="12" s="1"/>
  <c r="K18" i="12"/>
  <c r="O18" i="12"/>
  <c r="Q18" i="12"/>
  <c r="Q17" i="12" s="1"/>
  <c r="V18" i="12"/>
  <c r="V17" i="12" s="1"/>
  <c r="G19" i="12"/>
  <c r="M19" i="12" s="1"/>
  <c r="I19" i="12"/>
  <c r="K19" i="12"/>
  <c r="O19" i="12"/>
  <c r="O17" i="12" s="1"/>
  <c r="Q19" i="12"/>
  <c r="V19" i="12"/>
  <c r="G20" i="12"/>
  <c r="I20" i="12"/>
  <c r="K20" i="12"/>
  <c r="M20" i="12"/>
  <c r="O20" i="12"/>
  <c r="Q20" i="12"/>
  <c r="V20" i="12"/>
  <c r="O22" i="12"/>
  <c r="G23" i="12"/>
  <c r="I23" i="12"/>
  <c r="I22" i="12" s="1"/>
  <c r="K23" i="12"/>
  <c r="K22" i="12" s="1"/>
  <c r="M23" i="12"/>
  <c r="O23" i="12"/>
  <c r="Q23" i="12"/>
  <c r="Q22" i="12" s="1"/>
  <c r="V23" i="12"/>
  <c r="G24" i="12"/>
  <c r="G22" i="12" s="1"/>
  <c r="I24" i="12"/>
  <c r="K24" i="12"/>
  <c r="O24" i="12"/>
  <c r="Q24" i="12"/>
  <c r="V24" i="12"/>
  <c r="V22" i="12" s="1"/>
  <c r="G27" i="12"/>
  <c r="G26" i="12" s="1"/>
  <c r="I27" i="12"/>
  <c r="K27" i="12"/>
  <c r="K26" i="12" s="1"/>
  <c r="O27" i="12"/>
  <c r="O26" i="12" s="1"/>
  <c r="Q27" i="12"/>
  <c r="Q26" i="12" s="1"/>
  <c r="V27" i="12"/>
  <c r="V26" i="12" s="1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I26" i="12" s="1"/>
  <c r="K32" i="12"/>
  <c r="O32" i="12"/>
  <c r="Q32" i="12"/>
  <c r="V32" i="12"/>
  <c r="G33" i="12"/>
  <c r="M33" i="12" s="1"/>
  <c r="I33" i="12"/>
  <c r="K33" i="12"/>
  <c r="O33" i="12"/>
  <c r="Q33" i="12"/>
  <c r="V33" i="12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Q45" i="12"/>
  <c r="G46" i="12"/>
  <c r="G45" i="12" s="1"/>
  <c r="I46" i="12"/>
  <c r="I45" i="12" s="1"/>
  <c r="K46" i="12"/>
  <c r="K45" i="12" s="1"/>
  <c r="O46" i="12"/>
  <c r="O45" i="12" s="1"/>
  <c r="Q46" i="12"/>
  <c r="V46" i="12"/>
  <c r="V45" i="12" s="1"/>
  <c r="AE48" i="12"/>
  <c r="AF48" i="12"/>
  <c r="I20" i="1"/>
  <c r="I19" i="1"/>
  <c r="I18" i="1"/>
  <c r="I16" i="1"/>
  <c r="I59" i="1"/>
  <c r="J56" i="1" s="1"/>
  <c r="F42" i="1"/>
  <c r="G23" i="1" s="1"/>
  <c r="G42" i="1"/>
  <c r="G25" i="1" s="1"/>
  <c r="A25" i="1" s="1"/>
  <c r="H41" i="1"/>
  <c r="I41" i="1" s="1"/>
  <c r="H40" i="1"/>
  <c r="I40" i="1" s="1"/>
  <c r="J54" i="1" l="1"/>
  <c r="J55" i="1"/>
  <c r="J57" i="1"/>
  <c r="J52" i="1"/>
  <c r="J58" i="1"/>
  <c r="J53" i="1"/>
  <c r="J59" i="1" s="1"/>
  <c r="G26" i="1"/>
  <c r="A26" i="1"/>
  <c r="A23" i="1"/>
  <c r="I39" i="1"/>
  <c r="I42" i="1" s="1"/>
  <c r="J41" i="1" s="1"/>
  <c r="H42" i="1"/>
  <c r="G28" i="1"/>
  <c r="M17" i="12"/>
  <c r="M22" i="12"/>
  <c r="G17" i="12"/>
  <c r="M46" i="12"/>
  <c r="M45" i="12" s="1"/>
  <c r="M24" i="12"/>
  <c r="M10" i="12"/>
  <c r="M8" i="12" s="1"/>
  <c r="G11" i="12"/>
  <c r="M27" i="12"/>
  <c r="M26" i="12" s="1"/>
  <c r="I21" i="1"/>
  <c r="J28" i="1"/>
  <c r="J26" i="1"/>
  <c r="G38" i="1"/>
  <c r="F38" i="1"/>
  <c r="J23" i="1"/>
  <c r="J24" i="1"/>
  <c r="J25" i="1"/>
  <c r="J27" i="1"/>
  <c r="E24" i="1"/>
  <c r="E26" i="1"/>
  <c r="J40" i="1" l="1"/>
  <c r="J39" i="1"/>
  <c r="J42" i="1" s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<sst xmlns="http://schemas.openxmlformats.org/spreadsheetml/2006/main" count="374" uniqueCount="188">
  <si>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</si>
  <si>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</si>
  <si>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</si>
  <si>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</si>
  <si>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</si>
  <si>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</si>
  <si>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</si>
  <si>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</si>
  <si>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</si>
  <si>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</si>
  <si>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</si>
  <si>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</si>
  <si>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</si>
  <si>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</si>
  <si>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</si>
  <si>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</si>
  <si>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</si>
  <si>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</si>
  <si>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</si>
  <si>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</si>
  <si>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</si>
  <si>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</si>
  <si>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</si>
  <si>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</si>
  <si>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</si>
  <si>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</si>
  <si>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</si>
  <si>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</si>
  <si>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</si>
  <si>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</si>
  <si>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</si>
  <si>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</si>
  <si>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</si>
  <si>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</si>
  <si>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</si>
  <si>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</si>
  <si>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</si>
  <si>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</si>
  <si>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</si>
  <si>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</si>
  <si>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</si>
  <si>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</si>
  <si>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</si>
  <si>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R2206105701</t>
  </si>
  <si>
    <t>D.1.1.stavební úpravy</t>
  </si>
  <si>
    <t>SO57</t>
  </si>
  <si>
    <t>VS 57</t>
  </si>
  <si>
    <t>Objekt:</t>
  </si>
  <si>
    <t>Rozpočet:</t>
  </si>
  <si>
    <t>0610</t>
  </si>
  <si>
    <t>Frýdek-Místek, DISTEP</t>
  </si>
  <si>
    <t>Stavba</t>
  </si>
  <si>
    <t>Celkem za stavbu</t>
  </si>
  <si>
    <t>CZK</t>
  </si>
  <si>
    <t>#POPS</t>
  </si>
  <si>
    <t>Popis stavby: 0610 - Frýdek-Místek, DISTEP</t>
  </si>
  <si>
    <t>#POPO</t>
  </si>
  <si>
    <t>Popis objektu: SO57 - VS 57</t>
  </si>
  <si>
    <t>#POPR</t>
  </si>
  <si>
    <t>Popis rozpočtu: R2206105701 - D.1.1.stavební úpravy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</si>
  <si>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</si>
  <si>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</si>
  <si>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</si>
  <si>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</si>
  <si>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</si>
  <si>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</si>
  <si>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</si>
  <si>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</si>
  <si>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</si>
  <si>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</si>
  <si>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96</t>
  </si>
  <si>
    <t>Bourání konstrukcí</t>
  </si>
  <si>
    <t>728</t>
  </si>
  <si>
    <t>Vzduchotechnika</t>
  </si>
  <si>
    <t>799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</si>
  <si>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</si>
  <si>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</si>
  <si>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</si>
  <si>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</si>
  <si>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</si>
  <si>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</si>
  <si>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</si>
  <si>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</si>
  <si>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</si>
  <si>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</si>
  <si>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</si>
  <si>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</si>
  <si>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</si>
  <si>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</si>
  <si>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</si>
  <si>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</si>
  <si>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</si>
  <si>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</si>
  <si>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</si>
  <si>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</si>
  <si>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</si>
  <si>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</si>
  <si>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</si>
  <si>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</si>
  <si>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</si>
  <si>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</si>
  <si>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</si>
  <si>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</si>
  <si>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</si>
  <si>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</si>
  <si>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273313711R00</t>
  </si>
  <si>
    <t xml:space="preserve">Beton základových desek prostý C 25/30 </t>
  </si>
  <si>
    <t>m3</t>
  </si>
  <si>
    <t>RTS 22/ II</t>
  </si>
  <si>
    <t>Práce</t>
  </si>
  <si>
    <t>POL1_</t>
  </si>
  <si>
    <t>31316658R</t>
  </si>
  <si>
    <t>Síť svařovaná Kari, typ KD35, d 5 mm, oko 100 x 100 mm, formát 3 x 2 m</t>
  </si>
  <si>
    <t>kus</t>
  </si>
  <si>
    <t>SPCM</t>
  </si>
  <si>
    <t>Specifikace</t>
  </si>
  <si>
    <t>POL3_</t>
  </si>
  <si>
    <t>310239211R00</t>
  </si>
  <si>
    <t>Zazdívka otvorů plochy do 4 m2 cihlami na MVC</t>
  </si>
  <si>
    <t>319201311R00</t>
  </si>
  <si>
    <t>Vyrovnání povrchu zdiva maltou tl.do 3 cm</t>
  </si>
  <si>
    <t>m2</t>
  </si>
  <si>
    <t>611422311R00</t>
  </si>
  <si>
    <t>Oprava omítek stropů žb.žebr.do 30% pl.- hrubých</t>
  </si>
  <si>
    <t>Včetně pomocného pracovního lešení o výšce podlahy do 1900 mm a pro zatížení do 1,5 kPa.</t>
  </si>
  <si>
    <t>POP</t>
  </si>
  <si>
    <t>632451421R00</t>
  </si>
  <si>
    <t>Doplnění potěru plochy do 1 m2, tl. 10 - 20 mm</t>
  </si>
  <si>
    <t>632451031R00</t>
  </si>
  <si>
    <t>Vyrovnávací potěr MC 15, v ploše, tl. 20 mm</t>
  </si>
  <si>
    <t>783851223R00</t>
  </si>
  <si>
    <t>Nátěr epoxidový betonových podlah Ekopox 640</t>
  </si>
  <si>
    <t>včetně penetrace.</t>
  </si>
  <si>
    <t>961055111R00</t>
  </si>
  <si>
    <t>Bourání základů železobetonových</t>
  </si>
  <si>
    <t>971033541R00</t>
  </si>
  <si>
    <t>Vybourání otv. zeď cihel. pl.1 m2, tl.30 cm, MVC</t>
  </si>
  <si>
    <t>Včetně pomocného lešení o výšce podlahy do 1900 mm a pro zatížení do 1,5 kPa  (150 kg/m2).</t>
  </si>
  <si>
    <t>941955004R00</t>
  </si>
  <si>
    <t>Lešení lehké pomocné, výška podlahy do 3,5 m</t>
  </si>
  <si>
    <t>POL1_1</t>
  </si>
  <si>
    <t>728111118R00</t>
  </si>
  <si>
    <t>Montáž potrubí plechového čtyřhranného do 0,50 m2</t>
  </si>
  <si>
    <t>m</t>
  </si>
  <si>
    <t>728112115R00</t>
  </si>
  <si>
    <t>Montáž potrubí plechového kruhového do d 500 mm</t>
  </si>
  <si>
    <t>728314114R00</t>
  </si>
  <si>
    <t>Montáž protidešť. žaluzie čtyřhranné do 0,6 m2</t>
  </si>
  <si>
    <t>728314123R00</t>
  </si>
  <si>
    <t>Montáž protidešť. žaluzie kruhové do d 500 mm</t>
  </si>
  <si>
    <t>728614615R00</t>
  </si>
  <si>
    <t>Mtž ventilátoru axiál. nízkotl. nástěn.do d 500 mm</t>
  </si>
  <si>
    <t>42911540B1</t>
  </si>
  <si>
    <t xml:space="preserve">Ventilátor axiální IP65, montáž na stěnu, </t>
  </si>
  <si>
    <t>Vlastní</t>
  </si>
  <si>
    <t>Indiv</t>
  </si>
  <si>
    <t>oběžné kolo - slitina Al, 1 fázový, počet pólů elm.motoru 4</t>
  </si>
  <si>
    <t>D oběžného kola 450 mm, velký úhel natočení lopatek</t>
  </si>
  <si>
    <t>7180 m3/h, příkon 626 W, napětí 230V</t>
  </si>
  <si>
    <t>42911765B2</t>
  </si>
  <si>
    <t>Příslušenství k ventilátoru - protidešťová žaluzie, samotížná, lamely PVC, barva šedá, max.rychlost 12m/s</t>
  </si>
  <si>
    <t>4295330130R</t>
  </si>
  <si>
    <t>Žaluzie protidešťová 500x1000, pozink.plech, včetně sítě</t>
  </si>
  <si>
    <t>42971510RB1</t>
  </si>
  <si>
    <t>Klapka regulační RKM 500x1000, servopohon 230V s havarijní funkcí</t>
  </si>
  <si>
    <t>42981369R</t>
  </si>
  <si>
    <t>Potrubí Spiro pozink, d 500 mm, délka 1 m</t>
  </si>
  <si>
    <t>72810</t>
  </si>
  <si>
    <t>Spojovací materiál</t>
  </si>
  <si>
    <t>kpl</t>
  </si>
  <si>
    <t>72811</t>
  </si>
  <si>
    <t>Těsnící materiál</t>
  </si>
  <si>
    <t>POL3_9</t>
  </si>
  <si>
    <t>728a16</t>
  </si>
  <si>
    <t>Vzduchotechnické potrubí, pozink, tl. 0,8 mm, rovné potrubí  včetně prořezu</t>
  </si>
  <si>
    <t xml:space="preserve">m2    </t>
  </si>
  <si>
    <t>998728201R00</t>
  </si>
  <si>
    <t>Přesun hmot pro vzduchotechniku, výšky do 6 m</t>
  </si>
  <si>
    <t>Přesun hmot</t>
  </si>
  <si>
    <t>POL7_</t>
  </si>
  <si>
    <t>960T00</t>
  </si>
  <si>
    <t>Likvidace odpadu - kontejner vč. poplatků za uložení</t>
  </si>
  <si>
    <t>soubor</t>
  </si>
  <si>
    <t>POL3_7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</si>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</sst>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3246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SUMIF(F52:F58,A16,I52:I58)+SUMIF(F52:F58,"PSU",I52:I58)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SUMIF(F52:F58,A17,I52:I58)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SUMIF(F52:F58,A18,I52:I58)</f>
        <v>0</v>
      </c>
      <c r="J18" s="85"/>
    </row>
    <row r="19" spans="1:10" ht="23.25" customHeight="1" x14ac:dyDescent="0.2">
      <c r="A19" s="196" t="s">
        <v>76</v>
      </c>
      <c r="B19" s="38" t="s">
        <v>29</v>
      </c>
      <c r="C19" s="62"/>
      <c r="D19" s="63"/>
      <c r="E19" s="83"/>
      <c r="F19" s="84"/>
      <c r="G19" s="83"/>
      <c r="H19" s="84"/>
      <c r="I19" s="83">
        <f>SUMIF(F52:F58,A19,I52:I58)</f>
        <v>0</v>
      </c>
      <c r="J19" s="85"/>
    </row>
    <row r="20" spans="1:10" ht="23.25" customHeight="1" x14ac:dyDescent="0.2">
      <c r="A20" s="196" t="s">
        <v>77</v>
      </c>
      <c r="B20" s="38" t="s">
        <v>30</v>
      </c>
      <c r="C20" s="62"/>
      <c r="D20" s="63"/>
      <c r="E20" s="83"/>
      <c r="F20" s="84"/>
      <c r="G20" s="83"/>
      <c r="H20" s="84"/>
      <c r="I20" s="83">
        <f>SUMIF(F52:F58,A20,I52:I58)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'SO57 R2206105701 Pol'!AE48</f>
        <v>0</v>
      </c>
      <c r="G39" s="150">
        <f>'SO57 R2206105701 Pol'!AF48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 t="s">
        <v>45</v>
      </c>
      <c r="C40" s="154" t="s">
        <v>46</v>
      </c>
      <c r="D40" s="154"/>
      <c r="E40" s="154"/>
      <c r="F40" s="155">
        <f>'SO57 R2206105701 Pol'!AE48</f>
        <v>0</v>
      </c>
      <c r="G40" s="156">
        <f>'SO57 R2206105701 Pol'!AF48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'SO57 R2206105701 Pol'!AE48</f>
        <v>0</v>
      </c>
      <c r="G41" s="151">
        <f>'SO57 R2206105701 Pol'!AF48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10" x14ac:dyDescent="0.2">
      <c r="A44" t="s">
        <v>54</v>
      </c>
      <c r="B44" t="s">
        <v>55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9" spans="1:10" ht="15.75" x14ac:dyDescent="0.25">
      <c r="B49" s="176" t="s">
        <v>60</v>
      </c>
    </row>
    <row r="51" spans="1:10" ht="25.5" customHeight="1" x14ac:dyDescent="0.2">
      <c r="A51" s="178"/>
      <c r="B51" s="181" t="s">
        <v>18</v>
      </c>
      <c r="C51" s="181" t="s">
        <v>6</v>
      </c>
      <c r="D51" s="182"/>
      <c r="E51" s="182"/>
      <c r="F51" s="183" t="s">
        <v>61</v>
      </c>
      <c r="G51" s="183"/>
      <c r="H51" s="183"/>
      <c r="I51" s="183" t="s">
        <v>31</v>
      </c>
      <c r="J51" s="183" t="s">
        <v>0</v>
      </c>
    </row>
    <row r="52" spans="1:10" ht="36.75" customHeight="1" x14ac:dyDescent="0.2">
      <c r="A52" s="179"/>
      <c r="B52" s="184" t="s">
        <v>62</v>
      </c>
      <c r="C52" s="185" t="s">
        <v>63</v>
      </c>
      <c r="D52" s="186"/>
      <c r="E52" s="186"/>
      <c r="F52" s="192" t="s">
        <v>26</v>
      </c>
      <c r="G52" s="193"/>
      <c r="H52" s="193"/>
      <c r="I52" s="193">
        <f>'SO57 R2206105701 Pol'!G8</f>
        <v>0</v>
      </c>
      <c r="J52" s="190" t="str">
        <f>IF(I59=0,"",I52/I59*100)</f>
        <v/>
      </c>
    </row>
    <row r="53" spans="1:10" ht="36.75" customHeight="1" x14ac:dyDescent="0.2">
      <c r="A53" s="179"/>
      <c r="B53" s="184" t="s">
        <v>64</v>
      </c>
      <c r="C53" s="185" t="s">
        <v>65</v>
      </c>
      <c r="D53" s="186"/>
      <c r="E53" s="186"/>
      <c r="F53" s="192" t="s">
        <v>26</v>
      </c>
      <c r="G53" s="193"/>
      <c r="H53" s="193"/>
      <c r="I53" s="193">
        <f>'SO57 R2206105701 Pol'!G11</f>
        <v>0</v>
      </c>
      <c r="J53" s="190" t="str">
        <f>IF(I59=0,"",I53/I59*100)</f>
        <v/>
      </c>
    </row>
    <row r="54" spans="1:10" ht="36.75" customHeight="1" x14ac:dyDescent="0.2">
      <c r="A54" s="179"/>
      <c r="B54" s="184" t="s">
        <v>66</v>
      </c>
      <c r="C54" s="185" t="s">
        <v>67</v>
      </c>
      <c r="D54" s="186"/>
      <c r="E54" s="186"/>
      <c r="F54" s="192" t="s">
        <v>26</v>
      </c>
      <c r="G54" s="193"/>
      <c r="H54" s="193"/>
      <c r="I54" s="193">
        <f>'SO57 R2206105701 Pol'!G14</f>
        <v>0</v>
      </c>
      <c r="J54" s="190" t="str">
        <f>IF(I59=0,"",I54/I59*100)</f>
        <v/>
      </c>
    </row>
    <row r="55" spans="1:10" ht="36.75" customHeight="1" x14ac:dyDescent="0.2">
      <c r="A55" s="179"/>
      <c r="B55" s="184" t="s">
        <v>68</v>
      </c>
      <c r="C55" s="185" t="s">
        <v>69</v>
      </c>
      <c r="D55" s="186"/>
      <c r="E55" s="186"/>
      <c r="F55" s="192" t="s">
        <v>26</v>
      </c>
      <c r="G55" s="193"/>
      <c r="H55" s="193"/>
      <c r="I55" s="193">
        <f>'SO57 R2206105701 Pol'!G17</f>
        <v>0</v>
      </c>
      <c r="J55" s="190" t="str">
        <f>IF(I59=0,"",I55/I59*100)</f>
        <v/>
      </c>
    </row>
    <row r="56" spans="1:10" ht="36.75" customHeight="1" x14ac:dyDescent="0.2">
      <c r="A56" s="179"/>
      <c r="B56" s="184" t="s">
        <v>70</v>
      </c>
      <c r="C56" s="185" t="s">
        <v>71</v>
      </c>
      <c r="D56" s="186"/>
      <c r="E56" s="186"/>
      <c r="F56" s="192" t="s">
        <v>26</v>
      </c>
      <c r="G56" s="193"/>
      <c r="H56" s="193"/>
      <c r="I56" s="193">
        <f>'SO57 R2206105701 Pol'!G22</f>
        <v>0</v>
      </c>
      <c r="J56" s="190" t="str">
        <f>IF(I59=0,"",I56/I59*100)</f>
        <v/>
      </c>
    </row>
    <row r="57" spans="1:10" ht="36.75" customHeight="1" x14ac:dyDescent="0.2">
      <c r="A57" s="179"/>
      <c r="B57" s="184" t="s">
        <v>72</v>
      </c>
      <c r="C57" s="185" t="s">
        <v>73</v>
      </c>
      <c r="D57" s="186"/>
      <c r="E57" s="186"/>
      <c r="F57" s="192" t="s">
        <v>27</v>
      </c>
      <c r="G57" s="193"/>
      <c r="H57" s="193"/>
      <c r="I57" s="193">
        <f>'SO57 R2206105701 Pol'!G26</f>
        <v>0</v>
      </c>
      <c r="J57" s="190" t="str">
        <f>IF(I59=0,"",I57/I59*100)</f>
        <v/>
      </c>
    </row>
    <row r="58" spans="1:10" ht="36.75" customHeight="1" x14ac:dyDescent="0.2">
      <c r="A58" s="179"/>
      <c r="B58" s="184" t="s">
        <v>74</v>
      </c>
      <c r="C58" s="185" t="s">
        <v>75</v>
      </c>
      <c r="D58" s="186"/>
      <c r="E58" s="186"/>
      <c r="F58" s="192" t="s">
        <v>27</v>
      </c>
      <c r="G58" s="193"/>
      <c r="H58" s="193"/>
      <c r="I58" s="193">
        <f>'SO57 R2206105701 Pol'!G45</f>
        <v>0</v>
      </c>
      <c r="J58" s="190" t="str">
        <f>IF(I59=0,"",I58/I59*100)</f>
        <v/>
      </c>
    </row>
    <row r="59" spans="1:10" ht="25.5" customHeight="1" x14ac:dyDescent="0.2">
      <c r="A59" s="180"/>
      <c r="B59" s="187" t="s">
        <v>1</v>
      </c>
      <c r="C59" s="188"/>
      <c r="D59" s="189"/>
      <c r="E59" s="189"/>
      <c r="F59" s="194"/>
      <c r="G59" s="195"/>
      <c r="H59" s="195"/>
      <c r="I59" s="195">
        <f>SUM(I52:I58)</f>
        <v>0</v>
      </c>
      <c r="J59" s="191">
        <f>SUM(J52:J58)</f>
        <v>0</v>
      </c>
    </row>
    <row r="60" spans="1:10" x14ac:dyDescent="0.2">
      <c r="F60" s="135"/>
      <c r="G60" s="135"/>
      <c r="H60" s="135"/>
      <c r="I60" s="135"/>
      <c r="J60" s="136"/>
    </row>
    <row r="61" spans="1:10" x14ac:dyDescent="0.2">
      <c r="F61" s="135"/>
      <c r="G61" s="135"/>
      <c r="H61" s="135"/>
      <c r="I61" s="135"/>
      <c r="J61" s="136"/>
    </row>
    <row r="62" spans="1:10" x14ac:dyDescent="0.2">
      <c r="F62" s="135"/>
      <c r="G62" s="135"/>
      <c r="H62" s="135"/>
      <c r="I62" s="135"/>
      <c r="J6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8:E58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78</v>
      </c>
    </row>
    <row r="2" spans="1:60" ht="24.95" customHeight="1" x14ac:dyDescent="0.2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79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7" t="s">
        <v>79</v>
      </c>
      <c r="AG3" t="s">
        <v>80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81</v>
      </c>
    </row>
    <row r="5" spans="1:60" x14ac:dyDescent="0.2">
      <c r="D5" s="10"/>
    </row>
    <row r="6" spans="1:60" ht="38.25" x14ac:dyDescent="0.2">
      <c r="A6" s="208" t="s">
        <v>82</v>
      </c>
      <c r="B6" s="210" t="s">
        <v>83</v>
      </c>
      <c r="C6" s="210" t="s">
        <v>84</v>
      </c>
      <c r="D6" s="209" t="s">
        <v>85</v>
      </c>
      <c r="E6" s="208" t="s">
        <v>86</v>
      </c>
      <c r="F6" s="207" t="s">
        <v>87</v>
      </c>
      <c r="G6" s="208" t="s">
        <v>31</v>
      </c>
      <c r="H6" s="211" t="s">
        <v>32</v>
      </c>
      <c r="I6" s="211" t="s">
        <v>88</v>
      </c>
      <c r="J6" s="211" t="s">
        <v>33</v>
      </c>
      <c r="K6" s="211" t="s">
        <v>89</v>
      </c>
      <c r="L6" s="211" t="s">
        <v>90</v>
      </c>
      <c r="M6" s="211" t="s">
        <v>91</v>
      </c>
      <c r="N6" s="211" t="s">
        <v>92</v>
      </c>
      <c r="O6" s="211" t="s">
        <v>93</v>
      </c>
      <c r="P6" s="211" t="s">
        <v>94</v>
      </c>
      <c r="Q6" s="211" t="s">
        <v>95</v>
      </c>
      <c r="R6" s="211" t="s">
        <v>96</v>
      </c>
      <c r="S6" s="211" t="s">
        <v>97</v>
      </c>
      <c r="T6" s="211" t="s">
        <v>98</v>
      </c>
      <c r="U6" s="211" t="s">
        <v>99</v>
      </c>
      <c r="V6" s="211" t="s">
        <v>100</v>
      </c>
      <c r="W6" s="211" t="s">
        <v>101</v>
      </c>
      <c r="X6" s="211" t="s">
        <v>102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103</v>
      </c>
      <c r="B8" s="236" t="s">
        <v>62</v>
      </c>
      <c r="C8" s="257" t="s">
        <v>63</v>
      </c>
      <c r="D8" s="237"/>
      <c r="E8" s="238"/>
      <c r="F8" s="239"/>
      <c r="G8" s="240">
        <f>SUMIF(AG9:AG10,"&lt;&gt;NOR",G9:G10)</f>
        <v>0</v>
      </c>
      <c r="H8" s="234"/>
      <c r="I8" s="234">
        <f>SUM(I9:I10)</f>
        <v>0</v>
      </c>
      <c r="J8" s="234"/>
      <c r="K8" s="234">
        <f>SUM(K9:K10)</f>
        <v>0</v>
      </c>
      <c r="L8" s="234"/>
      <c r="M8" s="234">
        <f>SUM(M9:M10)</f>
        <v>0</v>
      </c>
      <c r="N8" s="234"/>
      <c r="O8" s="234">
        <f>SUM(O9:O10)</f>
        <v>2.67</v>
      </c>
      <c r="P8" s="234"/>
      <c r="Q8" s="234">
        <f>SUM(Q9:Q10)</f>
        <v>0</v>
      </c>
      <c r="R8" s="234"/>
      <c r="S8" s="234"/>
      <c r="T8" s="234"/>
      <c r="U8" s="234"/>
      <c r="V8" s="234">
        <f>SUM(V9:V10)</f>
        <v>0.5</v>
      </c>
      <c r="W8" s="234"/>
      <c r="X8" s="234"/>
      <c r="AG8" t="s">
        <v>104</v>
      </c>
    </row>
    <row r="9" spans="1:60" outlineLevel="1" x14ac:dyDescent="0.2">
      <c r="A9" s="247">
        <v>1</v>
      </c>
      <c r="B9" s="248" t="s">
        <v>105</v>
      </c>
      <c r="C9" s="258" t="s">
        <v>106</v>
      </c>
      <c r="D9" s="249" t="s">
        <v>107</v>
      </c>
      <c r="E9" s="250">
        <v>1.04</v>
      </c>
      <c r="F9" s="251"/>
      <c r="G9" s="252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2.5249999999999999</v>
      </c>
      <c r="O9" s="232">
        <f>ROUND(E9*N9,2)</f>
        <v>2.63</v>
      </c>
      <c r="P9" s="232">
        <v>0</v>
      </c>
      <c r="Q9" s="232">
        <f>ROUND(E9*P9,2)</f>
        <v>0</v>
      </c>
      <c r="R9" s="232"/>
      <c r="S9" s="232" t="s">
        <v>108</v>
      </c>
      <c r="T9" s="232" t="s">
        <v>108</v>
      </c>
      <c r="U9" s="232">
        <v>0.48</v>
      </c>
      <c r="V9" s="232">
        <f>ROUND(E9*U9,2)</f>
        <v>0.5</v>
      </c>
      <c r="W9" s="232"/>
      <c r="X9" s="232" t="s">
        <v>109</v>
      </c>
      <c r="Y9" s="212"/>
      <c r="Z9" s="212"/>
      <c r="AA9" s="212"/>
      <c r="AB9" s="212"/>
      <c r="AC9" s="212"/>
      <c r="AD9" s="212"/>
      <c r="AE9" s="212"/>
      <c r="AF9" s="212"/>
      <c r="AG9" s="212" t="s">
        <v>110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47">
        <v>2</v>
      </c>
      <c r="B10" s="248" t="s">
        <v>111</v>
      </c>
      <c r="C10" s="258" t="s">
        <v>112</v>
      </c>
      <c r="D10" s="249" t="s">
        <v>113</v>
      </c>
      <c r="E10" s="250">
        <v>2</v>
      </c>
      <c r="F10" s="251"/>
      <c r="G10" s="252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2">
        <v>1.848E-2</v>
      </c>
      <c r="O10" s="232">
        <f>ROUND(E10*N10,2)</f>
        <v>0.04</v>
      </c>
      <c r="P10" s="232">
        <v>0</v>
      </c>
      <c r="Q10" s="232">
        <f>ROUND(E10*P10,2)</f>
        <v>0</v>
      </c>
      <c r="R10" s="232" t="s">
        <v>114</v>
      </c>
      <c r="S10" s="232" t="s">
        <v>108</v>
      </c>
      <c r="T10" s="232" t="s">
        <v>108</v>
      </c>
      <c r="U10" s="232">
        <v>0</v>
      </c>
      <c r="V10" s="232">
        <f>ROUND(E10*U10,2)</f>
        <v>0</v>
      </c>
      <c r="W10" s="232"/>
      <c r="X10" s="232" t="s">
        <v>115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116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35" t="s">
        <v>103</v>
      </c>
      <c r="B11" s="236" t="s">
        <v>64</v>
      </c>
      <c r="C11" s="257" t="s">
        <v>65</v>
      </c>
      <c r="D11" s="237"/>
      <c r="E11" s="238"/>
      <c r="F11" s="239"/>
      <c r="G11" s="240">
        <f>SUMIF(AG12:AG13,"&lt;&gt;NOR",G12:G13)</f>
        <v>0</v>
      </c>
      <c r="H11" s="234"/>
      <c r="I11" s="234">
        <f>SUM(I12:I13)</f>
        <v>0</v>
      </c>
      <c r="J11" s="234"/>
      <c r="K11" s="234">
        <f>SUM(K12:K13)</f>
        <v>0</v>
      </c>
      <c r="L11" s="234"/>
      <c r="M11" s="234">
        <f>SUM(M12:M13)</f>
        <v>0</v>
      </c>
      <c r="N11" s="234"/>
      <c r="O11" s="234">
        <f>SUM(O12:O13)</f>
        <v>4.51</v>
      </c>
      <c r="P11" s="234"/>
      <c r="Q11" s="234">
        <f>SUM(Q12:Q13)</f>
        <v>0</v>
      </c>
      <c r="R11" s="234"/>
      <c r="S11" s="234"/>
      <c r="T11" s="234"/>
      <c r="U11" s="234"/>
      <c r="V11" s="234">
        <f>SUM(V12:V13)</f>
        <v>42.54</v>
      </c>
      <c r="W11" s="234"/>
      <c r="X11" s="234"/>
      <c r="AG11" t="s">
        <v>104</v>
      </c>
    </row>
    <row r="12" spans="1:60" outlineLevel="1" x14ac:dyDescent="0.2">
      <c r="A12" s="247">
        <v>3</v>
      </c>
      <c r="B12" s="248" t="s">
        <v>117</v>
      </c>
      <c r="C12" s="258" t="s">
        <v>118</v>
      </c>
      <c r="D12" s="249" t="s">
        <v>107</v>
      </c>
      <c r="E12" s="250">
        <v>0.4</v>
      </c>
      <c r="F12" s="251"/>
      <c r="G12" s="252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2">
        <v>1.84144</v>
      </c>
      <c r="O12" s="232">
        <f>ROUND(E12*N12,2)</f>
        <v>0.74</v>
      </c>
      <c r="P12" s="232">
        <v>0</v>
      </c>
      <c r="Q12" s="232">
        <f>ROUND(E12*P12,2)</f>
        <v>0</v>
      </c>
      <c r="R12" s="232"/>
      <c r="S12" s="232" t="s">
        <v>108</v>
      </c>
      <c r="T12" s="232" t="s">
        <v>108</v>
      </c>
      <c r="U12" s="232">
        <v>3.8420000000000001</v>
      </c>
      <c r="V12" s="232">
        <f>ROUND(E12*U12,2)</f>
        <v>1.54</v>
      </c>
      <c r="W12" s="232"/>
      <c r="X12" s="232" t="s">
        <v>109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110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7">
        <v>4</v>
      </c>
      <c r="B13" s="248" t="s">
        <v>119</v>
      </c>
      <c r="C13" s="258" t="s">
        <v>120</v>
      </c>
      <c r="D13" s="249" t="s">
        <v>121</v>
      </c>
      <c r="E13" s="250">
        <v>100</v>
      </c>
      <c r="F13" s="251"/>
      <c r="G13" s="252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3.7670000000000002E-2</v>
      </c>
      <c r="O13" s="232">
        <f>ROUND(E13*N13,2)</f>
        <v>3.77</v>
      </c>
      <c r="P13" s="232">
        <v>0</v>
      </c>
      <c r="Q13" s="232">
        <f>ROUND(E13*P13,2)</f>
        <v>0</v>
      </c>
      <c r="R13" s="232"/>
      <c r="S13" s="232" t="s">
        <v>108</v>
      </c>
      <c r="T13" s="232" t="s">
        <v>108</v>
      </c>
      <c r="U13" s="232">
        <v>0.41</v>
      </c>
      <c r="V13" s="232">
        <f>ROUND(E13*U13,2)</f>
        <v>41</v>
      </c>
      <c r="W13" s="232"/>
      <c r="X13" s="232" t="s">
        <v>109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110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35" t="s">
        <v>103</v>
      </c>
      <c r="B14" s="236" t="s">
        <v>66</v>
      </c>
      <c r="C14" s="257" t="s">
        <v>67</v>
      </c>
      <c r="D14" s="237"/>
      <c r="E14" s="238"/>
      <c r="F14" s="239"/>
      <c r="G14" s="240">
        <f>SUMIF(AG15:AG16,"&lt;&gt;NOR",G15:G16)</f>
        <v>0</v>
      </c>
      <c r="H14" s="234"/>
      <c r="I14" s="234">
        <f>SUM(I15:I16)</f>
        <v>0</v>
      </c>
      <c r="J14" s="234"/>
      <c r="K14" s="234">
        <f>SUM(K15:K16)</f>
        <v>0</v>
      </c>
      <c r="L14" s="234"/>
      <c r="M14" s="234">
        <f>SUM(M15:M16)</f>
        <v>0</v>
      </c>
      <c r="N14" s="234"/>
      <c r="O14" s="234">
        <f>SUM(O15:O16)</f>
        <v>1.07</v>
      </c>
      <c r="P14" s="234"/>
      <c r="Q14" s="234">
        <f>SUM(Q15:Q16)</f>
        <v>0</v>
      </c>
      <c r="R14" s="234"/>
      <c r="S14" s="234"/>
      <c r="T14" s="234"/>
      <c r="U14" s="234"/>
      <c r="V14" s="234">
        <f>SUM(V15:V16)</f>
        <v>25.2</v>
      </c>
      <c r="W14" s="234"/>
      <c r="X14" s="234"/>
      <c r="AG14" t="s">
        <v>104</v>
      </c>
    </row>
    <row r="15" spans="1:60" outlineLevel="1" x14ac:dyDescent="0.2">
      <c r="A15" s="241">
        <v>5</v>
      </c>
      <c r="B15" s="242" t="s">
        <v>122</v>
      </c>
      <c r="C15" s="259" t="s">
        <v>123</v>
      </c>
      <c r="D15" s="243" t="s">
        <v>121</v>
      </c>
      <c r="E15" s="244">
        <v>70</v>
      </c>
      <c r="F15" s="245"/>
      <c r="G15" s="24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2">
        <v>1.5339999999999999E-2</v>
      </c>
      <c r="O15" s="232">
        <f>ROUND(E15*N15,2)</f>
        <v>1.07</v>
      </c>
      <c r="P15" s="232">
        <v>0</v>
      </c>
      <c r="Q15" s="232">
        <f>ROUND(E15*P15,2)</f>
        <v>0</v>
      </c>
      <c r="R15" s="232"/>
      <c r="S15" s="232" t="s">
        <v>108</v>
      </c>
      <c r="T15" s="232" t="s">
        <v>108</v>
      </c>
      <c r="U15" s="232">
        <v>0.36</v>
      </c>
      <c r="V15" s="232">
        <f>ROUND(E15*U15,2)</f>
        <v>25.2</v>
      </c>
      <c r="W15" s="232"/>
      <c r="X15" s="232" t="s">
        <v>109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110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9"/>
      <c r="B16" s="230"/>
      <c r="C16" s="260" t="s">
        <v>124</v>
      </c>
      <c r="D16" s="253"/>
      <c r="E16" s="253"/>
      <c r="F16" s="253"/>
      <c r="G16" s="253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125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35" t="s">
        <v>103</v>
      </c>
      <c r="B17" s="236" t="s">
        <v>68</v>
      </c>
      <c r="C17" s="257" t="s">
        <v>69</v>
      </c>
      <c r="D17" s="237"/>
      <c r="E17" s="238"/>
      <c r="F17" s="239"/>
      <c r="G17" s="240">
        <f>SUMIF(AG18:AG21,"&lt;&gt;NOR",G18:G21)</f>
        <v>0</v>
      </c>
      <c r="H17" s="234"/>
      <c r="I17" s="234">
        <f>SUM(I18:I21)</f>
        <v>0</v>
      </c>
      <c r="J17" s="234"/>
      <c r="K17" s="234">
        <f>SUM(K18:K21)</f>
        <v>0</v>
      </c>
      <c r="L17" s="234"/>
      <c r="M17" s="234">
        <f>SUM(M18:M21)</f>
        <v>0</v>
      </c>
      <c r="N17" s="234"/>
      <c r="O17" s="234">
        <f>SUM(O18:O21)</f>
        <v>2.5900000000000003</v>
      </c>
      <c r="P17" s="234"/>
      <c r="Q17" s="234">
        <f>SUM(Q18:Q21)</f>
        <v>0</v>
      </c>
      <c r="R17" s="234"/>
      <c r="S17" s="234"/>
      <c r="T17" s="234"/>
      <c r="U17" s="234"/>
      <c r="V17" s="234">
        <f>SUM(V18:V21)</f>
        <v>29.36</v>
      </c>
      <c r="W17" s="234"/>
      <c r="X17" s="234"/>
      <c r="AG17" t="s">
        <v>104</v>
      </c>
    </row>
    <row r="18" spans="1:60" outlineLevel="1" x14ac:dyDescent="0.2">
      <c r="A18" s="247">
        <v>6</v>
      </c>
      <c r="B18" s="248" t="s">
        <v>126</v>
      </c>
      <c r="C18" s="258" t="s">
        <v>127</v>
      </c>
      <c r="D18" s="249" t="s">
        <v>121</v>
      </c>
      <c r="E18" s="250">
        <v>2</v>
      </c>
      <c r="F18" s="251"/>
      <c r="G18" s="252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2">
        <v>3.9899999999999998E-2</v>
      </c>
      <c r="O18" s="232">
        <f>ROUND(E18*N18,2)</f>
        <v>0.08</v>
      </c>
      <c r="P18" s="232">
        <v>0</v>
      </c>
      <c r="Q18" s="232">
        <f>ROUND(E18*P18,2)</f>
        <v>0</v>
      </c>
      <c r="R18" s="232"/>
      <c r="S18" s="232" t="s">
        <v>108</v>
      </c>
      <c r="T18" s="232" t="s">
        <v>108</v>
      </c>
      <c r="U18" s="232">
        <v>0.43</v>
      </c>
      <c r="V18" s="232">
        <f>ROUND(E18*U18,2)</f>
        <v>0.86</v>
      </c>
      <c r="W18" s="232"/>
      <c r="X18" s="232" t="s">
        <v>109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110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7">
        <v>7</v>
      </c>
      <c r="B19" s="248" t="s">
        <v>128</v>
      </c>
      <c r="C19" s="258" t="s">
        <v>129</v>
      </c>
      <c r="D19" s="249" t="s">
        <v>121</v>
      </c>
      <c r="E19" s="250">
        <v>50</v>
      </c>
      <c r="F19" s="251"/>
      <c r="G19" s="252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4.9840000000000002E-2</v>
      </c>
      <c r="O19" s="232">
        <f>ROUND(E19*N19,2)</f>
        <v>2.4900000000000002</v>
      </c>
      <c r="P19" s="232">
        <v>0</v>
      </c>
      <c r="Q19" s="232">
        <f>ROUND(E19*P19,2)</f>
        <v>0</v>
      </c>
      <c r="R19" s="232"/>
      <c r="S19" s="232" t="s">
        <v>108</v>
      </c>
      <c r="T19" s="232" t="s">
        <v>108</v>
      </c>
      <c r="U19" s="232">
        <v>0.25</v>
      </c>
      <c r="V19" s="232">
        <f>ROUND(E19*U19,2)</f>
        <v>12.5</v>
      </c>
      <c r="W19" s="232"/>
      <c r="X19" s="232" t="s">
        <v>109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110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1">
        <v>8</v>
      </c>
      <c r="B20" s="242" t="s">
        <v>130</v>
      </c>
      <c r="C20" s="259" t="s">
        <v>131</v>
      </c>
      <c r="D20" s="243" t="s">
        <v>121</v>
      </c>
      <c r="E20" s="244">
        <v>50</v>
      </c>
      <c r="F20" s="245"/>
      <c r="G20" s="24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2">
        <v>4.6999999999999999E-4</v>
      </c>
      <c r="O20" s="232">
        <f>ROUND(E20*N20,2)</f>
        <v>0.02</v>
      </c>
      <c r="P20" s="232">
        <v>0</v>
      </c>
      <c r="Q20" s="232">
        <f>ROUND(E20*P20,2)</f>
        <v>0</v>
      </c>
      <c r="R20" s="232"/>
      <c r="S20" s="232" t="s">
        <v>108</v>
      </c>
      <c r="T20" s="232" t="s">
        <v>108</v>
      </c>
      <c r="U20" s="232">
        <v>0.32</v>
      </c>
      <c r="V20" s="232">
        <f>ROUND(E20*U20,2)</f>
        <v>16</v>
      </c>
      <c r="W20" s="232"/>
      <c r="X20" s="232" t="s">
        <v>109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110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9"/>
      <c r="B21" s="230"/>
      <c r="C21" s="260" t="s">
        <v>132</v>
      </c>
      <c r="D21" s="253"/>
      <c r="E21" s="253"/>
      <c r="F21" s="253"/>
      <c r="G21" s="253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125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35" t="s">
        <v>103</v>
      </c>
      <c r="B22" s="236" t="s">
        <v>70</v>
      </c>
      <c r="C22" s="257" t="s">
        <v>71</v>
      </c>
      <c r="D22" s="237"/>
      <c r="E22" s="238"/>
      <c r="F22" s="239"/>
      <c r="G22" s="240">
        <f>SUMIF(AG23:AG25,"&lt;&gt;NOR",G23:G25)</f>
        <v>0</v>
      </c>
      <c r="H22" s="234"/>
      <c r="I22" s="234">
        <f>SUM(I23:I25)</f>
        <v>0</v>
      </c>
      <c r="J22" s="234"/>
      <c r="K22" s="234">
        <f>SUM(K23:K25)</f>
        <v>0</v>
      </c>
      <c r="L22" s="234"/>
      <c r="M22" s="234">
        <f>SUM(M23:M25)</f>
        <v>0</v>
      </c>
      <c r="N22" s="234"/>
      <c r="O22" s="234">
        <f>SUM(O23:O25)</f>
        <v>0</v>
      </c>
      <c r="P22" s="234"/>
      <c r="Q22" s="234">
        <f>SUM(Q23:Q25)</f>
        <v>5.07</v>
      </c>
      <c r="R22" s="234"/>
      <c r="S22" s="234"/>
      <c r="T22" s="234"/>
      <c r="U22" s="234"/>
      <c r="V22" s="234">
        <f>SUM(V23:V25)</f>
        <v>27.35</v>
      </c>
      <c r="W22" s="234"/>
      <c r="X22" s="234"/>
      <c r="AG22" t="s">
        <v>104</v>
      </c>
    </row>
    <row r="23" spans="1:60" outlineLevel="1" x14ac:dyDescent="0.2">
      <c r="A23" s="247">
        <v>9</v>
      </c>
      <c r="B23" s="248" t="s">
        <v>133</v>
      </c>
      <c r="C23" s="258" t="s">
        <v>134</v>
      </c>
      <c r="D23" s="249" t="s">
        <v>107</v>
      </c>
      <c r="E23" s="250">
        <v>2</v>
      </c>
      <c r="F23" s="251"/>
      <c r="G23" s="252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2.4</v>
      </c>
      <c r="Q23" s="232">
        <f>ROUND(E23*P23,2)</f>
        <v>4.8</v>
      </c>
      <c r="R23" s="232"/>
      <c r="S23" s="232" t="s">
        <v>108</v>
      </c>
      <c r="T23" s="232" t="s">
        <v>108</v>
      </c>
      <c r="U23" s="232">
        <v>13.3</v>
      </c>
      <c r="V23" s="232">
        <f>ROUND(E23*U23,2)</f>
        <v>26.6</v>
      </c>
      <c r="W23" s="232"/>
      <c r="X23" s="232" t="s">
        <v>109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110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1">
        <v>10</v>
      </c>
      <c r="B24" s="242" t="s">
        <v>135</v>
      </c>
      <c r="C24" s="259" t="s">
        <v>136</v>
      </c>
      <c r="D24" s="243" t="s">
        <v>107</v>
      </c>
      <c r="E24" s="244">
        <v>0.15</v>
      </c>
      <c r="F24" s="245"/>
      <c r="G24" s="24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2">
        <v>1.82E-3</v>
      </c>
      <c r="O24" s="232">
        <f>ROUND(E24*N24,2)</f>
        <v>0</v>
      </c>
      <c r="P24" s="232">
        <v>1.8</v>
      </c>
      <c r="Q24" s="232">
        <f>ROUND(E24*P24,2)</f>
        <v>0.27</v>
      </c>
      <c r="R24" s="232"/>
      <c r="S24" s="232" t="s">
        <v>108</v>
      </c>
      <c r="T24" s="232" t="s">
        <v>108</v>
      </c>
      <c r="U24" s="232">
        <v>5.0199999999999996</v>
      </c>
      <c r="V24" s="232">
        <f>ROUND(E24*U24,2)</f>
        <v>0.75</v>
      </c>
      <c r="W24" s="232"/>
      <c r="X24" s="232" t="s">
        <v>109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110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9"/>
      <c r="B25" s="230"/>
      <c r="C25" s="260" t="s">
        <v>137</v>
      </c>
      <c r="D25" s="253"/>
      <c r="E25" s="253"/>
      <c r="F25" s="253"/>
      <c r="G25" s="253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125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235" t="s">
        <v>103</v>
      </c>
      <c r="B26" s="236" t="s">
        <v>72</v>
      </c>
      <c r="C26" s="257" t="s">
        <v>73</v>
      </c>
      <c r="D26" s="237"/>
      <c r="E26" s="238"/>
      <c r="F26" s="239"/>
      <c r="G26" s="240">
        <f>SUMIF(AG27:AG44,"&lt;&gt;NOR",G27:G44)</f>
        <v>0</v>
      </c>
      <c r="H26" s="234"/>
      <c r="I26" s="234">
        <f>SUM(I27:I44)</f>
        <v>0</v>
      </c>
      <c r="J26" s="234"/>
      <c r="K26" s="234">
        <f>SUM(K27:K44)</f>
        <v>0</v>
      </c>
      <c r="L26" s="234"/>
      <c r="M26" s="234">
        <f>SUM(M27:M44)</f>
        <v>0</v>
      </c>
      <c r="N26" s="234"/>
      <c r="O26" s="234">
        <f>SUM(O27:O44)</f>
        <v>9.9999999999999992E-2</v>
      </c>
      <c r="P26" s="234"/>
      <c r="Q26" s="234">
        <f>SUM(Q27:Q44)</f>
        <v>0</v>
      </c>
      <c r="R26" s="234"/>
      <c r="S26" s="234"/>
      <c r="T26" s="234"/>
      <c r="U26" s="234"/>
      <c r="V26" s="234">
        <f>SUM(V27:V44)</f>
        <v>6.9399999999999995</v>
      </c>
      <c r="W26" s="234"/>
      <c r="X26" s="234"/>
      <c r="AG26" t="s">
        <v>104</v>
      </c>
    </row>
    <row r="27" spans="1:60" outlineLevel="1" x14ac:dyDescent="0.2">
      <c r="A27" s="247">
        <v>11</v>
      </c>
      <c r="B27" s="248" t="s">
        <v>138</v>
      </c>
      <c r="C27" s="258" t="s">
        <v>139</v>
      </c>
      <c r="D27" s="249" t="s">
        <v>121</v>
      </c>
      <c r="E27" s="250">
        <v>2</v>
      </c>
      <c r="F27" s="251"/>
      <c r="G27" s="252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2">
        <v>5.9199999999999999E-3</v>
      </c>
      <c r="O27" s="232">
        <f>ROUND(E27*N27,2)</f>
        <v>0.01</v>
      </c>
      <c r="P27" s="232">
        <v>0</v>
      </c>
      <c r="Q27" s="232">
        <f>ROUND(E27*P27,2)</f>
        <v>0</v>
      </c>
      <c r="R27" s="232"/>
      <c r="S27" s="232" t="s">
        <v>108</v>
      </c>
      <c r="T27" s="232" t="s">
        <v>108</v>
      </c>
      <c r="U27" s="232">
        <v>0.26</v>
      </c>
      <c r="V27" s="232">
        <f>ROUND(E27*U27,2)</f>
        <v>0.52</v>
      </c>
      <c r="W27" s="232"/>
      <c r="X27" s="232" t="s">
        <v>109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140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7">
        <v>12</v>
      </c>
      <c r="B28" s="248" t="s">
        <v>141</v>
      </c>
      <c r="C28" s="258" t="s">
        <v>142</v>
      </c>
      <c r="D28" s="249" t="s">
        <v>143</v>
      </c>
      <c r="E28" s="250">
        <v>0.3</v>
      </c>
      <c r="F28" s="251"/>
      <c r="G28" s="252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2"/>
      <c r="S28" s="232" t="s">
        <v>108</v>
      </c>
      <c r="T28" s="232" t="s">
        <v>108</v>
      </c>
      <c r="U28" s="232">
        <v>1.49</v>
      </c>
      <c r="V28" s="232">
        <f>ROUND(E28*U28,2)</f>
        <v>0.45</v>
      </c>
      <c r="W28" s="232"/>
      <c r="X28" s="232" t="s">
        <v>109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110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7">
        <v>13</v>
      </c>
      <c r="B29" s="248" t="s">
        <v>144</v>
      </c>
      <c r="C29" s="258" t="s">
        <v>145</v>
      </c>
      <c r="D29" s="249" t="s">
        <v>143</v>
      </c>
      <c r="E29" s="250">
        <v>0.3</v>
      </c>
      <c r="F29" s="251"/>
      <c r="G29" s="252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/>
      <c r="S29" s="232" t="s">
        <v>108</v>
      </c>
      <c r="T29" s="232" t="s">
        <v>108</v>
      </c>
      <c r="U29" s="232">
        <v>1.03</v>
      </c>
      <c r="V29" s="232">
        <f>ROUND(E29*U29,2)</f>
        <v>0.31</v>
      </c>
      <c r="W29" s="232"/>
      <c r="X29" s="232" t="s">
        <v>109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110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7">
        <v>14</v>
      </c>
      <c r="B30" s="248" t="s">
        <v>146</v>
      </c>
      <c r="C30" s="258" t="s">
        <v>147</v>
      </c>
      <c r="D30" s="249" t="s">
        <v>113</v>
      </c>
      <c r="E30" s="250">
        <v>1</v>
      </c>
      <c r="F30" s="251"/>
      <c r="G30" s="252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108</v>
      </c>
      <c r="T30" s="232" t="s">
        <v>108</v>
      </c>
      <c r="U30" s="232">
        <v>1.93</v>
      </c>
      <c r="V30" s="232">
        <f>ROUND(E30*U30,2)</f>
        <v>1.93</v>
      </c>
      <c r="W30" s="232"/>
      <c r="X30" s="232" t="s">
        <v>109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110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7">
        <v>15</v>
      </c>
      <c r="B31" s="248" t="s">
        <v>148</v>
      </c>
      <c r="C31" s="258" t="s">
        <v>149</v>
      </c>
      <c r="D31" s="249" t="s">
        <v>113</v>
      </c>
      <c r="E31" s="250">
        <v>1</v>
      </c>
      <c r="F31" s="251"/>
      <c r="G31" s="252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2"/>
      <c r="S31" s="232" t="s">
        <v>108</v>
      </c>
      <c r="T31" s="232" t="s">
        <v>108</v>
      </c>
      <c r="U31" s="232">
        <v>1.1299999999999999</v>
      </c>
      <c r="V31" s="232">
        <f>ROUND(E31*U31,2)</f>
        <v>1.1299999999999999</v>
      </c>
      <c r="W31" s="232"/>
      <c r="X31" s="232" t="s">
        <v>109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110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7">
        <v>16</v>
      </c>
      <c r="B32" s="248" t="s">
        <v>150</v>
      </c>
      <c r="C32" s="258" t="s">
        <v>151</v>
      </c>
      <c r="D32" s="249" t="s">
        <v>113</v>
      </c>
      <c r="E32" s="250">
        <v>1</v>
      </c>
      <c r="F32" s="251"/>
      <c r="G32" s="252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/>
      <c r="S32" s="232" t="s">
        <v>108</v>
      </c>
      <c r="T32" s="232" t="s">
        <v>108</v>
      </c>
      <c r="U32" s="232">
        <v>2.6</v>
      </c>
      <c r="V32" s="232">
        <f>ROUND(E32*U32,2)</f>
        <v>2.6</v>
      </c>
      <c r="W32" s="232"/>
      <c r="X32" s="232" t="s">
        <v>109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110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1">
        <v>17</v>
      </c>
      <c r="B33" s="242" t="s">
        <v>152</v>
      </c>
      <c r="C33" s="259" t="s">
        <v>153</v>
      </c>
      <c r="D33" s="243" t="s">
        <v>113</v>
      </c>
      <c r="E33" s="244">
        <v>1</v>
      </c>
      <c r="F33" s="245"/>
      <c r="G33" s="24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2">
        <v>3.4000000000000002E-2</v>
      </c>
      <c r="O33" s="232">
        <f>ROUND(E33*N33,2)</f>
        <v>0.03</v>
      </c>
      <c r="P33" s="232">
        <v>0</v>
      </c>
      <c r="Q33" s="232">
        <f>ROUND(E33*P33,2)</f>
        <v>0</v>
      </c>
      <c r="R33" s="232"/>
      <c r="S33" s="232" t="s">
        <v>154</v>
      </c>
      <c r="T33" s="232" t="s">
        <v>155</v>
      </c>
      <c r="U33" s="232">
        <v>0</v>
      </c>
      <c r="V33" s="232">
        <f>ROUND(E33*U33,2)</f>
        <v>0</v>
      </c>
      <c r="W33" s="232"/>
      <c r="X33" s="232" t="s">
        <v>115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116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9"/>
      <c r="B34" s="230"/>
      <c r="C34" s="260" t="s">
        <v>156</v>
      </c>
      <c r="D34" s="253"/>
      <c r="E34" s="253"/>
      <c r="F34" s="253"/>
      <c r="G34" s="253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125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9"/>
      <c r="B35" s="230"/>
      <c r="C35" s="261" t="s">
        <v>157</v>
      </c>
      <c r="D35" s="254"/>
      <c r="E35" s="254"/>
      <c r="F35" s="254"/>
      <c r="G35" s="254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125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9"/>
      <c r="B36" s="230"/>
      <c r="C36" s="261" t="s">
        <v>158</v>
      </c>
      <c r="D36" s="254"/>
      <c r="E36" s="254"/>
      <c r="F36" s="254"/>
      <c r="G36" s="254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125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33.75" outlineLevel="1" x14ac:dyDescent="0.2">
      <c r="A37" s="247">
        <v>18</v>
      </c>
      <c r="B37" s="248" t="s">
        <v>159</v>
      </c>
      <c r="C37" s="258" t="s">
        <v>160</v>
      </c>
      <c r="D37" s="249" t="s">
        <v>113</v>
      </c>
      <c r="E37" s="250">
        <v>1</v>
      </c>
      <c r="F37" s="251"/>
      <c r="G37" s="252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2"/>
      <c r="S37" s="232" t="s">
        <v>154</v>
      </c>
      <c r="T37" s="232" t="s">
        <v>155</v>
      </c>
      <c r="U37" s="232">
        <v>0</v>
      </c>
      <c r="V37" s="232">
        <f>ROUND(E37*U37,2)</f>
        <v>0</v>
      </c>
      <c r="W37" s="232"/>
      <c r="X37" s="232" t="s">
        <v>115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116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47">
        <v>19</v>
      </c>
      <c r="B38" s="248" t="s">
        <v>161</v>
      </c>
      <c r="C38" s="258" t="s">
        <v>162</v>
      </c>
      <c r="D38" s="249" t="s">
        <v>113</v>
      </c>
      <c r="E38" s="250">
        <v>1</v>
      </c>
      <c r="F38" s="251"/>
      <c r="G38" s="252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2">
        <v>1.0699999999999999E-2</v>
      </c>
      <c r="O38" s="232">
        <f>ROUND(E38*N38,2)</f>
        <v>0.01</v>
      </c>
      <c r="P38" s="232">
        <v>0</v>
      </c>
      <c r="Q38" s="232">
        <f>ROUND(E38*P38,2)</f>
        <v>0</v>
      </c>
      <c r="R38" s="232" t="s">
        <v>114</v>
      </c>
      <c r="S38" s="232" t="s">
        <v>108</v>
      </c>
      <c r="T38" s="232" t="s">
        <v>155</v>
      </c>
      <c r="U38" s="232">
        <v>0</v>
      </c>
      <c r="V38" s="232">
        <f>ROUND(E38*U38,2)</f>
        <v>0</v>
      </c>
      <c r="W38" s="232"/>
      <c r="X38" s="232" t="s">
        <v>115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116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47">
        <v>20</v>
      </c>
      <c r="B39" s="248" t="s">
        <v>163</v>
      </c>
      <c r="C39" s="258" t="s">
        <v>164</v>
      </c>
      <c r="D39" s="249" t="s">
        <v>113</v>
      </c>
      <c r="E39" s="250">
        <v>1</v>
      </c>
      <c r="F39" s="251"/>
      <c r="G39" s="252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2">
        <v>4.2999999999999997E-2</v>
      </c>
      <c r="O39" s="232">
        <f>ROUND(E39*N39,2)</f>
        <v>0.04</v>
      </c>
      <c r="P39" s="232">
        <v>0</v>
      </c>
      <c r="Q39" s="232">
        <f>ROUND(E39*P39,2)</f>
        <v>0</v>
      </c>
      <c r="R39" s="232"/>
      <c r="S39" s="232" t="s">
        <v>154</v>
      </c>
      <c r="T39" s="232" t="s">
        <v>155</v>
      </c>
      <c r="U39" s="232">
        <v>0</v>
      </c>
      <c r="V39" s="232">
        <f>ROUND(E39*U39,2)</f>
        <v>0</v>
      </c>
      <c r="W39" s="232"/>
      <c r="X39" s="232" t="s">
        <v>115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116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7">
        <v>21</v>
      </c>
      <c r="B40" s="248" t="s">
        <v>165</v>
      </c>
      <c r="C40" s="258" t="s">
        <v>166</v>
      </c>
      <c r="D40" s="249" t="s">
        <v>113</v>
      </c>
      <c r="E40" s="250">
        <v>1</v>
      </c>
      <c r="F40" s="251"/>
      <c r="G40" s="252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2">
        <v>1.04E-2</v>
      </c>
      <c r="O40" s="232">
        <f>ROUND(E40*N40,2)</f>
        <v>0.01</v>
      </c>
      <c r="P40" s="232">
        <v>0</v>
      </c>
      <c r="Q40" s="232">
        <f>ROUND(E40*P40,2)</f>
        <v>0</v>
      </c>
      <c r="R40" s="232" t="s">
        <v>114</v>
      </c>
      <c r="S40" s="232" t="s">
        <v>108</v>
      </c>
      <c r="T40" s="232" t="s">
        <v>108</v>
      </c>
      <c r="U40" s="232">
        <v>0</v>
      </c>
      <c r="V40" s="232">
        <f>ROUND(E40*U40,2)</f>
        <v>0</v>
      </c>
      <c r="W40" s="232"/>
      <c r="X40" s="232" t="s">
        <v>115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116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7">
        <v>22</v>
      </c>
      <c r="B41" s="248" t="s">
        <v>167</v>
      </c>
      <c r="C41" s="258" t="s">
        <v>168</v>
      </c>
      <c r="D41" s="249" t="s">
        <v>169</v>
      </c>
      <c r="E41" s="250">
        <v>1</v>
      </c>
      <c r="F41" s="251"/>
      <c r="G41" s="252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/>
      <c r="S41" s="232" t="s">
        <v>154</v>
      </c>
      <c r="T41" s="232" t="s">
        <v>155</v>
      </c>
      <c r="U41" s="232">
        <v>0</v>
      </c>
      <c r="V41" s="232">
        <f>ROUND(E41*U41,2)</f>
        <v>0</v>
      </c>
      <c r="W41" s="232"/>
      <c r="X41" s="232" t="s">
        <v>115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116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7">
        <v>23</v>
      </c>
      <c r="B42" s="248" t="s">
        <v>170</v>
      </c>
      <c r="C42" s="258" t="s">
        <v>171</v>
      </c>
      <c r="D42" s="249" t="s">
        <v>169</v>
      </c>
      <c r="E42" s="250">
        <v>1</v>
      </c>
      <c r="F42" s="251"/>
      <c r="G42" s="252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2"/>
      <c r="S42" s="232" t="s">
        <v>154</v>
      </c>
      <c r="T42" s="232" t="s">
        <v>155</v>
      </c>
      <c r="U42" s="232">
        <v>0</v>
      </c>
      <c r="V42" s="232">
        <f>ROUND(E42*U42,2)</f>
        <v>0</v>
      </c>
      <c r="W42" s="232"/>
      <c r="X42" s="232" t="s">
        <v>115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172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41">
        <v>24</v>
      </c>
      <c r="B43" s="242" t="s">
        <v>173</v>
      </c>
      <c r="C43" s="259" t="s">
        <v>174</v>
      </c>
      <c r="D43" s="243" t="s">
        <v>175</v>
      </c>
      <c r="E43" s="244">
        <v>4.5</v>
      </c>
      <c r="F43" s="245"/>
      <c r="G43" s="246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/>
      <c r="S43" s="232" t="s">
        <v>154</v>
      </c>
      <c r="T43" s="232" t="s">
        <v>155</v>
      </c>
      <c r="U43" s="232">
        <v>0</v>
      </c>
      <c r="V43" s="232">
        <f>ROUND(E43*U43,2)</f>
        <v>0</v>
      </c>
      <c r="W43" s="232"/>
      <c r="X43" s="232" t="s">
        <v>115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116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>
        <v>25</v>
      </c>
      <c r="B44" s="230" t="s">
        <v>176</v>
      </c>
      <c r="C44" s="262" t="s">
        <v>177</v>
      </c>
      <c r="D44" s="231" t="s">
        <v>0</v>
      </c>
      <c r="E44" s="255"/>
      <c r="F44" s="233"/>
      <c r="G44" s="232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2"/>
      <c r="S44" s="232" t="s">
        <v>108</v>
      </c>
      <c r="T44" s="232" t="s">
        <v>108</v>
      </c>
      <c r="U44" s="232">
        <v>0</v>
      </c>
      <c r="V44" s="232">
        <f>ROUND(E44*U44,2)</f>
        <v>0</v>
      </c>
      <c r="W44" s="232"/>
      <c r="X44" s="232" t="s">
        <v>178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179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35" t="s">
        <v>103</v>
      </c>
      <c r="B45" s="236" t="s">
        <v>74</v>
      </c>
      <c r="C45" s="257" t="s">
        <v>75</v>
      </c>
      <c r="D45" s="237"/>
      <c r="E45" s="238"/>
      <c r="F45" s="239"/>
      <c r="G45" s="240">
        <f>SUMIF(AG46:AG46,"&lt;&gt;NOR",G46:G46)</f>
        <v>0</v>
      </c>
      <c r="H45" s="234"/>
      <c r="I45" s="234">
        <f>SUM(I46:I46)</f>
        <v>0</v>
      </c>
      <c r="J45" s="234"/>
      <c r="K45" s="234">
        <f>SUM(K46:K46)</f>
        <v>0</v>
      </c>
      <c r="L45" s="234"/>
      <c r="M45" s="234">
        <f>SUM(M46:M46)</f>
        <v>0</v>
      </c>
      <c r="N45" s="234"/>
      <c r="O45" s="234">
        <f>SUM(O46:O46)</f>
        <v>0</v>
      </c>
      <c r="P45" s="234"/>
      <c r="Q45" s="234">
        <f>SUM(Q46:Q46)</f>
        <v>0</v>
      </c>
      <c r="R45" s="234"/>
      <c r="S45" s="234"/>
      <c r="T45" s="234"/>
      <c r="U45" s="234"/>
      <c r="V45" s="234">
        <f>SUM(V46:V46)</f>
        <v>0</v>
      </c>
      <c r="W45" s="234"/>
      <c r="X45" s="234"/>
      <c r="AG45" t="s">
        <v>104</v>
      </c>
    </row>
    <row r="46" spans="1:60" outlineLevel="1" x14ac:dyDescent="0.2">
      <c r="A46" s="241">
        <v>26</v>
      </c>
      <c r="B46" s="242" t="s">
        <v>180</v>
      </c>
      <c r="C46" s="259" t="s">
        <v>181</v>
      </c>
      <c r="D46" s="243" t="s">
        <v>182</v>
      </c>
      <c r="E46" s="244">
        <v>1</v>
      </c>
      <c r="F46" s="245"/>
      <c r="G46" s="246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/>
      <c r="S46" s="232" t="s">
        <v>154</v>
      </c>
      <c r="T46" s="232" t="s">
        <v>155</v>
      </c>
      <c r="U46" s="232">
        <v>0</v>
      </c>
      <c r="V46" s="232">
        <f>ROUND(E46*U46,2)</f>
        <v>0</v>
      </c>
      <c r="W46" s="232"/>
      <c r="X46" s="232" t="s">
        <v>115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183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3"/>
      <c r="B47" s="4"/>
      <c r="C47" s="263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90</v>
      </c>
    </row>
    <row r="48" spans="1:60" x14ac:dyDescent="0.2">
      <c r="A48" s="215"/>
      <c r="B48" s="216" t="s">
        <v>31</v>
      </c>
      <c r="C48" s="264"/>
      <c r="D48" s="217"/>
      <c r="E48" s="218"/>
      <c r="F48" s="218"/>
      <c r="G48" s="256">
        <f>G8+G11+G14+G17+G22+G26+G45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184</v>
      </c>
    </row>
    <row r="49" spans="1:33" x14ac:dyDescent="0.2">
      <c r="A49" s="3"/>
      <c r="B49" s="4"/>
      <c r="C49" s="26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3"/>
      <c r="B50" s="4"/>
      <c r="C50" s="26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19" t="s">
        <v>185</v>
      </c>
      <c r="B51" s="219"/>
      <c r="C51" s="26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20"/>
      <c r="B52" s="221"/>
      <c r="C52" s="266"/>
      <c r="D52" s="221"/>
      <c r="E52" s="221"/>
      <c r="F52" s="221"/>
      <c r="G52" s="22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186</v>
      </c>
    </row>
    <row r="53" spans="1:33" x14ac:dyDescent="0.2">
      <c r="A53" s="223"/>
      <c r="B53" s="224"/>
      <c r="C53" s="267"/>
      <c r="D53" s="224"/>
      <c r="E53" s="224"/>
      <c r="F53" s="224"/>
      <c r="G53" s="22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23"/>
      <c r="B54" s="224"/>
      <c r="C54" s="267"/>
      <c r="D54" s="224"/>
      <c r="E54" s="224"/>
      <c r="F54" s="224"/>
      <c r="G54" s="22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23"/>
      <c r="B55" s="224"/>
      <c r="C55" s="267"/>
      <c r="D55" s="224"/>
      <c r="E55" s="224"/>
      <c r="F55" s="224"/>
      <c r="G55" s="22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26"/>
      <c r="B56" s="227"/>
      <c r="C56" s="268"/>
      <c r="D56" s="227"/>
      <c r="E56" s="227"/>
      <c r="F56" s="227"/>
      <c r="G56" s="22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3"/>
      <c r="B57" s="4"/>
      <c r="C57" s="26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C58" s="269"/>
      <c r="D58" s="10"/>
      <c r="AG58" t="s">
        <v>187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2">
    <mergeCell ref="C35:G35"/>
    <mergeCell ref="C36:G36"/>
    <mergeCell ref="A1:G1"/>
    <mergeCell ref="C2:G2"/>
    <mergeCell ref="C3:G3"/>
    <mergeCell ref="C4:G4"/>
    <mergeCell ref="A51:C51"/>
    <mergeCell ref="A52:G56"/>
    <mergeCell ref="C16:G16"/>
    <mergeCell ref="C21:G21"/>
    <mergeCell ref="C25:G25"/>
    <mergeCell ref="C34:G3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SO57 R2206105701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'SO57 R2206105701 Pol'!Názvy_tisku</vt:lpstr>
      <vt:lpstr>oadresa</vt:lpstr>
      <vt:lpstr>Stavba!Objednatel</vt:lpstr>
      <vt:lpstr>Stavba!Objekt</vt:lpstr>
      <vt:lpstr>'SO57 R2206105701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2019-03-19T12:27:02Z</cp:lastPrinted>
  <dcterms:created xsi:type="dcterms:W3CDTF">2009-04-08T07:15:50Z</dcterms:created>
  <dcterms:modified xsi:type="dcterms:W3CDTF">2023-02-10T07:25:40Z</dcterms:modified>
</cp:coreProperties>
</file>