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vybiralova\Desktop\Rada a zastupitelstvo\RM 2023\RM 23 15 03 Demolice Kiosek\"/>
    </mc:Choice>
  </mc:AlternateContent>
  <xr:revisionPtr revIDLastSave="0" documentId="13_ncr:1_{17666E49-F808-4C3A-9C6F-F3237342E0E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SO-01 - Demolice objektu" sheetId="2" r:id="rId2"/>
    <sheet name="SO-02 - Odstranění azbest..." sheetId="3" r:id="rId3"/>
    <sheet name="Seznam figur" sheetId="4" r:id="rId4"/>
  </sheets>
  <definedNames>
    <definedName name="_xlnm._FilterDatabase" localSheetId="1" hidden="1">'SO-01 - Demolice objektu'!$C$130:$K$232</definedName>
    <definedName name="_xlnm._FilterDatabase" localSheetId="2" hidden="1">'SO-02 - Odstranění azbest...'!$C$126:$K$191</definedName>
    <definedName name="_xlnm.Print_Titles" localSheetId="0">'Rekapitulace stavby'!$92:$92</definedName>
    <definedName name="_xlnm.Print_Titles" localSheetId="3">'Seznam figur'!$9:$9</definedName>
    <definedName name="_xlnm.Print_Titles" localSheetId="1">'SO-01 - Demolice objektu'!$130:$130</definedName>
    <definedName name="_xlnm.Print_Titles" localSheetId="2">'SO-02 - Odstranění azbest...'!$126:$126</definedName>
    <definedName name="_xlnm.Print_Area" localSheetId="0">'Rekapitulace stavby'!$D$4:$AO$76,'Rekapitulace stavby'!$C$82:$AQ$97</definedName>
    <definedName name="_xlnm.Print_Area" localSheetId="3">'Seznam figur'!$C$4:$G$70</definedName>
    <definedName name="_xlnm.Print_Area" localSheetId="1">'SO-01 - Demolice objektu'!$C$82:$J$112,'SO-01 - Demolice objektu'!$C$118:$K$232</definedName>
    <definedName name="_xlnm.Print_Area" localSheetId="2">'SO-02 - Odstranění azbest...'!$C$82:$J$108,'SO-02 - Odstranění azbest...'!$C$114:$K$191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2" i="2" l="1"/>
  <c r="D7" i="4"/>
  <c r="J37" i="3"/>
  <c r="J36" i="3"/>
  <c r="AY96" i="1"/>
  <c r="J35" i="3"/>
  <c r="AX96" i="1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T162" i="3"/>
  <c r="R163" i="3"/>
  <c r="R162" i="3"/>
  <c r="P163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T136" i="3"/>
  <c r="R137" i="3"/>
  <c r="R136" i="3"/>
  <c r="P137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F121" i="3"/>
  <c r="E119" i="3"/>
  <c r="F89" i="3"/>
  <c r="E87" i="3"/>
  <c r="J24" i="3"/>
  <c r="E24" i="3"/>
  <c r="J124" i="3"/>
  <c r="J23" i="3"/>
  <c r="J21" i="3"/>
  <c r="E21" i="3"/>
  <c r="J91" i="3"/>
  <c r="J20" i="3"/>
  <c r="J18" i="3"/>
  <c r="E18" i="3"/>
  <c r="F92" i="3"/>
  <c r="J17" i="3"/>
  <c r="J15" i="3"/>
  <c r="E15" i="3"/>
  <c r="F91" i="3"/>
  <c r="J14" i="3"/>
  <c r="J12" i="3"/>
  <c r="E7" i="3"/>
  <c r="E117" i="3"/>
  <c r="J37" i="2"/>
  <c r="J36" i="2"/>
  <c r="AY95" i="1"/>
  <c r="J35" i="2"/>
  <c r="AX95" i="1"/>
  <c r="BI232" i="2"/>
  <c r="BH232" i="2"/>
  <c r="BG232" i="2"/>
  <c r="BF232" i="2"/>
  <c r="T232" i="2"/>
  <c r="T231" i="2"/>
  <c r="R232" i="2"/>
  <c r="R231" i="2"/>
  <c r="P232" i="2"/>
  <c r="P231" i="2"/>
  <c r="BI230" i="2"/>
  <c r="BH230" i="2"/>
  <c r="BG230" i="2"/>
  <c r="BF230" i="2"/>
  <c r="T230" i="2"/>
  <c r="T229" i="2"/>
  <c r="R230" i="2"/>
  <c r="R229" i="2"/>
  <c r="P230" i="2"/>
  <c r="P229" i="2"/>
  <c r="BI228" i="2"/>
  <c r="BH228" i="2"/>
  <c r="BG228" i="2"/>
  <c r="BF228" i="2"/>
  <c r="T228" i="2"/>
  <c r="T227" i="2"/>
  <c r="R228" i="2"/>
  <c r="R227" i="2"/>
  <c r="P228" i="2"/>
  <c r="P227" i="2"/>
  <c r="BI226" i="2"/>
  <c r="BH226" i="2"/>
  <c r="BG226" i="2"/>
  <c r="BF226" i="2"/>
  <c r="T226" i="2"/>
  <c r="T225" i="2"/>
  <c r="R226" i="2"/>
  <c r="R225" i="2"/>
  <c r="P226" i="2"/>
  <c r="P225" i="2"/>
  <c r="BI224" i="2"/>
  <c r="BH224" i="2"/>
  <c r="BG224" i="2"/>
  <c r="BF224" i="2"/>
  <c r="T224" i="2"/>
  <c r="T223" i="2"/>
  <c r="T222" i="2"/>
  <c r="R224" i="2"/>
  <c r="R223" i="2"/>
  <c r="P224" i="2"/>
  <c r="P223" i="2"/>
  <c r="P222" i="2"/>
  <c r="BI221" i="2"/>
  <c r="BH221" i="2"/>
  <c r="BG221" i="2"/>
  <c r="BF221" i="2"/>
  <c r="T221" i="2"/>
  <c r="T220" i="2"/>
  <c r="R221" i="2"/>
  <c r="R220" i="2"/>
  <c r="P221" i="2"/>
  <c r="P220" i="2"/>
  <c r="BI219" i="2"/>
  <c r="BH219" i="2"/>
  <c r="BG219" i="2"/>
  <c r="BF219" i="2"/>
  <c r="T219" i="2"/>
  <c r="T218" i="2"/>
  <c r="R219" i="2"/>
  <c r="R218" i="2"/>
  <c r="P219" i="2"/>
  <c r="P218" i="2"/>
  <c r="BI217" i="2"/>
  <c r="BH217" i="2"/>
  <c r="BG217" i="2"/>
  <c r="BF217" i="2"/>
  <c r="T217" i="2"/>
  <c r="T216" i="2"/>
  <c r="R217" i="2"/>
  <c r="R216" i="2"/>
  <c r="P217" i="2"/>
  <c r="P216" i="2"/>
  <c r="P213" i="2"/>
  <c r="BI215" i="2"/>
  <c r="BH215" i="2"/>
  <c r="BG215" i="2"/>
  <c r="BF215" i="2"/>
  <c r="T215" i="2"/>
  <c r="T214" i="2"/>
  <c r="T213" i="2"/>
  <c r="R215" i="2"/>
  <c r="R214" i="2"/>
  <c r="R213" i="2"/>
  <c r="P215" i="2"/>
  <c r="P214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44" i="2"/>
  <c r="BH144" i="2"/>
  <c r="BG144" i="2"/>
  <c r="BF144" i="2"/>
  <c r="T144" i="2"/>
  <c r="T143" i="2"/>
  <c r="R144" i="2"/>
  <c r="R143" i="2"/>
  <c r="P144" i="2"/>
  <c r="P143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128" i="2"/>
  <c r="J23" i="2"/>
  <c r="J21" i="2"/>
  <c r="E21" i="2"/>
  <c r="J127" i="2"/>
  <c r="J20" i="2"/>
  <c r="J18" i="2"/>
  <c r="E18" i="2"/>
  <c r="F128" i="2"/>
  <c r="J17" i="2"/>
  <c r="J15" i="2"/>
  <c r="E15" i="2"/>
  <c r="F127" i="2"/>
  <c r="J14" i="2"/>
  <c r="J12" i="2"/>
  <c r="E7" i="2"/>
  <c r="E121" i="2"/>
  <c r="L90" i="1"/>
  <c r="AM90" i="1"/>
  <c r="AM89" i="1"/>
  <c r="L89" i="1"/>
  <c r="AM87" i="1"/>
  <c r="L87" i="1"/>
  <c r="L85" i="1"/>
  <c r="L84" i="1"/>
  <c r="J226" i="2"/>
  <c r="BK191" i="2"/>
  <c r="BK226" i="2"/>
  <c r="J183" i="2"/>
  <c r="J167" i="2"/>
  <c r="J228" i="2"/>
  <c r="J198" i="2"/>
  <c r="J191" i="2"/>
  <c r="J186" i="2"/>
  <c r="BK171" i="2"/>
  <c r="BK182" i="3"/>
  <c r="BK161" i="3"/>
  <c r="BK148" i="3"/>
  <c r="J144" i="3"/>
  <c r="BK131" i="3"/>
  <c r="BK132" i="3"/>
  <c r="J204" i="2"/>
  <c r="BK195" i="2"/>
  <c r="BK224" i="2"/>
  <c r="BK169" i="3"/>
  <c r="J170" i="3"/>
  <c r="BK170" i="3"/>
  <c r="J168" i="3"/>
  <c r="BK137" i="3"/>
  <c r="J171" i="3"/>
  <c r="J131" i="3"/>
  <c r="AS94" i="1"/>
  <c r="J180" i="2"/>
  <c r="BK138" i="2"/>
  <c r="J169" i="3"/>
  <c r="J182" i="3"/>
  <c r="J148" i="3"/>
  <c r="BK133" i="3"/>
  <c r="BK130" i="3"/>
  <c r="J175" i="2"/>
  <c r="BK188" i="3"/>
  <c r="J163" i="3"/>
  <c r="J137" i="3"/>
  <c r="BK152" i="3"/>
  <c r="BK168" i="3"/>
  <c r="BK144" i="3"/>
  <c r="BK201" i="2"/>
  <c r="BK230" i="2"/>
  <c r="J224" i="2"/>
  <c r="BK215" i="2"/>
  <c r="BK204" i="2"/>
  <c r="BK167" i="2"/>
  <c r="J179" i="3"/>
  <c r="J188" i="3"/>
  <c r="BK186" i="2"/>
  <c r="J139" i="2"/>
  <c r="BK184" i="3"/>
  <c r="J133" i="3"/>
  <c r="BK135" i="3"/>
  <c r="J130" i="3"/>
  <c r="J135" i="3"/>
  <c r="J221" i="2"/>
  <c r="J171" i="2"/>
  <c r="J138" i="2"/>
  <c r="BK179" i="3"/>
  <c r="J140" i="3"/>
  <c r="J159" i="3"/>
  <c r="BK158" i="3"/>
  <c r="J230" i="2"/>
  <c r="J215" i="2"/>
  <c r="BK221" i="2"/>
  <c r="BK207" i="2"/>
  <c r="BK175" i="2"/>
  <c r="BK134" i="2"/>
  <c r="BK232" i="2"/>
  <c r="J232" i="2"/>
  <c r="J210" i="2"/>
  <c r="BK180" i="2"/>
  <c r="BK228" i="2"/>
  <c r="BK210" i="2"/>
  <c r="J201" i="2"/>
  <c r="BK198" i="2"/>
  <c r="J195" i="2"/>
  <c r="BK183" i="2"/>
  <c r="BK139" i="2"/>
  <c r="BK140" i="3"/>
  <c r="J132" i="3"/>
  <c r="BK160" i="3"/>
  <c r="J176" i="3"/>
  <c r="BK163" i="3"/>
  <c r="J219" i="2"/>
  <c r="BK219" i="2"/>
  <c r="BK217" i="2"/>
  <c r="J207" i="2"/>
  <c r="BK144" i="2"/>
  <c r="J134" i="2"/>
  <c r="BK171" i="3"/>
  <c r="J184" i="3"/>
  <c r="J217" i="2"/>
  <c r="J144" i="2"/>
  <c r="BK159" i="3"/>
  <c r="J152" i="3"/>
  <c r="J161" i="3"/>
  <c r="BK176" i="3"/>
  <c r="J158" i="3"/>
  <c r="J160" i="3"/>
  <c r="F36" i="2"/>
  <c r="BC95" i="1"/>
  <c r="F36" i="3"/>
  <c r="BC96" i="1"/>
  <c r="BC94" i="1"/>
  <c r="AY94" i="1"/>
  <c r="F34" i="2"/>
  <c r="BA95" i="1"/>
  <c r="F34" i="3"/>
  <c r="BA96" i="1"/>
  <c r="BA94" i="1"/>
  <c r="W30" i="1"/>
  <c r="F37" i="2"/>
  <c r="BD95" i="1"/>
  <c r="F37" i="3"/>
  <c r="BD96" i="1"/>
  <c r="BD94" i="1"/>
  <c r="W33" i="1"/>
  <c r="F35" i="2"/>
  <c r="BB95" i="1"/>
  <c r="F35" i="3"/>
  <c r="BB96" i="1"/>
  <c r="BB94" i="1"/>
  <c r="AX94" i="1"/>
  <c r="R222" i="2"/>
  <c r="J34" i="2"/>
  <c r="AW95" i="1"/>
  <c r="BK133" i="2"/>
  <c r="J133" i="2"/>
  <c r="J98" i="2"/>
  <c r="R133" i="2"/>
  <c r="T133" i="2"/>
  <c r="BK166" i="2"/>
  <c r="J166" i="2"/>
  <c r="J100" i="2"/>
  <c r="P166" i="2"/>
  <c r="R166" i="2"/>
  <c r="T166" i="2"/>
  <c r="P133" i="2"/>
  <c r="P132" i="2"/>
  <c r="P131" i="2"/>
  <c r="AU95" i="1"/>
  <c r="R129" i="3"/>
  <c r="R128" i="3"/>
  <c r="BK139" i="3"/>
  <c r="J139" i="3"/>
  <c r="J101" i="3"/>
  <c r="P139" i="3"/>
  <c r="P138" i="3"/>
  <c r="P157" i="3"/>
  <c r="P167" i="3"/>
  <c r="P175" i="3"/>
  <c r="P183" i="3"/>
  <c r="BK183" i="3"/>
  <c r="J183" i="3"/>
  <c r="J107" i="3"/>
  <c r="BK129" i="3"/>
  <c r="J129" i="3"/>
  <c r="J98" i="3"/>
  <c r="T129" i="3"/>
  <c r="T128" i="3"/>
  <c r="R139" i="3"/>
  <c r="R138" i="3"/>
  <c r="BK157" i="3"/>
  <c r="J157" i="3"/>
  <c r="J103" i="3"/>
  <c r="R157" i="3"/>
  <c r="BK167" i="3"/>
  <c r="J167" i="3"/>
  <c r="J105" i="3"/>
  <c r="R167" i="3"/>
  <c r="BK175" i="3"/>
  <c r="J175" i="3"/>
  <c r="J106" i="3"/>
  <c r="R175" i="3"/>
  <c r="T183" i="3"/>
  <c r="P129" i="3"/>
  <c r="P128" i="3"/>
  <c r="T139" i="3"/>
  <c r="T138" i="3"/>
  <c r="T157" i="3"/>
  <c r="T167" i="3"/>
  <c r="T175" i="3"/>
  <c r="R183" i="3"/>
  <c r="BK216" i="2"/>
  <c r="J216" i="2"/>
  <c r="J103" i="2"/>
  <c r="BK218" i="2"/>
  <c r="J218" i="2"/>
  <c r="J104" i="2"/>
  <c r="BK214" i="2"/>
  <c r="J214" i="2"/>
  <c r="J102" i="2"/>
  <c r="BK220" i="2"/>
  <c r="J220" i="2"/>
  <c r="J105" i="2"/>
  <c r="BK227" i="2"/>
  <c r="J227" i="2"/>
  <c r="J109" i="2"/>
  <c r="BK223" i="2"/>
  <c r="J223" i="2"/>
  <c r="J107" i="2"/>
  <c r="BK225" i="2"/>
  <c r="J225" i="2"/>
  <c r="J108" i="2"/>
  <c r="BK229" i="2"/>
  <c r="J229" i="2"/>
  <c r="J110" i="2"/>
  <c r="BK231" i="2"/>
  <c r="J231" i="2"/>
  <c r="J111" i="2"/>
  <c r="BK162" i="3"/>
  <c r="J162" i="3"/>
  <c r="J104" i="3"/>
  <c r="BK143" i="2"/>
  <c r="J143" i="2"/>
  <c r="J99" i="2"/>
  <c r="BK136" i="3"/>
  <c r="J136" i="3"/>
  <c r="J99" i="3"/>
  <c r="F123" i="3"/>
  <c r="BE168" i="3"/>
  <c r="BE171" i="3"/>
  <c r="BE179" i="3"/>
  <c r="BE161" i="3"/>
  <c r="J123" i="3"/>
  <c r="BE152" i="3"/>
  <c r="BE170" i="3"/>
  <c r="BE137" i="3"/>
  <c r="BE158" i="3"/>
  <c r="BE163" i="3"/>
  <c r="BE169" i="3"/>
  <c r="J92" i="3"/>
  <c r="BE160" i="3"/>
  <c r="F124" i="3"/>
  <c r="BE135" i="3"/>
  <c r="BE148" i="3"/>
  <c r="BE176" i="3"/>
  <c r="BE182" i="3"/>
  <c r="BE184" i="3"/>
  <c r="BE140" i="3"/>
  <c r="BE144" i="3"/>
  <c r="BE159" i="3"/>
  <c r="BE188" i="3"/>
  <c r="E85" i="3"/>
  <c r="BE130" i="3"/>
  <c r="BE131" i="3"/>
  <c r="BE132" i="3"/>
  <c r="BE133" i="3"/>
  <c r="E85" i="2"/>
  <c r="F91" i="2"/>
  <c r="J91" i="2"/>
  <c r="F92" i="2"/>
  <c r="J92" i="2"/>
  <c r="BE134" i="2"/>
  <c r="BE138" i="2"/>
  <c r="BE139" i="2"/>
  <c r="BE144" i="2"/>
  <c r="BE167" i="2"/>
  <c r="BE171" i="2"/>
  <c r="BE175" i="2"/>
  <c r="BE180" i="2"/>
  <c r="BE183" i="2"/>
  <c r="BE186" i="2"/>
  <c r="BE201" i="2"/>
  <c r="BE204" i="2"/>
  <c r="BE207" i="2"/>
  <c r="BE210" i="2"/>
  <c r="BE215" i="2"/>
  <c r="BE217" i="2"/>
  <c r="BE219" i="2"/>
  <c r="BE221" i="2"/>
  <c r="BE228" i="2"/>
  <c r="BE232" i="2"/>
  <c r="BE230" i="2"/>
  <c r="BE191" i="2"/>
  <c r="BE195" i="2"/>
  <c r="BE198" i="2"/>
  <c r="BE226" i="2"/>
  <c r="BE224" i="2"/>
  <c r="J34" i="3"/>
  <c r="AW96" i="1"/>
  <c r="R156" i="3"/>
  <c r="P156" i="3"/>
  <c r="P127" i="3"/>
  <c r="AU96" i="1"/>
  <c r="T156" i="3"/>
  <c r="T127" i="3"/>
  <c r="R132" i="2"/>
  <c r="R131" i="2"/>
  <c r="R127" i="3"/>
  <c r="T132" i="2"/>
  <c r="T131" i="2"/>
  <c r="BK132" i="2"/>
  <c r="J132" i="2"/>
  <c r="J97" i="2"/>
  <c r="BK213" i="2"/>
  <c r="J213" i="2"/>
  <c r="J101" i="2"/>
  <c r="BK222" i="2"/>
  <c r="J106" i="2"/>
  <c r="BK128" i="3"/>
  <c r="J128" i="3"/>
  <c r="J97" i="3"/>
  <c r="BK156" i="3"/>
  <c r="J156" i="3"/>
  <c r="J102" i="3"/>
  <c r="BK138" i="3"/>
  <c r="J138" i="3"/>
  <c r="J100" i="3"/>
  <c r="F33" i="2"/>
  <c r="AZ95" i="1"/>
  <c r="W31" i="1"/>
  <c r="J33" i="2"/>
  <c r="AV95" i="1"/>
  <c r="AT95" i="1"/>
  <c r="AW94" i="1"/>
  <c r="AK30" i="1"/>
  <c r="W32" i="1"/>
  <c r="F33" i="3"/>
  <c r="AZ96" i="1"/>
  <c r="J33" i="3"/>
  <c r="AV96" i="1"/>
  <c r="AT96" i="1"/>
  <c r="AU94" i="1"/>
  <c r="BK131" i="2"/>
  <c r="J131" i="2"/>
  <c r="J96" i="2"/>
  <c r="BK127" i="3"/>
  <c r="J127" i="3"/>
  <c r="J96" i="3"/>
  <c r="AZ94" i="1"/>
  <c r="AV94" i="1"/>
  <c r="AK29" i="1"/>
  <c r="J30" i="2"/>
  <c r="AG95" i="1"/>
  <c r="J30" i="3"/>
  <c r="AG96" i="1"/>
  <c r="AT94" i="1"/>
  <c r="W29" i="1"/>
  <c r="J39" i="2"/>
  <c r="AN95" i="1"/>
  <c r="J39" i="3"/>
  <c r="AN96" i="1"/>
  <c r="AG94" i="1"/>
  <c r="AK26" i="1"/>
  <c r="AN94" i="1"/>
  <c r="AK35" i="1"/>
  <c r="J121" i="3" l="1"/>
</calcChain>
</file>

<file path=xl/sharedStrings.xml><?xml version="1.0" encoding="utf-8"?>
<sst xmlns="http://schemas.openxmlformats.org/spreadsheetml/2006/main" count="2631" uniqueCount="514">
  <si>
    <t>Export Komplet</t>
  </si>
  <si>
    <t/>
  </si>
  <si>
    <t>2.0</t>
  </si>
  <si>
    <t>False</t>
  </si>
  <si>
    <t>{6a5bdc5e-7198-46ec-ae8a-41def80bbedf}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</si>
  <si>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</si>
  <si>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</si>
  <si>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</si>
  <si>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</si>
  <si>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</si>
  <si>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</si>
  <si>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</si>
  <si>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</si>
  <si>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MS-2023-046</t>
  </si>
  <si>
    <t>Stavba:</t>
  </si>
  <si>
    <t>Demolice objektu Kiosek , Husovo náměstí, Chabařovice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</si>
  <si>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</si>
  <si>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</si>
  <si>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</si>
  <si>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</si>
  <si>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</si>
  <si>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</si>
  <si>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</si>
  <si>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</si>
  <si>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</si>
  <si>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</si>
  <si>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</si>
  <si>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</si>
  <si>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</si>
  <si>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</si>
  <si>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</si>
  <si>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</si>
  <si>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</si>
  <si>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</si>
  <si>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</si>
  <si>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</si>
  <si>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</si>
  <si>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</si>
  <si>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</si>
  <si>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</si>
  <si>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</si>
  <si>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</si>
  <si>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</si>
  <si>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</si>
  <si>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</si>
  <si>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</si>
  <si>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</si>
  <si>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</si>
  <si>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</si>
  <si>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</si>
  <si>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</si>
  <si>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</si>
  <si>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</si>
  <si>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</si>
  <si>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</si>
  <si>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</si>
  <si>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</si>
  <si>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</si>
  <si>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</si>
  <si>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</si>
  <si>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</si>
  <si>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</si>
  <si>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</si>
  <si>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</si>
  <si>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</si>
  <si>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</si>
  <si>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</si>
  <si>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</si>
  <si>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</si>
  <si>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</si>
  <si>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</si>
  <si>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</si>
  <si>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</si>
  <si>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</si>
  <si>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</si>
  <si>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Demolice objektu</t>
  </si>
  <si>
    <t>STA</t>
  </si>
  <si>
    <t>1</t>
  </si>
  <si>
    <t>{dc9bf48f-3f35-4904-82af-9d94316f0599}</t>
  </si>
  <si>
    <t>2</t>
  </si>
  <si>
    <t>SO-02</t>
  </si>
  <si>
    <t>Odstranění azbestu ze střechy</t>
  </si>
  <si>
    <t>{d1c7146a-d234-4168-ae02-6f68bde07115}</t>
  </si>
  <si>
    <t>OBJM_10_10</t>
  </si>
  <si>
    <t>Objem objektu</t>
  </si>
  <si>
    <t>m3</t>
  </si>
  <si>
    <t>168,71172</t>
  </si>
  <si>
    <t>3</t>
  </si>
  <si>
    <t>SUT_00_10</t>
  </si>
  <si>
    <t>Sutě celkem</t>
  </si>
  <si>
    <t>t</t>
  </si>
  <si>
    <t>184,209</t>
  </si>
  <si>
    <t>KRYCÍ LIST SOUPISU PRACÍ</t>
  </si>
  <si>
    <t>SUT_10_10</t>
  </si>
  <si>
    <t>Sutě- váha cihleného odpadu</t>
  </si>
  <si>
    <t>98,05851</t>
  </si>
  <si>
    <t>SUT_40_10</t>
  </si>
  <si>
    <t>Sutě- váha prostého betonu</t>
  </si>
  <si>
    <t>28,848666</t>
  </si>
  <si>
    <t>SUT_40_11</t>
  </si>
  <si>
    <t>Sutě- váha železobetonu</t>
  </si>
  <si>
    <t>45,41328</t>
  </si>
  <si>
    <t>SUT_50_10</t>
  </si>
  <si>
    <t>Sutě- váha dřevěného odpadu</t>
  </si>
  <si>
    <t>4,05530664</t>
  </si>
  <si>
    <t>Objekt:</t>
  </si>
  <si>
    <t>SUT_60_10</t>
  </si>
  <si>
    <t>Sutě- váha asfaltového odpadu</t>
  </si>
  <si>
    <t>0,85283</t>
  </si>
  <si>
    <t>SO-01 - Demolice objektu</t>
  </si>
  <si>
    <t>SUT_80_10</t>
  </si>
  <si>
    <t>Sutě- váha směsného odpadu</t>
  </si>
  <si>
    <t>4,98040736</t>
  </si>
  <si>
    <t>SUT_90_10</t>
  </si>
  <si>
    <t>Vyklizení objektu- komunální odpad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</si>
  <si>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</si>
  <si>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</si>
  <si>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</si>
  <si>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</si>
  <si>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</si>
  <si>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</si>
  <si>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</si>
  <si>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</si>
  <si>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</si>
  <si>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</si>
  <si>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</si>
  <si>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</si>
  <si>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</si>
  <si>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</si>
  <si>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</si>
  <si>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</si>
  <si>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VRN2 - Příprava staveniště  (stanovení procentem z celkové ceny stavebního objektu)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</si>
  <si>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</si>
  <si>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</si>
  <si>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</si>
  <si>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</si>
  <si>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</si>
  <si>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</si>
  <si>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</si>
  <si>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</si>
  <si>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</si>
  <si>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</si>
  <si>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</si>
  <si>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</si>
  <si>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</si>
  <si>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</si>
  <si>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</si>
  <si>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</si>
  <si>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</si>
  <si>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</si>
  <si>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</si>
  <si>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</si>
  <si>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</si>
  <si>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119003223</t>
  </si>
  <si>
    <t>Mobilní plotová zábrana s profilovaným plechem výšky přes 1,5 do 2,2 m pro zabezpečení výkopu zřízení</t>
  </si>
  <si>
    <t>m</t>
  </si>
  <si>
    <t>CS ÚRS 2023 01</t>
  </si>
  <si>
    <t>4</t>
  </si>
  <si>
    <t>1481889098</t>
  </si>
  <si>
    <t>VV</t>
  </si>
  <si>
    <t>Oplocení objektu</t>
  </si>
  <si>
    <t>(5,0+11,0+5,0)*2+(5,0+4,1+5,0)*2</t>
  </si>
  <si>
    <t>Součet</t>
  </si>
  <si>
    <t>119003224</t>
  </si>
  <si>
    <t>Mobilní plotová zábrana s profilovaným plechem výšky přes 1,5 do 2,2 m pro zabezpečení výkopu odstranění</t>
  </si>
  <si>
    <t>1236482402</t>
  </si>
  <si>
    <t>181951111</t>
  </si>
  <si>
    <t>Úprava pláně v hornině třídy těžitelnosti I skupiny 1 až 3 bez zhutnění strojně</t>
  </si>
  <si>
    <t>m2</t>
  </si>
  <si>
    <t>-1968515742</t>
  </si>
  <si>
    <t>Závěrečná  úprava terénu</t>
  </si>
  <si>
    <t>20*10</t>
  </si>
  <si>
    <t>9</t>
  </si>
  <si>
    <t>Ostatní konstrukce a práce, bourání</t>
  </si>
  <si>
    <t>981011316R01</t>
  </si>
  <si>
    <t>Demolice budov zděných na MVC podíl konstrukcí přes 50 do 55 % postupným rozebíráním</t>
  </si>
  <si>
    <t>Odvozená CS ÚRS 2023 01</t>
  </si>
  <si>
    <t>-511558204</t>
  </si>
  <si>
    <t>VÝKAZ VÝMĚR</t>
  </si>
  <si>
    <t>Objem konstrukcí celkem</t>
  </si>
  <si>
    <t>Stěny….54,48 m3</t>
  </si>
  <si>
    <t>Strop….18,92 m3</t>
  </si>
  <si>
    <t>Střecha….2,59 m3</t>
  </si>
  <si>
    <t>Krov….2,48 m3</t>
  </si>
  <si>
    <t>Podlaha….13,74 m3</t>
  </si>
  <si>
    <t>Celkem….92,21 m3</t>
  </si>
  <si>
    <t>Obestavěný prostor….168,71 m3</t>
  </si>
  <si>
    <t>Procento podílu konstrukcí….54,65 %</t>
  </si>
  <si>
    <t>CENOVÁ SOUSTAVA</t>
  </si>
  <si>
    <t>V cenách položky jsou započteny i náklady na:</t>
  </si>
  <si>
    <t>- rozpojení konstrukcí při demolicích na suť schopnou odvozu na skládku;</t>
  </si>
  <si>
    <t>- kropení a vytváření vodní clony,</t>
  </si>
  <si>
    <t>- podpěrné konstrukce jakékoliv výšky,</t>
  </si>
  <si>
    <t>- úpravu pláně na půdorysné ploše demolovaného objektu navazující na přilehlý terén s výškovými rozdíly do ± 150?mm,</t>
  </si>
  <si>
    <t>- odpojení (dilatace) od sousedních nedemolovaných objektů,</t>
  </si>
  <si>
    <t>- odstranění výplní otvorů, vnitřních instalací a zařizovacích předmětů určených do suti,</t>
  </si>
  <si>
    <t>- manipulaci se sutí v rámci objektu.</t>
  </si>
  <si>
    <t>997</t>
  </si>
  <si>
    <t>Přesun sutě</t>
  </si>
  <si>
    <t>5</t>
  </si>
  <si>
    <t>997006511</t>
  </si>
  <si>
    <t>Vodorovná doprava suti s naložením a složením na skládku do 100 m</t>
  </si>
  <si>
    <t>-1463198056</t>
  </si>
  <si>
    <t>Manipulace se sutí</t>
  </si>
  <si>
    <t>6</t>
  </si>
  <si>
    <t>997006512</t>
  </si>
  <si>
    <t>Vodorovné doprava suti s naložením a složením na skládku přes 100 m do 1 km</t>
  </si>
  <si>
    <t>1761362511</t>
  </si>
  <si>
    <t>7</t>
  </si>
  <si>
    <t>997006519</t>
  </si>
  <si>
    <t>Příplatek k vodorovnému přemístění suti na skládku ZKD 1 km přes 1 km</t>
  </si>
  <si>
    <t>746550782</t>
  </si>
  <si>
    <t>184,209*5 'Přepočtené koeficientem množství</t>
  </si>
  <si>
    <t>8</t>
  </si>
  <si>
    <t>997006551</t>
  </si>
  <si>
    <t>Hrubé urovnání suti na skládce bez zhutnění</t>
  </si>
  <si>
    <t>-1773590739</t>
  </si>
  <si>
    <t>997013631</t>
  </si>
  <si>
    <t>Poplatek za uložení na skládce (skládkovné) stavebního odpadu směsného kód odpadu 17 09 04</t>
  </si>
  <si>
    <t>819490217</t>
  </si>
  <si>
    <t>10</t>
  </si>
  <si>
    <t>997006002</t>
  </si>
  <si>
    <t>Hrubé třídění stavebního odpadu</t>
  </si>
  <si>
    <t>582710863</t>
  </si>
  <si>
    <t>Náklady na pytlování závadného odpadu</t>
  </si>
  <si>
    <t>SUT_80_10/2</t>
  </si>
  <si>
    <t>11</t>
  </si>
  <si>
    <t>997013635</t>
  </si>
  <si>
    <t>Poplatek za uložení na skládce (skládkovné) komunálního odpadu kód odpadu 20 03 01</t>
  </si>
  <si>
    <t>1062755997</t>
  </si>
  <si>
    <t>Vyklizení objektu</t>
  </si>
  <si>
    <t>12</t>
  </si>
  <si>
    <t>997013811</t>
  </si>
  <si>
    <t>Poplatek za uložení na skládce (skládkovné) stavebního odpadu dřevěného kód odpadu 17 02 01</t>
  </si>
  <si>
    <t>81438843</t>
  </si>
  <si>
    <t>13</t>
  </si>
  <si>
    <t>997013861</t>
  </si>
  <si>
    <t>Poplatek za uložení stavebního odpadu na recyklační skládce (skládkovné) z prostého betonu kód odpadu 17 01 01</t>
  </si>
  <si>
    <t>192017331</t>
  </si>
  <si>
    <t>14</t>
  </si>
  <si>
    <t>997013862</t>
  </si>
  <si>
    <t>Poplatek za uložení stavebního odpadu na recyklační skládce (skládkovné) z armovaného betonu kód odpadu 17 01 01</t>
  </si>
  <si>
    <t>-990167455</t>
  </si>
  <si>
    <t>997013863</t>
  </si>
  <si>
    <t>Poplatek za uložení stavebního odpadu na recyklační skládce (skládkovné) cihelného kód odpadu 17 01 02</t>
  </si>
  <si>
    <t>-1033219734</t>
  </si>
  <si>
    <t>16</t>
  </si>
  <si>
    <t>997013871</t>
  </si>
  <si>
    <t>Poplatek za uložení stavebního odpadu na recyklační skládce (skládkovné) směsného stavebního a demoličního kód odpadu 17 09 04</t>
  </si>
  <si>
    <t>213491542</t>
  </si>
  <si>
    <t>18,423</t>
  </si>
  <si>
    <t>17</t>
  </si>
  <si>
    <t>997013645</t>
  </si>
  <si>
    <t>Poplatek za uložení na skládce (skládkovné) odpadu asfaltového bez dehtu kód odpadu 17 03 02</t>
  </si>
  <si>
    <t>-1962231247</t>
  </si>
  <si>
    <t>PSV</t>
  </si>
  <si>
    <t>Práce a dodávky PSV</t>
  </si>
  <si>
    <t>721</t>
  </si>
  <si>
    <t>Zdravotechnika - vnitřní kanalizace</t>
  </si>
  <si>
    <t>18</t>
  </si>
  <si>
    <t>721R01</t>
  </si>
  <si>
    <t>Odpojení a zaslepení kanalizace</t>
  </si>
  <si>
    <t>kpl</t>
  </si>
  <si>
    <t>-871047410</t>
  </si>
  <si>
    <t>722</t>
  </si>
  <si>
    <t>Zdravotechnika - vnitřní vodovod</t>
  </si>
  <si>
    <t>19</t>
  </si>
  <si>
    <t>722Text</t>
  </si>
  <si>
    <t>Odpojení a zaslepení vodovod</t>
  </si>
  <si>
    <t>1095909863</t>
  </si>
  <si>
    <t>723</t>
  </si>
  <si>
    <t>Zdravotechnika - vnitřní plynovod</t>
  </si>
  <si>
    <t>20</t>
  </si>
  <si>
    <t>723Text</t>
  </si>
  <si>
    <t>Odpojení a zaslepení plynovod</t>
  </si>
  <si>
    <t>-401478506</t>
  </si>
  <si>
    <t>741</t>
  </si>
  <si>
    <t>Elektroinstalace - silnoproud</t>
  </si>
  <si>
    <t>741Text</t>
  </si>
  <si>
    <t>Odpojení elektroinstalace</t>
  </si>
  <si>
    <t>1772897506</t>
  </si>
  <si>
    <t>VRN</t>
  </si>
  <si>
    <t>Vedlejší rozpočtové náklady</t>
  </si>
  <si>
    <t>VRN1</t>
  </si>
  <si>
    <t>Průzkumné, geodetické a projektové práce</t>
  </si>
  <si>
    <t>22</t>
  </si>
  <si>
    <t>010001000</t>
  </si>
  <si>
    <t>%</t>
  </si>
  <si>
    <t>1024</t>
  </si>
  <si>
    <t>-479917010</t>
  </si>
  <si>
    <t>VRN2</t>
  </si>
  <si>
    <t>Příprava staveniště  (stanovení procentem z celkové ceny stavebního objektu)</t>
  </si>
  <si>
    <t>23</t>
  </si>
  <si>
    <t>020001000</t>
  </si>
  <si>
    <t>Příprava staveniště</t>
  </si>
  <si>
    <t>-1941464278</t>
  </si>
  <si>
    <t>VRN3</t>
  </si>
  <si>
    <t>Zařízení staveniště</t>
  </si>
  <si>
    <t>24</t>
  </si>
  <si>
    <t>030001000</t>
  </si>
  <si>
    <t>1550427695</t>
  </si>
  <si>
    <t>VRN6</t>
  </si>
  <si>
    <t>Územní vlivy</t>
  </si>
  <si>
    <t>25</t>
  </si>
  <si>
    <t>060001000</t>
  </si>
  <si>
    <t>-272884008</t>
  </si>
  <si>
    <t>VRN7</t>
  </si>
  <si>
    <t>Provozní vlivy</t>
  </si>
  <si>
    <t>26</t>
  </si>
  <si>
    <t>070001000</t>
  </si>
  <si>
    <t>1598389776</t>
  </si>
  <si>
    <t>AZB_10_10</t>
  </si>
  <si>
    <t>Střešní plášť azbest</t>
  </si>
  <si>
    <t>39,73145</t>
  </si>
  <si>
    <t>AZB_10_15</t>
  </si>
  <si>
    <t>Střešní pláš- hřeben</t>
  </si>
  <si>
    <t>20,445</t>
  </si>
  <si>
    <t>AZB_20_10</t>
  </si>
  <si>
    <t>Půdorysná plocha půdy</t>
  </si>
  <si>
    <t>24,91</t>
  </si>
  <si>
    <t>SO-02 - Odstranění azbestu ze střechy</t>
  </si>
  <si>
    <t xml:space="preserve">    998 - Přesun hmot</t>
  </si>
  <si>
    <t xml:space="preserve">    765 - Krytiny tvrdé</t>
  </si>
  <si>
    <t>OST - Ostatní</t>
  </si>
  <si>
    <t xml:space="preserve">    091 - Legislativní zajištění</t>
  </si>
  <si>
    <t xml:space="preserve">    092 - Přípravné práce</t>
  </si>
  <si>
    <t xml:space="preserve">    093 - Vytvoření kontrolovaného pásma v budově</t>
  </si>
  <si>
    <t xml:space="preserve">    094 - Práce s azbestem při demontážích</t>
  </si>
  <si>
    <t xml:space="preserve">    095 - Závěrečné práce po demontážích</t>
  </si>
  <si>
    <t>997006004</t>
  </si>
  <si>
    <t>Pytlování nebezpečného odpadu ze střešních šablon s obsahem azbestu</t>
  </si>
  <si>
    <t>-547481735</t>
  </si>
  <si>
    <t>997013213</t>
  </si>
  <si>
    <t>Vnitrostaveništní doprava suti a vybouraných hmot pro budovy v přes 9 do 12 m ručně</t>
  </si>
  <si>
    <t>-936065137</t>
  </si>
  <si>
    <t>997013501</t>
  </si>
  <si>
    <t>Odvoz suti a vybouraných hmot na skládku nebo meziskládku do 1 km se složením</t>
  </si>
  <si>
    <t>1860868428</t>
  </si>
  <si>
    <t>997013509</t>
  </si>
  <si>
    <t>Příplatek k odvozu suti a vybouraných hmot na skládku ZKD 1 km přes 1 km</t>
  </si>
  <si>
    <t>1366196320</t>
  </si>
  <si>
    <t>0,801*10 'Přepočtené koeficientem množství</t>
  </si>
  <si>
    <t>997013821</t>
  </si>
  <si>
    <t>Poplatek za uložení na skládce (skládkovné) stavebního odpadu s obsahem azbestu kód odpadu 17 06 05</t>
  </si>
  <si>
    <t>-1784462803</t>
  </si>
  <si>
    <t>998</t>
  </si>
  <si>
    <t>Přesun hmot</t>
  </si>
  <si>
    <t>998018002</t>
  </si>
  <si>
    <t>Přesun hmot ruční pro budovy v přes 6 do 12 m</t>
  </si>
  <si>
    <t>-376435770</t>
  </si>
  <si>
    <t>765</t>
  </si>
  <si>
    <t>Krytiny tvrdé</t>
  </si>
  <si>
    <t>765131803</t>
  </si>
  <si>
    <t>Demontáž azbestocementové skládané krytiny sklonu do 30° do suti</t>
  </si>
  <si>
    <t>-1384115721</t>
  </si>
  <si>
    <t>Demontáž střechy</t>
  </si>
  <si>
    <t>765131823</t>
  </si>
  <si>
    <t>Demontáž hřebene nebo nároží z hřebenáčů azbestocementové skládané krytiny sklonu do 30° do suti</t>
  </si>
  <si>
    <t>1274982311</t>
  </si>
  <si>
    <t>Demontáž střechy- hřeben</t>
  </si>
  <si>
    <t>765131843</t>
  </si>
  <si>
    <t>Příplatek k cenám demontáže skládané azbestocementové krytiny za sklon přes 30°</t>
  </si>
  <si>
    <t>-1610210294</t>
  </si>
  <si>
    <t>765131853</t>
  </si>
  <si>
    <t>Příplatek k cenám demontáže hřebene nebo nároží skládané azbestocementové krytiny za sklon přes 30°</t>
  </si>
  <si>
    <t>-2121708610</t>
  </si>
  <si>
    <t>OST</t>
  </si>
  <si>
    <t>Ostatní</t>
  </si>
  <si>
    <t>091</t>
  </si>
  <si>
    <t>Legislativní zajištění</t>
  </si>
  <si>
    <t>R1101</t>
  </si>
  <si>
    <t>Prohlídka stavby, odebrání vzorlů</t>
  </si>
  <si>
    <t>R položka</t>
  </si>
  <si>
    <t>607732873</t>
  </si>
  <si>
    <t>R1121</t>
  </si>
  <si>
    <t>Dokumentace bouracích prací</t>
  </si>
  <si>
    <t>-1885479925</t>
  </si>
  <si>
    <t>R1122</t>
  </si>
  <si>
    <t>Plán prací technologický postup odstraňovaní azbestu</t>
  </si>
  <si>
    <t>-749672925</t>
  </si>
  <si>
    <t>R1131</t>
  </si>
  <si>
    <t>Ohlášení prací KHS</t>
  </si>
  <si>
    <t>1102628231</t>
  </si>
  <si>
    <t>092</t>
  </si>
  <si>
    <t>Přípravné práce</t>
  </si>
  <si>
    <t>952901111</t>
  </si>
  <si>
    <t>Vyčištění budov bytové a občanské výstavby při výšce podlaží do 4 m</t>
  </si>
  <si>
    <t>512</t>
  </si>
  <si>
    <t>-1139016739</t>
  </si>
  <si>
    <t>Vyčištění prostoru průdy před odstranění azbestu</t>
  </si>
  <si>
    <t>093</t>
  </si>
  <si>
    <t>Vytvoření kontrolovaného pásma v budově</t>
  </si>
  <si>
    <t>R1311</t>
  </si>
  <si>
    <t>Vybudování uzavřeného prostoru kontrolovaného pásma</t>
  </si>
  <si>
    <t>850666280</t>
  </si>
  <si>
    <t>R1341</t>
  </si>
  <si>
    <t>Vybudování  personální a materiálové propusti</t>
  </si>
  <si>
    <t>-1485761107</t>
  </si>
  <si>
    <t>R1331</t>
  </si>
  <si>
    <t>Zrušení kontrolovaného pásma</t>
  </si>
  <si>
    <t>-2113296433</t>
  </si>
  <si>
    <t>R1141</t>
  </si>
  <si>
    <t>Měření koncentrace respirabilních azbestových a nebezpečných minerálních vláken ve vzduchu</t>
  </si>
  <si>
    <t>-114105679</t>
  </si>
  <si>
    <t>Měření při provádění prací- hranice kontrolovatelného pásma</t>
  </si>
  <si>
    <t>094</t>
  </si>
  <si>
    <t>Práce s azbestem při demontážích</t>
  </si>
  <si>
    <t>R1501</t>
  </si>
  <si>
    <t>Opatření proti uvolňování azbestu do ovzduší zvlhčování vodou</t>
  </si>
  <si>
    <t>411733093</t>
  </si>
  <si>
    <t>AZB_20_10*(1,85/3)</t>
  </si>
  <si>
    <t>R1502</t>
  </si>
  <si>
    <t>Nástřik materiálů polymerními enkapsulačními přípravky</t>
  </si>
  <si>
    <t>1687692346</t>
  </si>
  <si>
    <t>R1571</t>
  </si>
  <si>
    <t>Prostředky osobní ochrany pracovníka (overal, filtr - dýchací prostředky) v minimálním počtu 4 x - denní výměna na 1 pracovníka</t>
  </si>
  <si>
    <t>komplet</t>
  </si>
  <si>
    <t>-687357724</t>
  </si>
  <si>
    <t>095</t>
  </si>
  <si>
    <t>Závěrečné práce po demontážích</t>
  </si>
  <si>
    <t>469651352</t>
  </si>
  <si>
    <t>Vyčištění prostoru průdy před demolicí</t>
  </si>
  <si>
    <t>-2106992486</t>
  </si>
  <si>
    <t>Závěrečné měření po ukončení prací</t>
  </si>
  <si>
    <t>SEZNAM FIGUR</t>
  </si>
  <si>
    <t>Výměra</t>
  </si>
  <si>
    <t xml:space="preserve"> "KCE_30_11...2...vyšší část...ostaní... "((2,257128)*(0,1))</t>
  </si>
  <si>
    <t>KCE_40_10</t>
  </si>
  <si>
    <t>Podlaha</t>
  </si>
  <si>
    <t xml:space="preserve"> "Výměra PODLAHA "</t>
  </si>
  <si>
    <t xml:space="preserve"> "KCE_40_10...1...nižší část...podlaha... "((6,3*4,1)*(0,2))</t>
  </si>
  <si>
    <t xml:space="preserve"> "KCE_40_10...2...nižší část...ostatní... "((5,166))*(0,1)</t>
  </si>
  <si>
    <t xml:space="preserve"> "KCE_40_10...3...vyšší část...podlaha... "((4,7*4,1)*(0,38))</t>
  </si>
  <si>
    <t xml:space="preserve"> "KCE_40_10...4...vyšší část...ostatní... "((7,3226))*(0,1)</t>
  </si>
  <si>
    <t xml:space="preserve"> "Výměra OBJEM OBJEKTU "</t>
  </si>
  <si>
    <t xml:space="preserve"> "OBJM_10_10...1...nižší část... "((6,3*4,1)*(2,84))</t>
  </si>
  <si>
    <t xml:space="preserve"> "OBJM_10_10...2...nižší část...ostatní... "((73,3572))*(0,05)</t>
  </si>
  <si>
    <t xml:space="preserve"> "OBJM_10_10...3...vyšší část... "((4,7*4,1)*(3,95))</t>
  </si>
  <si>
    <t xml:space="preserve"> "OBJM_10_10...4...vyšší část...střecha... "((4,7*4,1)*(1,85))*(0,33)</t>
  </si>
  <si>
    <t xml:space="preserve"> "OBJM_10_10...5...vyšší část...ostatní... "((76,1165))*(0,05)</t>
  </si>
  <si>
    <t>Použití figury:</t>
  </si>
  <si>
    <t>SUT_00_00</t>
  </si>
  <si>
    <t>Sutě celkem dle ÚRS</t>
  </si>
  <si>
    <t>182,209</t>
  </si>
  <si>
    <t>KCE_10_10*1,8</t>
  </si>
  <si>
    <t>KCE_40_10*2,1</t>
  </si>
  <si>
    <t>KCE_20_10*2,4</t>
  </si>
  <si>
    <t>KCE_30_10*0,8</t>
  </si>
  <si>
    <t>KCE_30_11*0,8</t>
  </si>
  <si>
    <t xml:space="preserve"> "Výměra SUTĚ VÁHA ASFALTOVÉHO ODPADU "</t>
  </si>
  <si>
    <t xml:space="preserve"> "SUT_60_10...1...nižší část...strop... "((6,9*4,7))*(0,01)</t>
  </si>
  <si>
    <t xml:space="preserve"> "SUT_60_10...2...nižší část...ostatní... "((0,3243))*(0,1)</t>
  </si>
  <si>
    <t xml:space="preserve"> "SUT_60_10...3...nižší část...podlaha... "((6,3*4,1))*(0,01)</t>
  </si>
  <si>
    <t xml:space="preserve"> "SUT_60_10...4...nižší část...ostatní... "((0,2583))*(0,1)</t>
  </si>
  <si>
    <t xml:space="preserve"> "SUT_60_10...5...vyšší část...podlaha... "((4,7*4,1))*(0,01)</t>
  </si>
  <si>
    <t xml:space="preserve"> "SUT_60_10...6...vyšší část...ostatní... "((0,1927))*(0,1)</t>
  </si>
  <si>
    <t>Mezisoučet</t>
  </si>
  <si>
    <t>SUT_10_10*(-1)</t>
  </si>
  <si>
    <t>SUT_40_10*(-1)</t>
  </si>
  <si>
    <t>SUT_40_11*(-1)</t>
  </si>
  <si>
    <t>SUT_50_10*(-1)</t>
  </si>
  <si>
    <t>SUT_60_10*(-1)</t>
  </si>
  <si>
    <t>Komunálníé odpad mimo stavbu</t>
  </si>
  <si>
    <t>Odhad</t>
  </si>
  <si>
    <t xml:space="preserve"> SO-02</t>
  </si>
  <si>
    <t xml:space="preserve"> "Výměra STŘEŠNÍ PLÁŠŤ AZBEST "</t>
  </si>
  <si>
    <t xml:space="preserve"> "AZB_10_10...1...0...střešní plášť... "((5,3*4,7*1,45))</t>
  </si>
  <si>
    <t xml:space="preserve"> "AZB_10_10...2...0...ostaní... "((36,1195)*(0,1))</t>
  </si>
  <si>
    <t>((5,3*1,41)+(4,7*1,41))*1,45</t>
  </si>
  <si>
    <t>5,3*4,7</t>
  </si>
  <si>
    <t xml:space="preserve"> SO-01</t>
  </si>
  <si>
    <t>KCE_00_10</t>
  </si>
  <si>
    <t>Konstrukce celkem</t>
  </si>
  <si>
    <t xml:space="preserve"> "Výměra KONSTRUKCE CELKEM "</t>
  </si>
  <si>
    <t xml:space="preserve"> "Figura...Stěny... "(KCE_10_10)</t>
  </si>
  <si>
    <t xml:space="preserve"> "Figura...Strop... "(KCE_20_10)</t>
  </si>
  <si>
    <t xml:space="preserve"> "Figura...Střešní plášť... "(KCE_30_10)</t>
  </si>
  <si>
    <t xml:space="preserve"> "Figura...Krov... "(KCE_30_11)</t>
  </si>
  <si>
    <t xml:space="preserve"> "Figura...Podlaha... "(KCE_40_10)</t>
  </si>
  <si>
    <t>KCE_10_10</t>
  </si>
  <si>
    <t>Stěny</t>
  </si>
  <si>
    <t xml:space="preserve"> "Výměra STĚNY "</t>
  </si>
  <si>
    <t xml:space="preserve"> "KCE_10_10...1...nižší část...obvod...[m3] "((6,3)*(2,84))*(0,35)</t>
  </si>
  <si>
    <t xml:space="preserve"> "KCE_10_10...2...nižší část...obvod...[m3] "((4,1)*(2,84))*(0,35)</t>
  </si>
  <si>
    <t xml:space="preserve"> "KCE_10_10...3...nižší část...obvod...[m3] "((6,3)*(2,84))*(0,35)</t>
  </si>
  <si>
    <t xml:space="preserve"> "KCE_10_10...4...nižší část...příčky...[m3] "((5,6)*(2,84))*(0,1)</t>
  </si>
  <si>
    <t xml:space="preserve"> "KCE_10_10...5...nižší část...příčky...[m3] "(((3,4)*(2,84))*(0,1))*(3)</t>
  </si>
  <si>
    <t xml:space="preserve"> "KCE_10_10...6...nižší část...ostatní...[m3] "((21,087))*(0,1)</t>
  </si>
  <si>
    <t xml:space="preserve"> "KCE_10_10...7...vyšší část...obvod...[m3] "((4,7)*(3,95))*(0,35)</t>
  </si>
  <si>
    <t xml:space="preserve"> "KCE_10_10...8...vyšší část...obvod...[m3] "((4,1)*(3,95))*(0,35)</t>
  </si>
  <si>
    <t xml:space="preserve"> "KCE_10_10...9...vyšší část...obvod...[m3] "((4,7)*(3,95))*(0,35)</t>
  </si>
  <si>
    <t xml:space="preserve"> "KCE_10_10...10...vyšší část...obvod...[m3] "((4,1)*(3,95))*(0,35)</t>
  </si>
  <si>
    <t xml:space="preserve"> "KCE_10_10...11...vyšší část...příčky...[m3] "((3,4)*(3,45))*(0,35)</t>
  </si>
  <si>
    <t xml:space="preserve"> "KCE_10_10...12...vyšší část...ostatní...[m3] "((28,4375))*(0,1)</t>
  </si>
  <si>
    <t>KCE_20_10</t>
  </si>
  <si>
    <t>Strop</t>
  </si>
  <si>
    <t xml:space="preserve"> "Výměra STROP "</t>
  </si>
  <si>
    <t xml:space="preserve"> "KCE_20_10...1...nižší část...strop... "((6,9*4,7)*(0,3))</t>
  </si>
  <si>
    <t xml:space="preserve"> "KCE_20_10...2...kovárna...ostatní... "((9,729))*(0,1)</t>
  </si>
  <si>
    <t xml:space="preserve"> "KCE_20_10...3...vyšší část...strop... "((5,3*4,7)*(0,3))</t>
  </si>
  <si>
    <t xml:space="preserve"> "KCE_20_10...4...vyšší část...ostatní... "((7,473))*(0,1)</t>
  </si>
  <si>
    <t>KCE_30_10</t>
  </si>
  <si>
    <t>Střešní plášť</t>
  </si>
  <si>
    <t xml:space="preserve"> "Výměra STŘEŠNÍ PLÁŠŤ "</t>
  </si>
  <si>
    <t xml:space="preserve"> "KCE_30_10...1...vyšší část...střešní plášť... "((6,9*4,7*1,45)*(0,05))</t>
  </si>
  <si>
    <t xml:space="preserve"> "KCE_30_10...2...vyšší část...ostaní... "((2,351175)*(0,1))</t>
  </si>
  <si>
    <t>KCE_30_11</t>
  </si>
  <si>
    <t>Krov</t>
  </si>
  <si>
    <t xml:space="preserve"> "KCE_30_11...1...vyšší část...krov... "((0,12*0,16)*(2,5))*(47,0235)</t>
  </si>
  <si>
    <t>Uchazeč zkontroluje součiny a součty položek nabídkového rozpočtu a odpovídá za komplexnost nabídkové ceny</t>
  </si>
  <si>
    <t>Město Chabařovice</t>
  </si>
  <si>
    <t>sb</t>
  </si>
  <si>
    <t>Zařízení staveniště pro bourací práce - umístění dopravních značek, pronájem, zábor ploch</t>
  </si>
  <si>
    <t>&gt;&gt;  skryté sloupe 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</si>
</sst>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16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/>
    </xf>
    <xf numFmtId="167" fontId="34" fillId="0" borderId="18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6" fillId="0" borderId="0" xfId="0" applyFont="1"/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107" workbookViewId="0">
      <selection activeCell="K5" sqref="K5:AO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3320312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332031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75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03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9"/>
      <c r="BS5" s="16" t="s">
        <v>6</v>
      </c>
    </row>
    <row r="6" spans="1:74" ht="36.950000000000003" customHeight="1">
      <c r="B6" s="19"/>
      <c r="D6" s="24" t="s">
        <v>14</v>
      </c>
      <c r="K6" s="204" t="s">
        <v>15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19</v>
      </c>
      <c r="K11" t="s">
        <v>510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19</v>
      </c>
      <c r="AK17" s="25" t="s">
        <v>23</v>
      </c>
      <c r="AN17" s="23" t="s">
        <v>1</v>
      </c>
      <c r="AR17" s="19"/>
      <c r="BS17" s="16" t="s">
        <v>3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26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19</v>
      </c>
      <c r="AK20" s="25" t="s">
        <v>23</v>
      </c>
      <c r="AN20" s="23" t="s">
        <v>1</v>
      </c>
      <c r="AR20" s="19"/>
      <c r="BS20" s="16" t="s">
        <v>27</v>
      </c>
    </row>
    <row r="21" spans="2:71" ht="6.95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6">
        <f>ROUND(AG94,2)</f>
        <v>0</v>
      </c>
      <c r="AL26" s="207"/>
      <c r="AM26" s="207"/>
      <c r="AN26" s="207"/>
      <c r="AO26" s="207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08" t="s">
        <v>30</v>
      </c>
      <c r="M28" s="208"/>
      <c r="N28" s="208"/>
      <c r="O28" s="208"/>
      <c r="P28" s="208"/>
      <c r="W28" s="208" t="s">
        <v>31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32</v>
      </c>
      <c r="AL28" s="208"/>
      <c r="AM28" s="208"/>
      <c r="AN28" s="208"/>
      <c r="AO28" s="208"/>
      <c r="AR28" s="28"/>
    </row>
    <row r="29" spans="2:71" s="2" customFormat="1" ht="14.45" customHeight="1">
      <c r="B29" s="32"/>
      <c r="D29" s="25" t="s">
        <v>33</v>
      </c>
      <c r="F29" s="25" t="s">
        <v>34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2"/>
    </row>
    <row r="30" spans="2:71" s="2" customFormat="1" ht="14.45" customHeight="1">
      <c r="B30" s="32"/>
      <c r="F30" s="25" t="s">
        <v>35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2"/>
    </row>
    <row r="31" spans="2:71" s="2" customFormat="1" ht="14.45" hidden="1" customHeight="1">
      <c r="B31" s="32"/>
      <c r="F31" s="25" t="s">
        <v>36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2"/>
    </row>
    <row r="32" spans="2:71" s="2" customFormat="1" ht="14.45" hidden="1" customHeight="1">
      <c r="B32" s="32"/>
      <c r="F32" s="25" t="s">
        <v>37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2"/>
    </row>
    <row r="33" spans="2:44" s="2" customFormat="1" ht="14.45" hidden="1" customHeight="1">
      <c r="B33" s="32"/>
      <c r="F33" s="25" t="s">
        <v>38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99" t="s">
        <v>41</v>
      </c>
      <c r="Y35" s="200"/>
      <c r="Z35" s="200"/>
      <c r="AA35" s="200"/>
      <c r="AB35" s="200"/>
      <c r="AC35" s="35"/>
      <c r="AD35" s="35"/>
      <c r="AE35" s="35"/>
      <c r="AF35" s="35"/>
      <c r="AG35" s="35"/>
      <c r="AH35" s="35"/>
      <c r="AI35" s="35"/>
      <c r="AJ35" s="35"/>
      <c r="AK35" s="201">
        <f>SUM(AK26:AK33)</f>
        <v>0</v>
      </c>
      <c r="AL35" s="200"/>
      <c r="AM35" s="200"/>
      <c r="AN35" s="200"/>
      <c r="AO35" s="202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44</v>
      </c>
      <c r="AI60" s="30"/>
      <c r="AJ60" s="30"/>
      <c r="AK60" s="30"/>
      <c r="AL60" s="30"/>
      <c r="AM60" s="39" t="s">
        <v>45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44</v>
      </c>
      <c r="AI75" s="30"/>
      <c r="AJ75" s="30"/>
      <c r="AK75" s="30"/>
      <c r="AL75" s="30"/>
      <c r="AM75" s="39" t="s">
        <v>45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14</v>
      </c>
      <c r="L85" s="187" t="str">
        <f>K6</f>
        <v>Demolice objektu Kiosek , Husovo náměstí, Chabařovice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 xml:space="preserve"> </v>
      </c>
      <c r="AI87" s="25" t="s">
        <v>20</v>
      </c>
      <c r="AM87" s="189" t="str">
        <f>IF(AN8= "","",AN8)</f>
        <v/>
      </c>
      <c r="AN87" s="189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21</v>
      </c>
      <c r="L89" s="3" t="str">
        <f>IF(E11= "","",E11)</f>
        <v xml:space="preserve"> </v>
      </c>
      <c r="AI89" s="25" t="s">
        <v>25</v>
      </c>
      <c r="AM89" s="190" t="str">
        <f>IF(E17="","",E17)</f>
        <v xml:space="preserve"> </v>
      </c>
      <c r="AN89" s="191"/>
      <c r="AO89" s="191"/>
      <c r="AP89" s="191"/>
      <c r="AR89" s="28"/>
      <c r="AS89" s="192" t="s">
        <v>49</v>
      </c>
      <c r="AT89" s="19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24</v>
      </c>
      <c r="L90" s="3" t="str">
        <f>IF(E14="","",E14)</f>
        <v xml:space="preserve"> </v>
      </c>
      <c r="AI90" s="25" t="s">
        <v>26</v>
      </c>
      <c r="AM90" s="190" t="str">
        <f>IF(E20="","",E20)</f>
        <v xml:space="preserve"> </v>
      </c>
      <c r="AN90" s="191"/>
      <c r="AO90" s="191"/>
      <c r="AP90" s="191"/>
      <c r="AR90" s="28"/>
      <c r="AS90" s="194"/>
      <c r="AT90" s="195"/>
      <c r="BD90" s="52"/>
    </row>
    <row r="91" spans="1:91" s="1" customFormat="1" ht="10.9" customHeight="1">
      <c r="B91" s="28"/>
      <c r="AR91" s="28"/>
      <c r="AS91" s="194"/>
      <c r="AT91" s="195"/>
      <c r="BD91" s="52"/>
    </row>
    <row r="92" spans="1:91" s="1" customFormat="1" ht="29.25" customHeight="1">
      <c r="B92" s="28"/>
      <c r="C92" s="182" t="s">
        <v>50</v>
      </c>
      <c r="D92" s="183"/>
      <c r="E92" s="183"/>
      <c r="F92" s="183"/>
      <c r="G92" s="183"/>
      <c r="H92" s="53"/>
      <c r="I92" s="184" t="s">
        <v>51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52</v>
      </c>
      <c r="AH92" s="183"/>
      <c r="AI92" s="183"/>
      <c r="AJ92" s="183"/>
      <c r="AK92" s="183"/>
      <c r="AL92" s="183"/>
      <c r="AM92" s="183"/>
      <c r="AN92" s="184" t="s">
        <v>53</v>
      </c>
      <c r="AO92" s="183"/>
      <c r="AP92" s="186"/>
      <c r="AQ92" s="54" t="s">
        <v>54</v>
      </c>
      <c r="AR92" s="28"/>
      <c r="AS92" s="55" t="s">
        <v>55</v>
      </c>
      <c r="AT92" s="56" t="s">
        <v>56</v>
      </c>
      <c r="AU92" s="56" t="s">
        <v>57</v>
      </c>
      <c r="AV92" s="56" t="s">
        <v>58</v>
      </c>
      <c r="AW92" s="56" t="s">
        <v>59</v>
      </c>
      <c r="AX92" s="56" t="s">
        <v>60</v>
      </c>
      <c r="AY92" s="56" t="s">
        <v>61</v>
      </c>
      <c r="AZ92" s="56" t="s">
        <v>62</v>
      </c>
      <c r="BA92" s="56" t="s">
        <v>63</v>
      </c>
      <c r="BB92" s="56" t="s">
        <v>64</v>
      </c>
      <c r="BC92" s="56" t="s">
        <v>65</v>
      </c>
      <c r="BD92" s="57" t="s">
        <v>66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67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0">
        <f>ROUND(SUM(AG95:AG96),2)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393.94130000000001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68</v>
      </c>
      <c r="BT94" s="68" t="s">
        <v>69</v>
      </c>
      <c r="BU94" s="69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1" s="6" customFormat="1" ht="16.5" customHeight="1">
      <c r="A95" s="70" t="s">
        <v>73</v>
      </c>
      <c r="B95" s="71"/>
      <c r="C95" s="72"/>
      <c r="D95" s="179" t="s">
        <v>74</v>
      </c>
      <c r="E95" s="179"/>
      <c r="F95" s="179"/>
      <c r="G95" s="179"/>
      <c r="H95" s="179"/>
      <c r="I95" s="73"/>
      <c r="J95" s="179" t="s">
        <v>75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'SO-01 - Demolice objektu'!J30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4" t="s">
        <v>76</v>
      </c>
      <c r="AR95" s="71"/>
      <c r="AS95" s="75">
        <v>0</v>
      </c>
      <c r="AT95" s="76">
        <f>ROUND(SUM(AV95:AW95),2)</f>
        <v>0</v>
      </c>
      <c r="AU95" s="77">
        <f>'SO-01 - Demolice objektu'!P131</f>
        <v>337.24757824</v>
      </c>
      <c r="AV95" s="76">
        <f>'SO-01 - Demolice objektu'!J33</f>
        <v>0</v>
      </c>
      <c r="AW95" s="76">
        <f>'SO-01 - Demolice objektu'!J34</f>
        <v>0</v>
      </c>
      <c r="AX95" s="76">
        <f>'SO-01 - Demolice objektu'!J35</f>
        <v>0</v>
      </c>
      <c r="AY95" s="76">
        <f>'SO-01 - Demolice objektu'!J36</f>
        <v>0</v>
      </c>
      <c r="AZ95" s="76">
        <f>'SO-01 - Demolice objektu'!F33</f>
        <v>0</v>
      </c>
      <c r="BA95" s="76">
        <f>'SO-01 - Demolice objektu'!F34</f>
        <v>0</v>
      </c>
      <c r="BB95" s="76">
        <f>'SO-01 - Demolice objektu'!F35</f>
        <v>0</v>
      </c>
      <c r="BC95" s="76">
        <f>'SO-01 - Demolice objektu'!F36</f>
        <v>0</v>
      </c>
      <c r="BD95" s="78">
        <f>'SO-01 - Demolice objektu'!F37</f>
        <v>0</v>
      </c>
      <c r="BT95" s="79" t="s">
        <v>77</v>
      </c>
      <c r="BV95" s="79" t="s">
        <v>71</v>
      </c>
      <c r="BW95" s="79" t="s">
        <v>78</v>
      </c>
      <c r="BX95" s="79" t="s">
        <v>4</v>
      </c>
      <c r="CL95" s="79" t="s">
        <v>1</v>
      </c>
      <c r="CM95" s="79" t="s">
        <v>79</v>
      </c>
    </row>
    <row r="96" spans="1:91" s="6" customFormat="1" ht="16.5" customHeight="1">
      <c r="A96" s="70" t="s">
        <v>73</v>
      </c>
      <c r="B96" s="71"/>
      <c r="C96" s="72"/>
      <c r="D96" s="179" t="s">
        <v>80</v>
      </c>
      <c r="E96" s="179"/>
      <c r="F96" s="179"/>
      <c r="G96" s="179"/>
      <c r="H96" s="179"/>
      <c r="I96" s="73"/>
      <c r="J96" s="179" t="s">
        <v>81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>
        <f>'SO-02 - Odstranění azbest...'!J30</f>
        <v>0</v>
      </c>
      <c r="AH96" s="178"/>
      <c r="AI96" s="178"/>
      <c r="AJ96" s="178"/>
      <c r="AK96" s="178"/>
      <c r="AL96" s="178"/>
      <c r="AM96" s="178"/>
      <c r="AN96" s="177">
        <f>SUM(AG96,AT96)</f>
        <v>0</v>
      </c>
      <c r="AO96" s="178"/>
      <c r="AP96" s="178"/>
      <c r="AQ96" s="74" t="s">
        <v>76</v>
      </c>
      <c r="AR96" s="71"/>
      <c r="AS96" s="80">
        <v>0</v>
      </c>
      <c r="AT96" s="81">
        <f>ROUND(SUM(AV96:AW96),2)</f>
        <v>0</v>
      </c>
      <c r="AU96" s="82">
        <f>'SO-02 - Odstranění azbest...'!P127</f>
        <v>56.693724000000003</v>
      </c>
      <c r="AV96" s="81">
        <f>'SO-02 - Odstranění azbest...'!J33</f>
        <v>0</v>
      </c>
      <c r="AW96" s="81">
        <f>'SO-02 - Odstranění azbest...'!J34</f>
        <v>0</v>
      </c>
      <c r="AX96" s="81">
        <f>'SO-02 - Odstranění azbest...'!J35</f>
        <v>0</v>
      </c>
      <c r="AY96" s="81">
        <f>'SO-02 - Odstranění azbest...'!J36</f>
        <v>0</v>
      </c>
      <c r="AZ96" s="81">
        <f>'SO-02 - Odstranění azbest...'!F33</f>
        <v>0</v>
      </c>
      <c r="BA96" s="81">
        <f>'SO-02 - Odstranění azbest...'!F34</f>
        <v>0</v>
      </c>
      <c r="BB96" s="81">
        <f>'SO-02 - Odstranění azbest...'!F35</f>
        <v>0</v>
      </c>
      <c r="BC96" s="81">
        <f>'SO-02 - Odstranění azbest...'!F36</f>
        <v>0</v>
      </c>
      <c r="BD96" s="83">
        <f>'SO-02 - Odstranění azbest...'!F37</f>
        <v>0</v>
      </c>
      <c r="BT96" s="79" t="s">
        <v>77</v>
      </c>
      <c r="BV96" s="79" t="s">
        <v>71</v>
      </c>
      <c r="BW96" s="79" t="s">
        <v>82</v>
      </c>
      <c r="BX96" s="79" t="s">
        <v>4</v>
      </c>
      <c r="CL96" s="79" t="s">
        <v>1</v>
      </c>
      <c r="CM96" s="79" t="s">
        <v>79</v>
      </c>
    </row>
    <row r="97" spans="2:44" s="1" customFormat="1" ht="30" customHeight="1">
      <c r="B97" s="28"/>
      <c r="AR97" s="28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  <row r="101" spans="2:44">
      <c r="K101" s="174" t="s">
        <v>509</v>
      </c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-01 - Demolice objektu'!C2" display="/" xr:uid="{00000000-0004-0000-0000-000000000000}"/>
    <hyperlink ref="A96" location="'SO-02 - Odstranění azbest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6"/>
  <sheetViews>
    <sheetView showGridLines="0" topLeftCell="A254" workbookViewId="0">
      <selection activeCell="E87" sqref="E87:H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33203125" customWidth="1"/>
    <col min="8" max="8" width="14" customWidth="1"/>
    <col min="9" max="9" width="15.83203125" customWidth="1"/>
    <col min="10" max="11" width="22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75" t="s">
        <v>513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6" t="s">
        <v>78</v>
      </c>
      <c r="AZ2" s="84" t="s">
        <v>83</v>
      </c>
      <c r="BA2" s="84" t="s">
        <v>84</v>
      </c>
      <c r="BB2" s="84" t="s">
        <v>85</v>
      </c>
      <c r="BC2" s="84" t="s">
        <v>86</v>
      </c>
      <c r="BD2" s="84" t="s">
        <v>87</v>
      </c>
    </row>
    <row r="3" spans="2:5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84" t="s">
        <v>88</v>
      </c>
      <c r="BA3" s="84" t="s">
        <v>89</v>
      </c>
      <c r="BB3" s="84" t="s">
        <v>90</v>
      </c>
      <c r="BC3" s="84" t="s">
        <v>91</v>
      </c>
      <c r="BD3" s="84" t="s">
        <v>87</v>
      </c>
    </row>
    <row r="4" spans="2:56" ht="24.95" hidden="1" customHeight="1">
      <c r="B4" s="19"/>
      <c r="D4" s="20" t="s">
        <v>92</v>
      </c>
      <c r="L4" s="19"/>
      <c r="M4" s="85" t="s">
        <v>10</v>
      </c>
      <c r="AT4" s="16" t="s">
        <v>3</v>
      </c>
      <c r="AZ4" s="84" t="s">
        <v>93</v>
      </c>
      <c r="BA4" s="84" t="s">
        <v>94</v>
      </c>
      <c r="BB4" s="84" t="s">
        <v>90</v>
      </c>
      <c r="BC4" s="84" t="s">
        <v>95</v>
      </c>
      <c r="BD4" s="84" t="s">
        <v>87</v>
      </c>
    </row>
    <row r="5" spans="2:56" ht="6.95" hidden="1" customHeight="1">
      <c r="B5" s="19"/>
      <c r="L5" s="19"/>
      <c r="AZ5" s="84" t="s">
        <v>96</v>
      </c>
      <c r="BA5" s="84" t="s">
        <v>97</v>
      </c>
      <c r="BB5" s="84" t="s">
        <v>90</v>
      </c>
      <c r="BC5" s="84" t="s">
        <v>98</v>
      </c>
      <c r="BD5" s="84" t="s">
        <v>87</v>
      </c>
    </row>
    <row r="6" spans="2:56" ht="12" hidden="1" customHeight="1">
      <c r="B6" s="19"/>
      <c r="D6" s="25" t="s">
        <v>14</v>
      </c>
      <c r="L6" s="19"/>
      <c r="AZ6" s="84" t="s">
        <v>99</v>
      </c>
      <c r="BA6" s="84" t="s">
        <v>100</v>
      </c>
      <c r="BB6" s="84" t="s">
        <v>90</v>
      </c>
      <c r="BC6" s="84" t="s">
        <v>101</v>
      </c>
      <c r="BD6" s="84" t="s">
        <v>87</v>
      </c>
    </row>
    <row r="7" spans="2:56" ht="16.5" hidden="1" customHeight="1">
      <c r="B7" s="19"/>
      <c r="E7" s="210" t="str">
        <f>'Rekapitulace stavby'!K6</f>
        <v>Demolice objektu Kiosek , Husovo náměstí, Chabařovice</v>
      </c>
      <c r="F7" s="211"/>
      <c r="G7" s="211"/>
      <c r="H7" s="211"/>
      <c r="L7" s="19"/>
      <c r="AZ7" s="84" t="s">
        <v>102</v>
      </c>
      <c r="BA7" s="84" t="s">
        <v>103</v>
      </c>
      <c r="BB7" s="84" t="s">
        <v>90</v>
      </c>
      <c r="BC7" s="84" t="s">
        <v>104</v>
      </c>
      <c r="BD7" s="84" t="s">
        <v>87</v>
      </c>
    </row>
    <row r="8" spans="2:56" s="1" customFormat="1" ht="12" hidden="1" customHeight="1">
      <c r="B8" s="28"/>
      <c r="D8" s="25" t="s">
        <v>105</v>
      </c>
      <c r="L8" s="28"/>
      <c r="AZ8" s="84" t="s">
        <v>106</v>
      </c>
      <c r="BA8" s="84" t="s">
        <v>107</v>
      </c>
      <c r="BB8" s="84" t="s">
        <v>90</v>
      </c>
      <c r="BC8" s="84" t="s">
        <v>108</v>
      </c>
      <c r="BD8" s="84" t="s">
        <v>87</v>
      </c>
    </row>
    <row r="9" spans="2:56" s="1" customFormat="1" ht="16.5" hidden="1" customHeight="1">
      <c r="B9" s="28"/>
      <c r="E9" s="187" t="s">
        <v>109</v>
      </c>
      <c r="F9" s="209"/>
      <c r="G9" s="209"/>
      <c r="H9" s="209"/>
      <c r="L9" s="28"/>
      <c r="AZ9" s="84" t="s">
        <v>110</v>
      </c>
      <c r="BA9" s="84" t="s">
        <v>111</v>
      </c>
      <c r="BB9" s="84" t="s">
        <v>90</v>
      </c>
      <c r="BC9" s="84" t="s">
        <v>112</v>
      </c>
      <c r="BD9" s="84" t="s">
        <v>87</v>
      </c>
    </row>
    <row r="10" spans="2:56" s="1" customFormat="1" hidden="1">
      <c r="B10" s="28"/>
      <c r="L10" s="28"/>
      <c r="AZ10" s="84" t="s">
        <v>113</v>
      </c>
      <c r="BA10" s="84" t="s">
        <v>114</v>
      </c>
      <c r="BB10" s="84" t="s">
        <v>90</v>
      </c>
      <c r="BC10" s="84" t="s">
        <v>79</v>
      </c>
      <c r="BD10" s="84" t="s">
        <v>87</v>
      </c>
    </row>
    <row r="11" spans="2:5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0</v>
      </c>
      <c r="L12" s="28"/>
    </row>
    <row r="13" spans="2:56" s="1" customFormat="1" ht="10.9" hidden="1" customHeight="1">
      <c r="B13" s="28"/>
      <c r="L13" s="28"/>
    </row>
    <row r="14" spans="2:56" s="1" customFormat="1" ht="12" hidden="1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5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28"/>
    </row>
    <row r="16" spans="2:5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24</v>
      </c>
      <c r="I17" s="25" t="s">
        <v>22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03" t="str">
        <f>'Rekapitulace stavby'!E14</f>
        <v xml:space="preserve"> </v>
      </c>
      <c r="F18" s="203"/>
      <c r="G18" s="203"/>
      <c r="H18" s="203"/>
      <c r="I18" s="25" t="s">
        <v>23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26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23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28</v>
      </c>
      <c r="L26" s="28"/>
    </row>
    <row r="27" spans="2:12" s="7" customFormat="1" ht="16.5" hidden="1" customHeight="1">
      <c r="B27" s="86"/>
      <c r="E27" s="205" t="s">
        <v>1</v>
      </c>
      <c r="F27" s="205"/>
      <c r="G27" s="205"/>
      <c r="H27" s="205"/>
      <c r="L27" s="86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7" t="s">
        <v>29</v>
      </c>
      <c r="J30" s="62">
        <f>ROUND(J131,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hidden="1" customHeight="1">
      <c r="B33" s="28"/>
      <c r="D33" s="51" t="s">
        <v>33</v>
      </c>
      <c r="E33" s="25" t="s">
        <v>34</v>
      </c>
      <c r="F33" s="88">
        <f>ROUND((SUM(BE131:BE232)),  2)</f>
        <v>0</v>
      </c>
      <c r="I33" s="89">
        <v>0.21</v>
      </c>
      <c r="J33" s="88">
        <f>ROUND(((SUM(BE131:BE232))*I33),  2)</f>
        <v>0</v>
      </c>
      <c r="L33" s="28"/>
    </row>
    <row r="34" spans="2:12" s="1" customFormat="1" ht="14.45" hidden="1" customHeight="1">
      <c r="B34" s="28"/>
      <c r="E34" s="25" t="s">
        <v>35</v>
      </c>
      <c r="F34" s="88">
        <f>ROUND((SUM(BF131:BF232)),  2)</f>
        <v>0</v>
      </c>
      <c r="I34" s="89">
        <v>0.15</v>
      </c>
      <c r="J34" s="88">
        <f>ROUND(((SUM(BF131:BF232))*I34),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8">
        <f>ROUND((SUM(BG131:BG232)),  2)</f>
        <v>0</v>
      </c>
      <c r="I35" s="89">
        <v>0.21</v>
      </c>
      <c r="J35" s="88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8">
        <f>ROUND((SUM(BH131:BH232)),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8">
        <f>ROUND((SUM(BI131:BI232)),  2)</f>
        <v>0</v>
      </c>
      <c r="I37" s="89">
        <v>0</v>
      </c>
      <c r="J37" s="88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0"/>
      <c r="D39" s="91" t="s">
        <v>39</v>
      </c>
      <c r="E39" s="53"/>
      <c r="F39" s="53"/>
      <c r="G39" s="92" t="s">
        <v>40</v>
      </c>
      <c r="H39" s="93" t="s">
        <v>41</v>
      </c>
      <c r="I39" s="53"/>
      <c r="J39" s="94">
        <f>SUM(J30:J37)</f>
        <v>0</v>
      </c>
      <c r="K39" s="95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44</v>
      </c>
      <c r="E61" s="30"/>
      <c r="F61" s="96" t="s">
        <v>45</v>
      </c>
      <c r="G61" s="39" t="s">
        <v>44</v>
      </c>
      <c r="H61" s="30"/>
      <c r="I61" s="30"/>
      <c r="J61" s="97" t="s">
        <v>45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44</v>
      </c>
      <c r="E76" s="30"/>
      <c r="F76" s="96" t="s">
        <v>45</v>
      </c>
      <c r="G76" s="39" t="s">
        <v>44</v>
      </c>
      <c r="H76" s="30"/>
      <c r="I76" s="30"/>
      <c r="J76" s="97" t="s">
        <v>45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115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10" t="str">
        <f>E7</f>
        <v>Demolice objektu Kiosek , Husovo náměstí, Chabařovice</v>
      </c>
      <c r="F85" s="211"/>
      <c r="G85" s="211"/>
      <c r="H85" s="211"/>
      <c r="L85" s="28"/>
    </row>
    <row r="86" spans="2:47" s="1" customFormat="1" ht="12" customHeight="1">
      <c r="B86" s="28"/>
      <c r="C86" s="25" t="s">
        <v>105</v>
      </c>
      <c r="L86" s="28"/>
    </row>
    <row r="87" spans="2:47" s="1" customFormat="1" ht="16.5" customHeight="1">
      <c r="B87" s="28"/>
      <c r="E87" s="187" t="str">
        <f>E9</f>
        <v>SO-01 - Demolice objektu</v>
      </c>
      <c r="F87" s="209"/>
      <c r="G87" s="209"/>
      <c r="H87" s="20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8" t="s">
        <v>116</v>
      </c>
      <c r="D94" s="90"/>
      <c r="E94" s="90"/>
      <c r="F94" s="90"/>
      <c r="G94" s="90"/>
      <c r="H94" s="90"/>
      <c r="I94" s="90"/>
      <c r="J94" s="99" t="s">
        <v>117</v>
      </c>
      <c r="K94" s="9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0" t="s">
        <v>118</v>
      </c>
      <c r="J96" s="62">
        <f>J131</f>
        <v>0</v>
      </c>
      <c r="L96" s="28"/>
      <c r="AU96" s="16" t="s">
        <v>119</v>
      </c>
    </row>
    <row r="97" spans="2:12" s="8" customFormat="1" ht="24.95" customHeight="1">
      <c r="B97" s="101"/>
      <c r="D97" s="102" t="s">
        <v>120</v>
      </c>
      <c r="E97" s="103"/>
      <c r="F97" s="103"/>
      <c r="G97" s="103"/>
      <c r="H97" s="103"/>
      <c r="I97" s="103"/>
      <c r="J97" s="104">
        <f>J132</f>
        <v>0</v>
      </c>
      <c r="L97" s="101"/>
    </row>
    <row r="98" spans="2:12" s="9" customFormat="1" ht="19.899999999999999" customHeight="1">
      <c r="B98" s="105"/>
      <c r="D98" s="106" t="s">
        <v>121</v>
      </c>
      <c r="E98" s="107"/>
      <c r="F98" s="107"/>
      <c r="G98" s="107"/>
      <c r="H98" s="107"/>
      <c r="I98" s="107"/>
      <c r="J98" s="108">
        <f>J133</f>
        <v>0</v>
      </c>
      <c r="L98" s="105"/>
    </row>
    <row r="99" spans="2:12" s="9" customFormat="1" ht="19.899999999999999" customHeight="1">
      <c r="B99" s="105"/>
      <c r="D99" s="106" t="s">
        <v>122</v>
      </c>
      <c r="E99" s="107"/>
      <c r="F99" s="107"/>
      <c r="G99" s="107"/>
      <c r="H99" s="107"/>
      <c r="I99" s="107"/>
      <c r="J99" s="108">
        <f>J143</f>
        <v>0</v>
      </c>
      <c r="L99" s="105"/>
    </row>
    <row r="100" spans="2:12" s="9" customFormat="1" ht="19.899999999999999" customHeight="1">
      <c r="B100" s="105"/>
      <c r="D100" s="106" t="s">
        <v>123</v>
      </c>
      <c r="E100" s="107"/>
      <c r="F100" s="107"/>
      <c r="G100" s="107"/>
      <c r="H100" s="107"/>
      <c r="I100" s="107"/>
      <c r="J100" s="108">
        <f>J166</f>
        <v>0</v>
      </c>
      <c r="L100" s="105"/>
    </row>
    <row r="101" spans="2:12" s="8" customFormat="1" ht="24.95" customHeight="1">
      <c r="B101" s="101"/>
      <c r="D101" s="102" t="s">
        <v>124</v>
      </c>
      <c r="E101" s="103"/>
      <c r="F101" s="103"/>
      <c r="G101" s="103"/>
      <c r="H101" s="103"/>
      <c r="I101" s="103"/>
      <c r="J101" s="104">
        <f>J213</f>
        <v>0</v>
      </c>
      <c r="L101" s="101"/>
    </row>
    <row r="102" spans="2:12" s="9" customFormat="1" ht="19.899999999999999" customHeight="1">
      <c r="B102" s="105"/>
      <c r="D102" s="106" t="s">
        <v>125</v>
      </c>
      <c r="E102" s="107"/>
      <c r="F102" s="107"/>
      <c r="G102" s="107"/>
      <c r="H102" s="107"/>
      <c r="I102" s="107"/>
      <c r="J102" s="108">
        <f>J214</f>
        <v>0</v>
      </c>
      <c r="L102" s="105"/>
    </row>
    <row r="103" spans="2:12" s="9" customFormat="1" ht="19.899999999999999" customHeight="1">
      <c r="B103" s="105"/>
      <c r="D103" s="106" t="s">
        <v>126</v>
      </c>
      <c r="E103" s="107"/>
      <c r="F103" s="107"/>
      <c r="G103" s="107"/>
      <c r="H103" s="107"/>
      <c r="I103" s="107"/>
      <c r="J103" s="108">
        <f>J216</f>
        <v>0</v>
      </c>
      <c r="L103" s="105"/>
    </row>
    <row r="104" spans="2:12" s="9" customFormat="1" ht="19.899999999999999" customHeight="1">
      <c r="B104" s="105"/>
      <c r="D104" s="106" t="s">
        <v>127</v>
      </c>
      <c r="E104" s="107"/>
      <c r="F104" s="107"/>
      <c r="G104" s="107"/>
      <c r="H104" s="107"/>
      <c r="I104" s="107"/>
      <c r="J104" s="108">
        <f>J218</f>
        <v>0</v>
      </c>
      <c r="L104" s="105"/>
    </row>
    <row r="105" spans="2:12" s="9" customFormat="1" ht="19.899999999999999" customHeight="1">
      <c r="B105" s="105"/>
      <c r="D105" s="106" t="s">
        <v>128</v>
      </c>
      <c r="E105" s="107"/>
      <c r="F105" s="107"/>
      <c r="G105" s="107"/>
      <c r="H105" s="107"/>
      <c r="I105" s="107"/>
      <c r="J105" s="108">
        <f>J220</f>
        <v>0</v>
      </c>
      <c r="L105" s="105"/>
    </row>
    <row r="106" spans="2:12" s="8" customFormat="1" ht="24.95" customHeight="1">
      <c r="B106" s="101"/>
      <c r="D106" s="102" t="s">
        <v>129</v>
      </c>
      <c r="E106" s="103"/>
      <c r="F106" s="103"/>
      <c r="G106" s="103"/>
      <c r="H106" s="103"/>
      <c r="I106" s="103"/>
      <c r="J106" s="104">
        <f>J222</f>
        <v>0</v>
      </c>
      <c r="L106" s="101"/>
    </row>
    <row r="107" spans="2:12" s="9" customFormat="1" ht="19.899999999999999" customHeight="1">
      <c r="B107" s="105"/>
      <c r="D107" s="106" t="s">
        <v>130</v>
      </c>
      <c r="E107" s="107"/>
      <c r="F107" s="107"/>
      <c r="G107" s="107"/>
      <c r="H107" s="107"/>
      <c r="I107" s="107"/>
      <c r="J107" s="108">
        <f>J223</f>
        <v>0</v>
      </c>
      <c r="L107" s="105"/>
    </row>
    <row r="108" spans="2:12" s="9" customFormat="1" ht="19.899999999999999" customHeight="1">
      <c r="B108" s="105"/>
      <c r="D108" s="106" t="s">
        <v>131</v>
      </c>
      <c r="E108" s="107"/>
      <c r="F108" s="107"/>
      <c r="G108" s="107"/>
      <c r="H108" s="107"/>
      <c r="I108" s="107"/>
      <c r="J108" s="108">
        <f>J225</f>
        <v>0</v>
      </c>
      <c r="L108" s="105"/>
    </row>
    <row r="109" spans="2:12" s="9" customFormat="1" ht="19.899999999999999" customHeight="1">
      <c r="B109" s="105"/>
      <c r="D109" s="106" t="s">
        <v>132</v>
      </c>
      <c r="E109" s="107"/>
      <c r="F109" s="107"/>
      <c r="G109" s="107"/>
      <c r="H109" s="107"/>
      <c r="I109" s="107"/>
      <c r="J109" s="108">
        <f>J227</f>
        <v>0</v>
      </c>
      <c r="L109" s="105"/>
    </row>
    <row r="110" spans="2:12" s="9" customFormat="1" ht="19.899999999999999" customHeight="1">
      <c r="B110" s="105"/>
      <c r="D110" s="106" t="s">
        <v>133</v>
      </c>
      <c r="E110" s="107"/>
      <c r="F110" s="107"/>
      <c r="G110" s="107"/>
      <c r="H110" s="107"/>
      <c r="I110" s="107"/>
      <c r="J110" s="108">
        <f>J229</f>
        <v>0</v>
      </c>
      <c r="L110" s="105"/>
    </row>
    <row r="111" spans="2:12" s="9" customFormat="1" ht="19.899999999999999" customHeight="1">
      <c r="B111" s="105"/>
      <c r="D111" s="106" t="s">
        <v>134</v>
      </c>
      <c r="E111" s="107"/>
      <c r="F111" s="107"/>
      <c r="G111" s="107"/>
      <c r="H111" s="107"/>
      <c r="I111" s="107"/>
      <c r="J111" s="108">
        <f>J231</f>
        <v>0</v>
      </c>
      <c r="L111" s="105"/>
    </row>
    <row r="112" spans="2:12" s="1" customFormat="1" ht="21.75" customHeight="1">
      <c r="B112" s="28"/>
      <c r="L112" s="28"/>
    </row>
    <row r="113" spans="2:12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135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16.5" customHeight="1">
      <c r="B121" s="28"/>
      <c r="E121" s="210" t="str">
        <f>E7</f>
        <v>Demolice objektu Kiosek , Husovo náměstí, Chabařovice</v>
      </c>
      <c r="F121" s="211"/>
      <c r="G121" s="211"/>
      <c r="H121" s="211"/>
      <c r="L121" s="28"/>
    </row>
    <row r="122" spans="2:12" s="1" customFormat="1" ht="12" customHeight="1">
      <c r="B122" s="28"/>
      <c r="C122" s="25" t="s">
        <v>105</v>
      </c>
      <c r="L122" s="28"/>
    </row>
    <row r="123" spans="2:12" s="1" customFormat="1" ht="16.5" customHeight="1">
      <c r="B123" s="28"/>
      <c r="E123" s="187" t="str">
        <f>E9</f>
        <v>SO-01 - Demolice objektu</v>
      </c>
      <c r="F123" s="209"/>
      <c r="G123" s="209"/>
      <c r="H123" s="209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F12</f>
        <v xml:space="preserve"> </v>
      </c>
      <c r="I125" s="25" t="s">
        <v>20</v>
      </c>
      <c r="J125" s="48"/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5" t="s">
        <v>21</v>
      </c>
      <c r="F127" s="23" t="str">
        <f>E15</f>
        <v xml:space="preserve"> </v>
      </c>
      <c r="I127" s="25" t="s">
        <v>25</v>
      </c>
      <c r="J127" s="26" t="str">
        <f>E21</f>
        <v xml:space="preserve"> </v>
      </c>
      <c r="L127" s="28"/>
    </row>
    <row r="128" spans="2:12" s="1" customFormat="1" ht="15.2" customHeight="1">
      <c r="B128" s="28"/>
      <c r="C128" s="25" t="s">
        <v>24</v>
      </c>
      <c r="F128" s="23" t="str">
        <f>IF(E18="","",E18)</f>
        <v xml:space="preserve"> </v>
      </c>
      <c r="I128" s="25" t="s">
        <v>26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09"/>
      <c r="C130" s="110" t="s">
        <v>136</v>
      </c>
      <c r="D130" s="111" t="s">
        <v>54</v>
      </c>
      <c r="E130" s="111" t="s">
        <v>50</v>
      </c>
      <c r="F130" s="111" t="s">
        <v>51</v>
      </c>
      <c r="G130" s="111" t="s">
        <v>137</v>
      </c>
      <c r="H130" s="111" t="s">
        <v>138</v>
      </c>
      <c r="I130" s="111" t="s">
        <v>139</v>
      </c>
      <c r="J130" s="111" t="s">
        <v>117</v>
      </c>
      <c r="K130" s="112" t="s">
        <v>140</v>
      </c>
      <c r="L130" s="109"/>
      <c r="M130" s="55" t="s">
        <v>1</v>
      </c>
      <c r="N130" s="56" t="s">
        <v>33</v>
      </c>
      <c r="O130" s="56" t="s">
        <v>141</v>
      </c>
      <c r="P130" s="56" t="s">
        <v>142</v>
      </c>
      <c r="Q130" s="56" t="s">
        <v>143</v>
      </c>
      <c r="R130" s="56" t="s">
        <v>144</v>
      </c>
      <c r="S130" s="56" t="s">
        <v>145</v>
      </c>
      <c r="T130" s="57" t="s">
        <v>146</v>
      </c>
    </row>
    <row r="131" spans="2:65" s="1" customFormat="1" ht="22.9" customHeight="1">
      <c r="B131" s="28"/>
      <c r="C131" s="60" t="s">
        <v>147</v>
      </c>
      <c r="J131" s="113">
        <f>BK131</f>
        <v>0</v>
      </c>
      <c r="L131" s="28"/>
      <c r="M131" s="58"/>
      <c r="N131" s="49"/>
      <c r="O131" s="49"/>
      <c r="P131" s="114">
        <f>P132+P213+P222</f>
        <v>337.24757824</v>
      </c>
      <c r="Q131" s="49"/>
      <c r="R131" s="114">
        <f>R132+R213+R222</f>
        <v>8.9539999999999995E-2</v>
      </c>
      <c r="S131" s="49"/>
      <c r="T131" s="115">
        <f>T132+T213+T222</f>
        <v>182.20895999999999</v>
      </c>
      <c r="AT131" s="16" t="s">
        <v>68</v>
      </c>
      <c r="AU131" s="16" t="s">
        <v>119</v>
      </c>
      <c r="BK131" s="116">
        <f>BK132+BK213+BK222</f>
        <v>0</v>
      </c>
    </row>
    <row r="132" spans="2:65" s="11" customFormat="1" ht="25.9" customHeight="1">
      <c r="B132" s="117"/>
      <c r="D132" s="118" t="s">
        <v>68</v>
      </c>
      <c r="E132" s="119" t="s">
        <v>148</v>
      </c>
      <c r="F132" s="119" t="s">
        <v>149</v>
      </c>
      <c r="J132" s="120">
        <f>BK132</f>
        <v>0</v>
      </c>
      <c r="L132" s="117"/>
      <c r="M132" s="121"/>
      <c r="P132" s="122">
        <f>P133+P143+P166</f>
        <v>335.03957823999997</v>
      </c>
      <c r="R132" s="122">
        <f>R133+R143+R166</f>
        <v>2.1059999999999999E-2</v>
      </c>
      <c r="T132" s="123">
        <f>T133+T143+T166</f>
        <v>182.20895999999999</v>
      </c>
      <c r="AR132" s="118" t="s">
        <v>77</v>
      </c>
      <c r="AT132" s="124" t="s">
        <v>68</v>
      </c>
      <c r="AU132" s="124" t="s">
        <v>69</v>
      </c>
      <c r="AY132" s="118" t="s">
        <v>150</v>
      </c>
      <c r="BK132" s="125">
        <f>BK133+BK143+BK166</f>
        <v>0</v>
      </c>
    </row>
    <row r="133" spans="2:65" s="11" customFormat="1" ht="22.9" customHeight="1">
      <c r="B133" s="117"/>
      <c r="D133" s="118" t="s">
        <v>68</v>
      </c>
      <c r="E133" s="126" t="s">
        <v>77</v>
      </c>
      <c r="F133" s="126" t="s">
        <v>151</v>
      </c>
      <c r="J133" s="127">
        <f>BK133</f>
        <v>0</v>
      </c>
      <c r="L133" s="117"/>
      <c r="M133" s="121"/>
      <c r="P133" s="122">
        <f>SUM(P134:P142)</f>
        <v>19.244</v>
      </c>
      <c r="R133" s="122">
        <f>SUM(R134:R142)</f>
        <v>2.1059999999999999E-2</v>
      </c>
      <c r="T133" s="123">
        <f>SUM(T134:T142)</f>
        <v>0</v>
      </c>
      <c r="AR133" s="118" t="s">
        <v>77</v>
      </c>
      <c r="AT133" s="124" t="s">
        <v>68</v>
      </c>
      <c r="AU133" s="124" t="s">
        <v>77</v>
      </c>
      <c r="AY133" s="118" t="s">
        <v>150</v>
      </c>
      <c r="BK133" s="125">
        <f>SUM(BK134:BK142)</f>
        <v>0</v>
      </c>
    </row>
    <row r="134" spans="2:65" s="1" customFormat="1" ht="33" customHeight="1">
      <c r="B134" s="128"/>
      <c r="C134" s="129" t="s">
        <v>77</v>
      </c>
      <c r="D134" s="129" t="s">
        <v>152</v>
      </c>
      <c r="E134" s="130" t="s">
        <v>153</v>
      </c>
      <c r="F134" s="131" t="s">
        <v>154</v>
      </c>
      <c r="G134" s="132" t="s">
        <v>155</v>
      </c>
      <c r="H134" s="133">
        <v>70.2</v>
      </c>
      <c r="I134" s="134"/>
      <c r="J134" s="134">
        <f>ROUND(I134*H134,2)</f>
        <v>0</v>
      </c>
      <c r="K134" s="131" t="s">
        <v>156</v>
      </c>
      <c r="L134" s="28"/>
      <c r="M134" s="135" t="s">
        <v>1</v>
      </c>
      <c r="N134" s="136" t="s">
        <v>34</v>
      </c>
      <c r="O134" s="137">
        <v>0.124</v>
      </c>
      <c r="P134" s="137">
        <f>O134*H134</f>
        <v>8.7048000000000005</v>
      </c>
      <c r="Q134" s="137">
        <v>2.9999999999999997E-4</v>
      </c>
      <c r="R134" s="137">
        <f>Q134*H134</f>
        <v>2.1059999999999999E-2</v>
      </c>
      <c r="S134" s="137">
        <v>0</v>
      </c>
      <c r="T134" s="138">
        <f>S134*H134</f>
        <v>0</v>
      </c>
      <c r="AR134" s="139" t="s">
        <v>157</v>
      </c>
      <c r="AT134" s="139" t="s">
        <v>152</v>
      </c>
      <c r="AU134" s="139" t="s">
        <v>79</v>
      </c>
      <c r="AY134" s="16" t="s">
        <v>150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77</v>
      </c>
      <c r="BK134" s="140">
        <f>ROUND(I134*H134,2)</f>
        <v>0</v>
      </c>
      <c r="BL134" s="16" t="s">
        <v>157</v>
      </c>
      <c r="BM134" s="139" t="s">
        <v>158</v>
      </c>
    </row>
    <row r="135" spans="2:65" s="12" customFormat="1">
      <c r="B135" s="141"/>
      <c r="D135" s="142" t="s">
        <v>159</v>
      </c>
      <c r="E135" s="143" t="s">
        <v>1</v>
      </c>
      <c r="F135" s="144" t="s">
        <v>160</v>
      </c>
      <c r="H135" s="143" t="s">
        <v>1</v>
      </c>
      <c r="L135" s="141"/>
      <c r="M135" s="145"/>
      <c r="T135" s="146"/>
      <c r="AT135" s="143" t="s">
        <v>159</v>
      </c>
      <c r="AU135" s="143" t="s">
        <v>79</v>
      </c>
      <c r="AV135" s="12" t="s">
        <v>77</v>
      </c>
      <c r="AW135" s="12" t="s">
        <v>27</v>
      </c>
      <c r="AX135" s="12" t="s">
        <v>69</v>
      </c>
      <c r="AY135" s="143" t="s">
        <v>150</v>
      </c>
    </row>
    <row r="136" spans="2:65" s="13" customFormat="1">
      <c r="B136" s="147"/>
      <c r="D136" s="142" t="s">
        <v>159</v>
      </c>
      <c r="E136" s="148" t="s">
        <v>1</v>
      </c>
      <c r="F136" s="149" t="s">
        <v>161</v>
      </c>
      <c r="H136" s="150">
        <v>70.2</v>
      </c>
      <c r="L136" s="147"/>
      <c r="M136" s="151"/>
      <c r="T136" s="152"/>
      <c r="AT136" s="148" t="s">
        <v>159</v>
      </c>
      <c r="AU136" s="148" t="s">
        <v>79</v>
      </c>
      <c r="AV136" s="13" t="s">
        <v>79</v>
      </c>
      <c r="AW136" s="13" t="s">
        <v>27</v>
      </c>
      <c r="AX136" s="13" t="s">
        <v>69</v>
      </c>
      <c r="AY136" s="148" t="s">
        <v>150</v>
      </c>
    </row>
    <row r="137" spans="2:65" s="14" customFormat="1">
      <c r="B137" s="153"/>
      <c r="D137" s="142" t="s">
        <v>159</v>
      </c>
      <c r="E137" s="154" t="s">
        <v>1</v>
      </c>
      <c r="F137" s="155" t="s">
        <v>162</v>
      </c>
      <c r="H137" s="156">
        <v>70.2</v>
      </c>
      <c r="L137" s="153"/>
      <c r="M137" s="157"/>
      <c r="T137" s="158"/>
      <c r="AT137" s="154" t="s">
        <v>159</v>
      </c>
      <c r="AU137" s="154" t="s">
        <v>79</v>
      </c>
      <c r="AV137" s="14" t="s">
        <v>157</v>
      </c>
      <c r="AW137" s="14" t="s">
        <v>27</v>
      </c>
      <c r="AX137" s="14" t="s">
        <v>77</v>
      </c>
      <c r="AY137" s="154" t="s">
        <v>150</v>
      </c>
    </row>
    <row r="138" spans="2:65" s="1" customFormat="1" ht="33" customHeight="1">
      <c r="B138" s="128"/>
      <c r="C138" s="129" t="s">
        <v>79</v>
      </c>
      <c r="D138" s="129" t="s">
        <v>152</v>
      </c>
      <c r="E138" s="130" t="s">
        <v>163</v>
      </c>
      <c r="F138" s="131" t="s">
        <v>164</v>
      </c>
      <c r="G138" s="132" t="s">
        <v>155</v>
      </c>
      <c r="H138" s="133">
        <v>70.2</v>
      </c>
      <c r="I138" s="134"/>
      <c r="J138" s="134">
        <f>ROUND(I138*H138,2)</f>
        <v>0</v>
      </c>
      <c r="K138" s="131" t="s">
        <v>156</v>
      </c>
      <c r="L138" s="28"/>
      <c r="M138" s="135" t="s">
        <v>1</v>
      </c>
      <c r="N138" s="136" t="s">
        <v>34</v>
      </c>
      <c r="O138" s="137">
        <v>9.6000000000000002E-2</v>
      </c>
      <c r="P138" s="137">
        <f>O138*H138</f>
        <v>6.7392000000000003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157</v>
      </c>
      <c r="AT138" s="139" t="s">
        <v>152</v>
      </c>
      <c r="AU138" s="139" t="s">
        <v>79</v>
      </c>
      <c r="AY138" s="16" t="s">
        <v>150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77</v>
      </c>
      <c r="BK138" s="140">
        <f>ROUND(I138*H138,2)</f>
        <v>0</v>
      </c>
      <c r="BL138" s="16" t="s">
        <v>157</v>
      </c>
      <c r="BM138" s="139" t="s">
        <v>165</v>
      </c>
    </row>
    <row r="139" spans="2:65" s="1" customFormat="1" ht="24.2" customHeight="1">
      <c r="B139" s="128"/>
      <c r="C139" s="129" t="s">
        <v>87</v>
      </c>
      <c r="D139" s="129" t="s">
        <v>152</v>
      </c>
      <c r="E139" s="130" t="s">
        <v>166</v>
      </c>
      <c r="F139" s="131" t="s">
        <v>167</v>
      </c>
      <c r="G139" s="132" t="s">
        <v>168</v>
      </c>
      <c r="H139" s="133">
        <v>200</v>
      </c>
      <c r="I139" s="134"/>
      <c r="J139" s="134">
        <f>ROUND(I139*H139,2)</f>
        <v>0</v>
      </c>
      <c r="K139" s="131" t="s">
        <v>156</v>
      </c>
      <c r="L139" s="28"/>
      <c r="M139" s="135" t="s">
        <v>1</v>
      </c>
      <c r="N139" s="136" t="s">
        <v>34</v>
      </c>
      <c r="O139" s="137">
        <v>1.9E-2</v>
      </c>
      <c r="P139" s="137">
        <f>O139*H139</f>
        <v>3.8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157</v>
      </c>
      <c r="AT139" s="139" t="s">
        <v>152</v>
      </c>
      <c r="AU139" s="139" t="s">
        <v>79</v>
      </c>
      <c r="AY139" s="16" t="s">
        <v>150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77</v>
      </c>
      <c r="BK139" s="140">
        <f>ROUND(I139*H139,2)</f>
        <v>0</v>
      </c>
      <c r="BL139" s="16" t="s">
        <v>157</v>
      </c>
      <c r="BM139" s="139" t="s">
        <v>169</v>
      </c>
    </row>
    <row r="140" spans="2:65" s="12" customFormat="1">
      <c r="B140" s="141"/>
      <c r="D140" s="142" t="s">
        <v>159</v>
      </c>
      <c r="E140" s="143" t="s">
        <v>1</v>
      </c>
      <c r="F140" s="144" t="s">
        <v>170</v>
      </c>
      <c r="H140" s="143" t="s">
        <v>1</v>
      </c>
      <c r="L140" s="141"/>
      <c r="M140" s="145"/>
      <c r="T140" s="146"/>
      <c r="AT140" s="143" t="s">
        <v>159</v>
      </c>
      <c r="AU140" s="143" t="s">
        <v>79</v>
      </c>
      <c r="AV140" s="12" t="s">
        <v>77</v>
      </c>
      <c r="AW140" s="12" t="s">
        <v>27</v>
      </c>
      <c r="AX140" s="12" t="s">
        <v>69</v>
      </c>
      <c r="AY140" s="143" t="s">
        <v>150</v>
      </c>
    </row>
    <row r="141" spans="2:65" s="13" customFormat="1">
      <c r="B141" s="147"/>
      <c r="D141" s="142" t="s">
        <v>159</v>
      </c>
      <c r="E141" s="148" t="s">
        <v>1</v>
      </c>
      <c r="F141" s="149" t="s">
        <v>171</v>
      </c>
      <c r="H141" s="150">
        <v>200</v>
      </c>
      <c r="L141" s="147"/>
      <c r="M141" s="151"/>
      <c r="T141" s="152"/>
      <c r="AT141" s="148" t="s">
        <v>159</v>
      </c>
      <c r="AU141" s="148" t="s">
        <v>79</v>
      </c>
      <c r="AV141" s="13" t="s">
        <v>79</v>
      </c>
      <c r="AW141" s="13" t="s">
        <v>27</v>
      </c>
      <c r="AX141" s="13" t="s">
        <v>69</v>
      </c>
      <c r="AY141" s="148" t="s">
        <v>150</v>
      </c>
    </row>
    <row r="142" spans="2:65" s="14" customFormat="1">
      <c r="B142" s="153"/>
      <c r="D142" s="142" t="s">
        <v>159</v>
      </c>
      <c r="E142" s="154" t="s">
        <v>1</v>
      </c>
      <c r="F142" s="155" t="s">
        <v>162</v>
      </c>
      <c r="H142" s="156">
        <v>200</v>
      </c>
      <c r="L142" s="153"/>
      <c r="M142" s="157"/>
      <c r="T142" s="158"/>
      <c r="AT142" s="154" t="s">
        <v>159</v>
      </c>
      <c r="AU142" s="154" t="s">
        <v>79</v>
      </c>
      <c r="AV142" s="14" t="s">
        <v>157</v>
      </c>
      <c r="AW142" s="14" t="s">
        <v>27</v>
      </c>
      <c r="AX142" s="14" t="s">
        <v>77</v>
      </c>
      <c r="AY142" s="154" t="s">
        <v>150</v>
      </c>
    </row>
    <row r="143" spans="2:65" s="11" customFormat="1" ht="22.9" customHeight="1">
      <c r="B143" s="117"/>
      <c r="D143" s="118" t="s">
        <v>68</v>
      </c>
      <c r="E143" s="126" t="s">
        <v>172</v>
      </c>
      <c r="F143" s="126" t="s">
        <v>173</v>
      </c>
      <c r="J143" s="127">
        <f>BK143</f>
        <v>0</v>
      </c>
      <c r="L143" s="117"/>
      <c r="M143" s="121"/>
      <c r="P143" s="122">
        <f>SUM(P144:P165)</f>
        <v>287.65733423999995</v>
      </c>
      <c r="R143" s="122">
        <f>SUM(R144:R165)</f>
        <v>0</v>
      </c>
      <c r="T143" s="123">
        <f>SUM(T144:T165)</f>
        <v>182.20895999999999</v>
      </c>
      <c r="AR143" s="118" t="s">
        <v>77</v>
      </c>
      <c r="AT143" s="124" t="s">
        <v>68</v>
      </c>
      <c r="AU143" s="124" t="s">
        <v>77</v>
      </c>
      <c r="AY143" s="118" t="s">
        <v>150</v>
      </c>
      <c r="BK143" s="125">
        <f>SUM(BK144:BK165)</f>
        <v>0</v>
      </c>
    </row>
    <row r="144" spans="2:65" s="1" customFormat="1" ht="33" customHeight="1">
      <c r="B144" s="128"/>
      <c r="C144" s="129" t="s">
        <v>157</v>
      </c>
      <c r="D144" s="129" t="s">
        <v>152</v>
      </c>
      <c r="E144" s="130" t="s">
        <v>174</v>
      </c>
      <c r="F144" s="131" t="s">
        <v>175</v>
      </c>
      <c r="G144" s="132" t="s">
        <v>85</v>
      </c>
      <c r="H144" s="133">
        <v>168.71199999999999</v>
      </c>
      <c r="I144" s="134"/>
      <c r="J144" s="134">
        <f>ROUND(I144*H144,2)</f>
        <v>0</v>
      </c>
      <c r="K144" s="131" t="s">
        <v>176</v>
      </c>
      <c r="L144" s="28"/>
      <c r="M144" s="135" t="s">
        <v>1</v>
      </c>
      <c r="N144" s="136" t="s">
        <v>34</v>
      </c>
      <c r="O144" s="137">
        <v>1.70502</v>
      </c>
      <c r="P144" s="137">
        <f>O144*H144</f>
        <v>287.65733423999995</v>
      </c>
      <c r="Q144" s="137">
        <v>0</v>
      </c>
      <c r="R144" s="137">
        <f>Q144*H144</f>
        <v>0</v>
      </c>
      <c r="S144" s="137">
        <v>1.08</v>
      </c>
      <c r="T144" s="138">
        <f>S144*H144</f>
        <v>182.20895999999999</v>
      </c>
      <c r="AR144" s="139" t="s">
        <v>157</v>
      </c>
      <c r="AT144" s="139" t="s">
        <v>152</v>
      </c>
      <c r="AU144" s="139" t="s">
        <v>79</v>
      </c>
      <c r="AY144" s="16" t="s">
        <v>150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6" t="s">
        <v>77</v>
      </c>
      <c r="BK144" s="140">
        <f>ROUND(I144*H144,2)</f>
        <v>0</v>
      </c>
      <c r="BL144" s="16" t="s">
        <v>157</v>
      </c>
      <c r="BM144" s="139" t="s">
        <v>177</v>
      </c>
    </row>
    <row r="145" spans="2:51" s="12" customFormat="1">
      <c r="B145" s="141"/>
      <c r="D145" s="142" t="s">
        <v>159</v>
      </c>
      <c r="E145" s="143" t="s">
        <v>1</v>
      </c>
      <c r="F145" s="144" t="s">
        <v>178</v>
      </c>
      <c r="H145" s="143" t="s">
        <v>1</v>
      </c>
      <c r="L145" s="141"/>
      <c r="M145" s="145"/>
      <c r="T145" s="146"/>
      <c r="AT145" s="143" t="s">
        <v>159</v>
      </c>
      <c r="AU145" s="143" t="s">
        <v>79</v>
      </c>
      <c r="AV145" s="12" t="s">
        <v>77</v>
      </c>
      <c r="AW145" s="12" t="s">
        <v>27</v>
      </c>
      <c r="AX145" s="12" t="s">
        <v>69</v>
      </c>
      <c r="AY145" s="143" t="s">
        <v>150</v>
      </c>
    </row>
    <row r="146" spans="2:51" s="13" customFormat="1">
      <c r="B146" s="147"/>
      <c r="D146" s="142" t="s">
        <v>159</v>
      </c>
      <c r="E146" s="148" t="s">
        <v>1</v>
      </c>
      <c r="F146" s="149" t="s">
        <v>83</v>
      </c>
      <c r="H146" s="150">
        <v>168.71172000000001</v>
      </c>
      <c r="L146" s="147"/>
      <c r="M146" s="151"/>
      <c r="T146" s="152"/>
      <c r="AT146" s="148" t="s">
        <v>159</v>
      </c>
      <c r="AU146" s="148" t="s">
        <v>79</v>
      </c>
      <c r="AV146" s="13" t="s">
        <v>79</v>
      </c>
      <c r="AW146" s="13" t="s">
        <v>27</v>
      </c>
      <c r="AX146" s="13" t="s">
        <v>69</v>
      </c>
      <c r="AY146" s="148" t="s">
        <v>150</v>
      </c>
    </row>
    <row r="147" spans="2:51" s="14" customFormat="1">
      <c r="B147" s="153"/>
      <c r="D147" s="142" t="s">
        <v>159</v>
      </c>
      <c r="E147" s="154" t="s">
        <v>1</v>
      </c>
      <c r="F147" s="155" t="s">
        <v>162</v>
      </c>
      <c r="H147" s="156">
        <v>168.71172000000001</v>
      </c>
      <c r="L147" s="153"/>
      <c r="M147" s="157"/>
      <c r="T147" s="158"/>
      <c r="AT147" s="154" t="s">
        <v>159</v>
      </c>
      <c r="AU147" s="154" t="s">
        <v>79</v>
      </c>
      <c r="AV147" s="14" t="s">
        <v>157</v>
      </c>
      <c r="AW147" s="14" t="s">
        <v>27</v>
      </c>
      <c r="AX147" s="14" t="s">
        <v>77</v>
      </c>
      <c r="AY147" s="154" t="s">
        <v>150</v>
      </c>
    </row>
    <row r="148" spans="2:51" s="12" customFormat="1">
      <c r="B148" s="141"/>
      <c r="D148" s="142" t="s">
        <v>159</v>
      </c>
      <c r="E148" s="143" t="s">
        <v>1</v>
      </c>
      <c r="F148" s="144" t="s">
        <v>179</v>
      </c>
      <c r="H148" s="143" t="s">
        <v>1</v>
      </c>
      <c r="L148" s="141"/>
      <c r="M148" s="145"/>
      <c r="T148" s="146"/>
      <c r="AT148" s="143" t="s">
        <v>159</v>
      </c>
      <c r="AU148" s="143" t="s">
        <v>79</v>
      </c>
      <c r="AV148" s="12" t="s">
        <v>77</v>
      </c>
      <c r="AW148" s="12" t="s">
        <v>27</v>
      </c>
      <c r="AX148" s="12" t="s">
        <v>69</v>
      </c>
      <c r="AY148" s="143" t="s">
        <v>150</v>
      </c>
    </row>
    <row r="149" spans="2:51" s="12" customFormat="1">
      <c r="B149" s="141"/>
      <c r="D149" s="142" t="s">
        <v>159</v>
      </c>
      <c r="E149" s="143" t="s">
        <v>1</v>
      </c>
      <c r="F149" s="144" t="s">
        <v>180</v>
      </c>
      <c r="H149" s="143" t="s">
        <v>1</v>
      </c>
      <c r="L149" s="141"/>
      <c r="M149" s="145"/>
      <c r="T149" s="146"/>
      <c r="AT149" s="143" t="s">
        <v>159</v>
      </c>
      <c r="AU149" s="143" t="s">
        <v>79</v>
      </c>
      <c r="AV149" s="12" t="s">
        <v>77</v>
      </c>
      <c r="AW149" s="12" t="s">
        <v>27</v>
      </c>
      <c r="AX149" s="12" t="s">
        <v>69</v>
      </c>
      <c r="AY149" s="143" t="s">
        <v>150</v>
      </c>
    </row>
    <row r="150" spans="2:51" s="12" customFormat="1">
      <c r="B150" s="141"/>
      <c r="D150" s="142" t="s">
        <v>159</v>
      </c>
      <c r="E150" s="143" t="s">
        <v>1</v>
      </c>
      <c r="F150" s="144" t="s">
        <v>181</v>
      </c>
      <c r="H150" s="143" t="s">
        <v>1</v>
      </c>
      <c r="L150" s="141"/>
      <c r="M150" s="145"/>
      <c r="T150" s="146"/>
      <c r="AT150" s="143" t="s">
        <v>159</v>
      </c>
      <c r="AU150" s="143" t="s">
        <v>79</v>
      </c>
      <c r="AV150" s="12" t="s">
        <v>77</v>
      </c>
      <c r="AW150" s="12" t="s">
        <v>27</v>
      </c>
      <c r="AX150" s="12" t="s">
        <v>69</v>
      </c>
      <c r="AY150" s="143" t="s">
        <v>150</v>
      </c>
    </row>
    <row r="151" spans="2:51" s="12" customFormat="1">
      <c r="B151" s="141"/>
      <c r="D151" s="142" t="s">
        <v>159</v>
      </c>
      <c r="E151" s="143" t="s">
        <v>1</v>
      </c>
      <c r="F151" s="144" t="s">
        <v>182</v>
      </c>
      <c r="H151" s="143" t="s">
        <v>1</v>
      </c>
      <c r="L151" s="141"/>
      <c r="M151" s="145"/>
      <c r="T151" s="146"/>
      <c r="AT151" s="143" t="s">
        <v>159</v>
      </c>
      <c r="AU151" s="143" t="s">
        <v>79</v>
      </c>
      <c r="AV151" s="12" t="s">
        <v>77</v>
      </c>
      <c r="AW151" s="12" t="s">
        <v>27</v>
      </c>
      <c r="AX151" s="12" t="s">
        <v>69</v>
      </c>
      <c r="AY151" s="143" t="s">
        <v>150</v>
      </c>
    </row>
    <row r="152" spans="2:51" s="12" customFormat="1">
      <c r="B152" s="141"/>
      <c r="D152" s="142" t="s">
        <v>159</v>
      </c>
      <c r="E152" s="143" t="s">
        <v>1</v>
      </c>
      <c r="F152" s="144" t="s">
        <v>183</v>
      </c>
      <c r="H152" s="143" t="s">
        <v>1</v>
      </c>
      <c r="L152" s="141"/>
      <c r="M152" s="145"/>
      <c r="T152" s="146"/>
      <c r="AT152" s="143" t="s">
        <v>159</v>
      </c>
      <c r="AU152" s="143" t="s">
        <v>79</v>
      </c>
      <c r="AV152" s="12" t="s">
        <v>77</v>
      </c>
      <c r="AW152" s="12" t="s">
        <v>27</v>
      </c>
      <c r="AX152" s="12" t="s">
        <v>69</v>
      </c>
      <c r="AY152" s="143" t="s">
        <v>150</v>
      </c>
    </row>
    <row r="153" spans="2:51" s="12" customFormat="1">
      <c r="B153" s="141"/>
      <c r="D153" s="142" t="s">
        <v>159</v>
      </c>
      <c r="E153" s="143" t="s">
        <v>1</v>
      </c>
      <c r="F153" s="144" t="s">
        <v>184</v>
      </c>
      <c r="H153" s="143" t="s">
        <v>1</v>
      </c>
      <c r="L153" s="141"/>
      <c r="M153" s="145"/>
      <c r="T153" s="146"/>
      <c r="AT153" s="143" t="s">
        <v>159</v>
      </c>
      <c r="AU153" s="143" t="s">
        <v>79</v>
      </c>
      <c r="AV153" s="12" t="s">
        <v>77</v>
      </c>
      <c r="AW153" s="12" t="s">
        <v>27</v>
      </c>
      <c r="AX153" s="12" t="s">
        <v>69</v>
      </c>
      <c r="AY153" s="143" t="s">
        <v>150</v>
      </c>
    </row>
    <row r="154" spans="2:51" s="12" customFormat="1">
      <c r="B154" s="141"/>
      <c r="D154" s="142" t="s">
        <v>159</v>
      </c>
      <c r="E154" s="143" t="s">
        <v>1</v>
      </c>
      <c r="F154" s="144" t="s">
        <v>185</v>
      </c>
      <c r="H154" s="143" t="s">
        <v>1</v>
      </c>
      <c r="L154" s="141"/>
      <c r="M154" s="145"/>
      <c r="T154" s="146"/>
      <c r="AT154" s="143" t="s">
        <v>159</v>
      </c>
      <c r="AU154" s="143" t="s">
        <v>79</v>
      </c>
      <c r="AV154" s="12" t="s">
        <v>77</v>
      </c>
      <c r="AW154" s="12" t="s">
        <v>27</v>
      </c>
      <c r="AX154" s="12" t="s">
        <v>69</v>
      </c>
      <c r="AY154" s="143" t="s">
        <v>150</v>
      </c>
    </row>
    <row r="155" spans="2:51" s="12" customFormat="1">
      <c r="B155" s="141"/>
      <c r="D155" s="142" t="s">
        <v>159</v>
      </c>
      <c r="E155" s="143" t="s">
        <v>1</v>
      </c>
      <c r="F155" s="144" t="s">
        <v>186</v>
      </c>
      <c r="H155" s="143" t="s">
        <v>1</v>
      </c>
      <c r="L155" s="141"/>
      <c r="M155" s="145"/>
      <c r="T155" s="146"/>
      <c r="AT155" s="143" t="s">
        <v>159</v>
      </c>
      <c r="AU155" s="143" t="s">
        <v>79</v>
      </c>
      <c r="AV155" s="12" t="s">
        <v>77</v>
      </c>
      <c r="AW155" s="12" t="s">
        <v>27</v>
      </c>
      <c r="AX155" s="12" t="s">
        <v>69</v>
      </c>
      <c r="AY155" s="143" t="s">
        <v>150</v>
      </c>
    </row>
    <row r="156" spans="2:51" s="12" customFormat="1">
      <c r="B156" s="141"/>
      <c r="D156" s="142" t="s">
        <v>159</v>
      </c>
      <c r="E156" s="143" t="s">
        <v>1</v>
      </c>
      <c r="F156" s="144" t="s">
        <v>187</v>
      </c>
      <c r="H156" s="143" t="s">
        <v>1</v>
      </c>
      <c r="L156" s="141"/>
      <c r="M156" s="145"/>
      <c r="T156" s="146"/>
      <c r="AT156" s="143" t="s">
        <v>159</v>
      </c>
      <c r="AU156" s="143" t="s">
        <v>79</v>
      </c>
      <c r="AV156" s="12" t="s">
        <v>77</v>
      </c>
      <c r="AW156" s="12" t="s">
        <v>27</v>
      </c>
      <c r="AX156" s="12" t="s">
        <v>69</v>
      </c>
      <c r="AY156" s="143" t="s">
        <v>150</v>
      </c>
    </row>
    <row r="157" spans="2:51" s="12" customFormat="1">
      <c r="B157" s="141"/>
      <c r="D157" s="142" t="s">
        <v>159</v>
      </c>
      <c r="E157" s="143" t="s">
        <v>1</v>
      </c>
      <c r="F157" s="144" t="s">
        <v>188</v>
      </c>
      <c r="H157" s="143" t="s">
        <v>1</v>
      </c>
      <c r="L157" s="141"/>
      <c r="M157" s="145"/>
      <c r="T157" s="146"/>
      <c r="AT157" s="143" t="s">
        <v>159</v>
      </c>
      <c r="AU157" s="143" t="s">
        <v>79</v>
      </c>
      <c r="AV157" s="12" t="s">
        <v>77</v>
      </c>
      <c r="AW157" s="12" t="s">
        <v>27</v>
      </c>
      <c r="AX157" s="12" t="s">
        <v>69</v>
      </c>
      <c r="AY157" s="143" t="s">
        <v>150</v>
      </c>
    </row>
    <row r="158" spans="2:51" s="12" customFormat="1">
      <c r="B158" s="141"/>
      <c r="D158" s="142" t="s">
        <v>159</v>
      </c>
      <c r="E158" s="143" t="s">
        <v>1</v>
      </c>
      <c r="F158" s="144" t="s">
        <v>189</v>
      </c>
      <c r="H158" s="143" t="s">
        <v>1</v>
      </c>
      <c r="L158" s="141"/>
      <c r="M158" s="145"/>
      <c r="T158" s="146"/>
      <c r="AT158" s="143" t="s">
        <v>159</v>
      </c>
      <c r="AU158" s="143" t="s">
        <v>79</v>
      </c>
      <c r="AV158" s="12" t="s">
        <v>77</v>
      </c>
      <c r="AW158" s="12" t="s">
        <v>27</v>
      </c>
      <c r="AX158" s="12" t="s">
        <v>69</v>
      </c>
      <c r="AY158" s="143" t="s">
        <v>150</v>
      </c>
    </row>
    <row r="159" spans="2:51" s="12" customFormat="1" ht="22.5">
      <c r="B159" s="141"/>
      <c r="D159" s="142" t="s">
        <v>159</v>
      </c>
      <c r="E159" s="143" t="s">
        <v>1</v>
      </c>
      <c r="F159" s="144" t="s">
        <v>190</v>
      </c>
      <c r="H159" s="143" t="s">
        <v>1</v>
      </c>
      <c r="L159" s="141"/>
      <c r="M159" s="145"/>
      <c r="T159" s="146"/>
      <c r="AT159" s="143" t="s">
        <v>159</v>
      </c>
      <c r="AU159" s="143" t="s">
        <v>79</v>
      </c>
      <c r="AV159" s="12" t="s">
        <v>77</v>
      </c>
      <c r="AW159" s="12" t="s">
        <v>27</v>
      </c>
      <c r="AX159" s="12" t="s">
        <v>69</v>
      </c>
      <c r="AY159" s="143" t="s">
        <v>150</v>
      </c>
    </row>
    <row r="160" spans="2:51" s="12" customFormat="1">
      <c r="B160" s="141"/>
      <c r="D160" s="142" t="s">
        <v>159</v>
      </c>
      <c r="E160" s="143" t="s">
        <v>1</v>
      </c>
      <c r="F160" s="144" t="s">
        <v>191</v>
      </c>
      <c r="H160" s="143" t="s">
        <v>1</v>
      </c>
      <c r="L160" s="141"/>
      <c r="M160" s="145"/>
      <c r="T160" s="146"/>
      <c r="AT160" s="143" t="s">
        <v>159</v>
      </c>
      <c r="AU160" s="143" t="s">
        <v>79</v>
      </c>
      <c r="AV160" s="12" t="s">
        <v>77</v>
      </c>
      <c r="AW160" s="12" t="s">
        <v>27</v>
      </c>
      <c r="AX160" s="12" t="s">
        <v>69</v>
      </c>
      <c r="AY160" s="143" t="s">
        <v>150</v>
      </c>
    </row>
    <row r="161" spans="2:65" s="12" customFormat="1">
      <c r="B161" s="141"/>
      <c r="D161" s="142" t="s">
        <v>159</v>
      </c>
      <c r="E161" s="143" t="s">
        <v>1</v>
      </c>
      <c r="F161" s="144" t="s">
        <v>192</v>
      </c>
      <c r="H161" s="143" t="s">
        <v>1</v>
      </c>
      <c r="L161" s="141"/>
      <c r="M161" s="145"/>
      <c r="T161" s="146"/>
      <c r="AT161" s="143" t="s">
        <v>159</v>
      </c>
      <c r="AU161" s="143" t="s">
        <v>79</v>
      </c>
      <c r="AV161" s="12" t="s">
        <v>77</v>
      </c>
      <c r="AW161" s="12" t="s">
        <v>27</v>
      </c>
      <c r="AX161" s="12" t="s">
        <v>69</v>
      </c>
      <c r="AY161" s="143" t="s">
        <v>150</v>
      </c>
    </row>
    <row r="162" spans="2:65" s="12" customFormat="1" ht="33.75">
      <c r="B162" s="141"/>
      <c r="D162" s="142" t="s">
        <v>159</v>
      </c>
      <c r="E162" s="143" t="s">
        <v>1</v>
      </c>
      <c r="F162" s="144" t="s">
        <v>193</v>
      </c>
      <c r="H162" s="143" t="s">
        <v>1</v>
      </c>
      <c r="L162" s="141"/>
      <c r="M162" s="145"/>
      <c r="T162" s="146"/>
      <c r="AT162" s="143" t="s">
        <v>159</v>
      </c>
      <c r="AU162" s="143" t="s">
        <v>79</v>
      </c>
      <c r="AV162" s="12" t="s">
        <v>77</v>
      </c>
      <c r="AW162" s="12" t="s">
        <v>27</v>
      </c>
      <c r="AX162" s="12" t="s">
        <v>69</v>
      </c>
      <c r="AY162" s="143" t="s">
        <v>150</v>
      </c>
    </row>
    <row r="163" spans="2:65" s="12" customFormat="1" ht="22.5">
      <c r="B163" s="141"/>
      <c r="D163" s="142" t="s">
        <v>159</v>
      </c>
      <c r="E163" s="143" t="s">
        <v>1</v>
      </c>
      <c r="F163" s="144" t="s">
        <v>194</v>
      </c>
      <c r="H163" s="143" t="s">
        <v>1</v>
      </c>
      <c r="L163" s="141"/>
      <c r="M163" s="145"/>
      <c r="T163" s="146"/>
      <c r="AT163" s="143" t="s">
        <v>159</v>
      </c>
      <c r="AU163" s="143" t="s">
        <v>79</v>
      </c>
      <c r="AV163" s="12" t="s">
        <v>77</v>
      </c>
      <c r="AW163" s="12" t="s">
        <v>27</v>
      </c>
      <c r="AX163" s="12" t="s">
        <v>69</v>
      </c>
      <c r="AY163" s="143" t="s">
        <v>150</v>
      </c>
    </row>
    <row r="164" spans="2:65" s="12" customFormat="1" ht="22.5">
      <c r="B164" s="141"/>
      <c r="D164" s="142" t="s">
        <v>159</v>
      </c>
      <c r="E164" s="143" t="s">
        <v>1</v>
      </c>
      <c r="F164" s="144" t="s">
        <v>195</v>
      </c>
      <c r="H164" s="143" t="s">
        <v>1</v>
      </c>
      <c r="L164" s="141"/>
      <c r="M164" s="145"/>
      <c r="T164" s="146"/>
      <c r="AT164" s="143" t="s">
        <v>159</v>
      </c>
      <c r="AU164" s="143" t="s">
        <v>79</v>
      </c>
      <c r="AV164" s="12" t="s">
        <v>77</v>
      </c>
      <c r="AW164" s="12" t="s">
        <v>27</v>
      </c>
      <c r="AX164" s="12" t="s">
        <v>69</v>
      </c>
      <c r="AY164" s="143" t="s">
        <v>150</v>
      </c>
    </row>
    <row r="165" spans="2:65" s="12" customFormat="1">
      <c r="B165" s="141"/>
      <c r="D165" s="142" t="s">
        <v>159</v>
      </c>
      <c r="E165" s="143" t="s">
        <v>1</v>
      </c>
      <c r="F165" s="144" t="s">
        <v>196</v>
      </c>
      <c r="H165" s="143" t="s">
        <v>1</v>
      </c>
      <c r="L165" s="141"/>
      <c r="M165" s="145"/>
      <c r="T165" s="146"/>
      <c r="AT165" s="143" t="s">
        <v>159</v>
      </c>
      <c r="AU165" s="143" t="s">
        <v>79</v>
      </c>
      <c r="AV165" s="12" t="s">
        <v>77</v>
      </c>
      <c r="AW165" s="12" t="s">
        <v>27</v>
      </c>
      <c r="AX165" s="12" t="s">
        <v>69</v>
      </c>
      <c r="AY165" s="143" t="s">
        <v>150</v>
      </c>
    </row>
    <row r="166" spans="2:65" s="11" customFormat="1" ht="22.9" customHeight="1">
      <c r="B166" s="117"/>
      <c r="D166" s="118" t="s">
        <v>68</v>
      </c>
      <c r="E166" s="126" t="s">
        <v>197</v>
      </c>
      <c r="F166" s="126" t="s">
        <v>198</v>
      </c>
      <c r="J166" s="127">
        <f>BK166</f>
        <v>0</v>
      </c>
      <c r="L166" s="117"/>
      <c r="M166" s="121"/>
      <c r="P166" s="122">
        <f>SUM(P167:P212)</f>
        <v>28.138243999999997</v>
      </c>
      <c r="R166" s="122">
        <f>SUM(R167:R212)</f>
        <v>0</v>
      </c>
      <c r="T166" s="123">
        <f>SUM(T167:T212)</f>
        <v>0</v>
      </c>
      <c r="AR166" s="118" t="s">
        <v>77</v>
      </c>
      <c r="AT166" s="124" t="s">
        <v>68</v>
      </c>
      <c r="AU166" s="124" t="s">
        <v>77</v>
      </c>
      <c r="AY166" s="118" t="s">
        <v>150</v>
      </c>
      <c r="BK166" s="125">
        <f>SUM(BK167:BK212)</f>
        <v>0</v>
      </c>
    </row>
    <row r="167" spans="2:65" s="1" customFormat="1" ht="24.2" customHeight="1">
      <c r="B167" s="128"/>
      <c r="C167" s="129" t="s">
        <v>199</v>
      </c>
      <c r="D167" s="129" t="s">
        <v>152</v>
      </c>
      <c r="E167" s="130" t="s">
        <v>200</v>
      </c>
      <c r="F167" s="131" t="s">
        <v>201</v>
      </c>
      <c r="G167" s="132" t="s">
        <v>90</v>
      </c>
      <c r="H167" s="133">
        <v>184.209</v>
      </c>
      <c r="I167" s="134"/>
      <c r="J167" s="134">
        <f>ROUND(I167*H167,2)</f>
        <v>0</v>
      </c>
      <c r="K167" s="131" t="s">
        <v>156</v>
      </c>
      <c r="L167" s="28"/>
      <c r="M167" s="135" t="s">
        <v>1</v>
      </c>
      <c r="N167" s="136" t="s">
        <v>34</v>
      </c>
      <c r="O167" s="137">
        <v>3.4000000000000002E-2</v>
      </c>
      <c r="P167" s="137">
        <f>O167*H167</f>
        <v>6.2631060000000005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157</v>
      </c>
      <c r="AT167" s="139" t="s">
        <v>152</v>
      </c>
      <c r="AU167" s="139" t="s">
        <v>79</v>
      </c>
      <c r="AY167" s="16" t="s">
        <v>150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77</v>
      </c>
      <c r="BK167" s="140">
        <f>ROUND(I167*H167,2)</f>
        <v>0</v>
      </c>
      <c r="BL167" s="16" t="s">
        <v>157</v>
      </c>
      <c r="BM167" s="139" t="s">
        <v>202</v>
      </c>
    </row>
    <row r="168" spans="2:65" s="12" customFormat="1">
      <c r="B168" s="141"/>
      <c r="D168" s="142" t="s">
        <v>159</v>
      </c>
      <c r="E168" s="143" t="s">
        <v>1</v>
      </c>
      <c r="F168" s="144" t="s">
        <v>203</v>
      </c>
      <c r="H168" s="143" t="s">
        <v>1</v>
      </c>
      <c r="L168" s="141"/>
      <c r="M168" s="145"/>
      <c r="T168" s="146"/>
      <c r="AT168" s="143" t="s">
        <v>159</v>
      </c>
      <c r="AU168" s="143" t="s">
        <v>79</v>
      </c>
      <c r="AV168" s="12" t="s">
        <v>77</v>
      </c>
      <c r="AW168" s="12" t="s">
        <v>27</v>
      </c>
      <c r="AX168" s="12" t="s">
        <v>69</v>
      </c>
      <c r="AY168" s="143" t="s">
        <v>150</v>
      </c>
    </row>
    <row r="169" spans="2:65" s="13" customFormat="1">
      <c r="B169" s="147"/>
      <c r="D169" s="142" t="s">
        <v>159</v>
      </c>
      <c r="E169" s="148" t="s">
        <v>1</v>
      </c>
      <c r="F169" s="149" t="s">
        <v>88</v>
      </c>
      <c r="H169" s="150">
        <v>184.209</v>
      </c>
      <c r="L169" s="147"/>
      <c r="M169" s="151"/>
      <c r="T169" s="152"/>
      <c r="AT169" s="148" t="s">
        <v>159</v>
      </c>
      <c r="AU169" s="148" t="s">
        <v>79</v>
      </c>
      <c r="AV169" s="13" t="s">
        <v>79</v>
      </c>
      <c r="AW169" s="13" t="s">
        <v>27</v>
      </c>
      <c r="AX169" s="13" t="s">
        <v>69</v>
      </c>
      <c r="AY169" s="148" t="s">
        <v>150</v>
      </c>
    </row>
    <row r="170" spans="2:65" s="14" customFormat="1">
      <c r="B170" s="153"/>
      <c r="D170" s="142" t="s">
        <v>159</v>
      </c>
      <c r="E170" s="154" t="s">
        <v>1</v>
      </c>
      <c r="F170" s="155" t="s">
        <v>162</v>
      </c>
      <c r="H170" s="156">
        <v>184.209</v>
      </c>
      <c r="L170" s="153"/>
      <c r="M170" s="157"/>
      <c r="T170" s="158"/>
      <c r="AT170" s="154" t="s">
        <v>159</v>
      </c>
      <c r="AU170" s="154" t="s">
        <v>79</v>
      </c>
      <c r="AV170" s="14" t="s">
        <v>157</v>
      </c>
      <c r="AW170" s="14" t="s">
        <v>27</v>
      </c>
      <c r="AX170" s="14" t="s">
        <v>77</v>
      </c>
      <c r="AY170" s="154" t="s">
        <v>150</v>
      </c>
    </row>
    <row r="171" spans="2:65" s="1" customFormat="1" ht="24.2" customHeight="1">
      <c r="B171" s="128"/>
      <c r="C171" s="129" t="s">
        <v>204</v>
      </c>
      <c r="D171" s="129" t="s">
        <v>152</v>
      </c>
      <c r="E171" s="130" t="s">
        <v>205</v>
      </c>
      <c r="F171" s="131" t="s">
        <v>206</v>
      </c>
      <c r="G171" s="132" t="s">
        <v>90</v>
      </c>
      <c r="H171" s="133">
        <v>184.209</v>
      </c>
      <c r="I171" s="134"/>
      <c r="J171" s="134">
        <f>ROUND(I171*H171,2)</f>
        <v>0</v>
      </c>
      <c r="K171" s="131" t="s">
        <v>156</v>
      </c>
      <c r="L171" s="28"/>
      <c r="M171" s="135" t="s">
        <v>1</v>
      </c>
      <c r="N171" s="136" t="s">
        <v>34</v>
      </c>
      <c r="O171" s="137">
        <v>9.0999999999999998E-2</v>
      </c>
      <c r="P171" s="137">
        <f>O171*H171</f>
        <v>16.763019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157</v>
      </c>
      <c r="AT171" s="139" t="s">
        <v>152</v>
      </c>
      <c r="AU171" s="139" t="s">
        <v>79</v>
      </c>
      <c r="AY171" s="16" t="s">
        <v>150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6" t="s">
        <v>77</v>
      </c>
      <c r="BK171" s="140">
        <f>ROUND(I171*H171,2)</f>
        <v>0</v>
      </c>
      <c r="BL171" s="16" t="s">
        <v>157</v>
      </c>
      <c r="BM171" s="139" t="s">
        <v>207</v>
      </c>
    </row>
    <row r="172" spans="2:65" s="12" customFormat="1">
      <c r="B172" s="141"/>
      <c r="D172" s="142" t="s">
        <v>159</v>
      </c>
      <c r="E172" s="143" t="s">
        <v>1</v>
      </c>
      <c r="F172" s="144" t="s">
        <v>203</v>
      </c>
      <c r="H172" s="143" t="s">
        <v>1</v>
      </c>
      <c r="L172" s="141"/>
      <c r="M172" s="145"/>
      <c r="T172" s="146"/>
      <c r="AT172" s="143" t="s">
        <v>159</v>
      </c>
      <c r="AU172" s="143" t="s">
        <v>79</v>
      </c>
      <c r="AV172" s="12" t="s">
        <v>77</v>
      </c>
      <c r="AW172" s="12" t="s">
        <v>27</v>
      </c>
      <c r="AX172" s="12" t="s">
        <v>69</v>
      </c>
      <c r="AY172" s="143" t="s">
        <v>150</v>
      </c>
    </row>
    <row r="173" spans="2:65" s="13" customFormat="1">
      <c r="B173" s="147"/>
      <c r="D173" s="142" t="s">
        <v>159</v>
      </c>
      <c r="E173" s="148" t="s">
        <v>1</v>
      </c>
      <c r="F173" s="149" t="s">
        <v>88</v>
      </c>
      <c r="H173" s="150">
        <v>184.209</v>
      </c>
      <c r="L173" s="147"/>
      <c r="M173" s="151"/>
      <c r="T173" s="152"/>
      <c r="AT173" s="148" t="s">
        <v>159</v>
      </c>
      <c r="AU173" s="148" t="s">
        <v>79</v>
      </c>
      <c r="AV173" s="13" t="s">
        <v>79</v>
      </c>
      <c r="AW173" s="13" t="s">
        <v>27</v>
      </c>
      <c r="AX173" s="13" t="s">
        <v>69</v>
      </c>
      <c r="AY173" s="148" t="s">
        <v>150</v>
      </c>
    </row>
    <row r="174" spans="2:65" s="14" customFormat="1">
      <c r="B174" s="153"/>
      <c r="D174" s="142" t="s">
        <v>159</v>
      </c>
      <c r="E174" s="154" t="s">
        <v>1</v>
      </c>
      <c r="F174" s="155" t="s">
        <v>162</v>
      </c>
      <c r="H174" s="156">
        <v>184.209</v>
      </c>
      <c r="L174" s="153"/>
      <c r="M174" s="157"/>
      <c r="T174" s="158"/>
      <c r="AT174" s="154" t="s">
        <v>159</v>
      </c>
      <c r="AU174" s="154" t="s">
        <v>79</v>
      </c>
      <c r="AV174" s="14" t="s">
        <v>157</v>
      </c>
      <c r="AW174" s="14" t="s">
        <v>27</v>
      </c>
      <c r="AX174" s="14" t="s">
        <v>77</v>
      </c>
      <c r="AY174" s="154" t="s">
        <v>150</v>
      </c>
    </row>
    <row r="175" spans="2:65" s="1" customFormat="1" ht="24.2" customHeight="1">
      <c r="B175" s="128"/>
      <c r="C175" s="129" t="s">
        <v>208</v>
      </c>
      <c r="D175" s="129" t="s">
        <v>152</v>
      </c>
      <c r="E175" s="130" t="s">
        <v>209</v>
      </c>
      <c r="F175" s="131" t="s">
        <v>210</v>
      </c>
      <c r="G175" s="132" t="s">
        <v>90</v>
      </c>
      <c r="H175" s="133">
        <v>921.04499999999996</v>
      </c>
      <c r="I175" s="134"/>
      <c r="J175" s="134">
        <f>ROUND(I175*H175,2)</f>
        <v>0</v>
      </c>
      <c r="K175" s="131" t="s">
        <v>156</v>
      </c>
      <c r="L175" s="28"/>
      <c r="M175" s="135" t="s">
        <v>1</v>
      </c>
      <c r="N175" s="136" t="s">
        <v>34</v>
      </c>
      <c r="O175" s="137">
        <v>3.0000000000000001E-3</v>
      </c>
      <c r="P175" s="137">
        <f>O175*H175</f>
        <v>2.7631350000000001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157</v>
      </c>
      <c r="AT175" s="139" t="s">
        <v>152</v>
      </c>
      <c r="AU175" s="139" t="s">
        <v>79</v>
      </c>
      <c r="AY175" s="16" t="s">
        <v>150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6" t="s">
        <v>77</v>
      </c>
      <c r="BK175" s="140">
        <f>ROUND(I175*H175,2)</f>
        <v>0</v>
      </c>
      <c r="BL175" s="16" t="s">
        <v>157</v>
      </c>
      <c r="BM175" s="139" t="s">
        <v>211</v>
      </c>
    </row>
    <row r="176" spans="2:65" s="12" customFormat="1">
      <c r="B176" s="141"/>
      <c r="D176" s="142" t="s">
        <v>159</v>
      </c>
      <c r="E176" s="143" t="s">
        <v>1</v>
      </c>
      <c r="F176" s="144" t="s">
        <v>203</v>
      </c>
      <c r="H176" s="143" t="s">
        <v>1</v>
      </c>
      <c r="L176" s="141"/>
      <c r="M176" s="145"/>
      <c r="T176" s="146"/>
      <c r="AT176" s="143" t="s">
        <v>159</v>
      </c>
      <c r="AU176" s="143" t="s">
        <v>79</v>
      </c>
      <c r="AV176" s="12" t="s">
        <v>77</v>
      </c>
      <c r="AW176" s="12" t="s">
        <v>27</v>
      </c>
      <c r="AX176" s="12" t="s">
        <v>69</v>
      </c>
      <c r="AY176" s="143" t="s">
        <v>150</v>
      </c>
    </row>
    <row r="177" spans="2:65" s="13" customFormat="1">
      <c r="B177" s="147"/>
      <c r="D177" s="142" t="s">
        <v>159</v>
      </c>
      <c r="E177" s="148" t="s">
        <v>1</v>
      </c>
      <c r="F177" s="149" t="s">
        <v>88</v>
      </c>
      <c r="H177" s="150">
        <v>184.209</v>
      </c>
      <c r="L177" s="147"/>
      <c r="M177" s="151"/>
      <c r="T177" s="152"/>
      <c r="AT177" s="148" t="s">
        <v>159</v>
      </c>
      <c r="AU177" s="148" t="s">
        <v>79</v>
      </c>
      <c r="AV177" s="13" t="s">
        <v>79</v>
      </c>
      <c r="AW177" s="13" t="s">
        <v>27</v>
      </c>
      <c r="AX177" s="13" t="s">
        <v>69</v>
      </c>
      <c r="AY177" s="148" t="s">
        <v>150</v>
      </c>
    </row>
    <row r="178" spans="2:65" s="14" customFormat="1">
      <c r="B178" s="153"/>
      <c r="D178" s="142" t="s">
        <v>159</v>
      </c>
      <c r="E178" s="154" t="s">
        <v>1</v>
      </c>
      <c r="F178" s="155" t="s">
        <v>162</v>
      </c>
      <c r="H178" s="156">
        <v>184.209</v>
      </c>
      <c r="L178" s="153"/>
      <c r="M178" s="157"/>
      <c r="T178" s="158"/>
      <c r="AT178" s="154" t="s">
        <v>159</v>
      </c>
      <c r="AU178" s="154" t="s">
        <v>79</v>
      </c>
      <c r="AV178" s="14" t="s">
        <v>157</v>
      </c>
      <c r="AW178" s="14" t="s">
        <v>27</v>
      </c>
      <c r="AX178" s="14" t="s">
        <v>77</v>
      </c>
      <c r="AY178" s="154" t="s">
        <v>150</v>
      </c>
    </row>
    <row r="179" spans="2:65" s="13" customFormat="1">
      <c r="B179" s="147"/>
      <c r="D179" s="142" t="s">
        <v>159</v>
      </c>
      <c r="F179" s="149" t="s">
        <v>212</v>
      </c>
      <c r="H179" s="150">
        <v>921.04499999999996</v>
      </c>
      <c r="L179" s="147"/>
      <c r="M179" s="151"/>
      <c r="T179" s="152"/>
      <c r="AT179" s="148" t="s">
        <v>159</v>
      </c>
      <c r="AU179" s="148" t="s">
        <v>79</v>
      </c>
      <c r="AV179" s="13" t="s">
        <v>79</v>
      </c>
      <c r="AW179" s="13" t="s">
        <v>3</v>
      </c>
      <c r="AX179" s="13" t="s">
        <v>77</v>
      </c>
      <c r="AY179" s="148" t="s">
        <v>150</v>
      </c>
    </row>
    <row r="180" spans="2:65" s="1" customFormat="1" ht="16.5" customHeight="1">
      <c r="B180" s="128"/>
      <c r="C180" s="129" t="s">
        <v>213</v>
      </c>
      <c r="D180" s="129" t="s">
        <v>152</v>
      </c>
      <c r="E180" s="130" t="s">
        <v>214</v>
      </c>
      <c r="F180" s="131" t="s">
        <v>215</v>
      </c>
      <c r="G180" s="132" t="s">
        <v>90</v>
      </c>
      <c r="H180" s="133">
        <v>184.209</v>
      </c>
      <c r="I180" s="134"/>
      <c r="J180" s="134">
        <f>ROUND(I180*H180,2)</f>
        <v>0</v>
      </c>
      <c r="K180" s="131" t="s">
        <v>156</v>
      </c>
      <c r="L180" s="28"/>
      <c r="M180" s="135" t="s">
        <v>1</v>
      </c>
      <c r="N180" s="136" t="s">
        <v>34</v>
      </c>
      <c r="O180" s="137">
        <v>6.0000000000000001E-3</v>
      </c>
      <c r="P180" s="137">
        <f>O180*H180</f>
        <v>1.105254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157</v>
      </c>
      <c r="AT180" s="139" t="s">
        <v>152</v>
      </c>
      <c r="AU180" s="139" t="s">
        <v>79</v>
      </c>
      <c r="AY180" s="16" t="s">
        <v>150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77</v>
      </c>
      <c r="BK180" s="140">
        <f>ROUND(I180*H180,2)</f>
        <v>0</v>
      </c>
      <c r="BL180" s="16" t="s">
        <v>157</v>
      </c>
      <c r="BM180" s="139" t="s">
        <v>216</v>
      </c>
    </row>
    <row r="181" spans="2:65" s="13" customFormat="1">
      <c r="B181" s="147"/>
      <c r="D181" s="142" t="s">
        <v>159</v>
      </c>
      <c r="E181" s="148" t="s">
        <v>1</v>
      </c>
      <c r="F181" s="149" t="s">
        <v>88</v>
      </c>
      <c r="H181" s="150">
        <v>184.209</v>
      </c>
      <c r="L181" s="147"/>
      <c r="M181" s="151"/>
      <c r="T181" s="152"/>
      <c r="AT181" s="148" t="s">
        <v>159</v>
      </c>
      <c r="AU181" s="148" t="s">
        <v>79</v>
      </c>
      <c r="AV181" s="13" t="s">
        <v>79</v>
      </c>
      <c r="AW181" s="13" t="s">
        <v>27</v>
      </c>
      <c r="AX181" s="13" t="s">
        <v>69</v>
      </c>
      <c r="AY181" s="148" t="s">
        <v>150</v>
      </c>
    </row>
    <row r="182" spans="2:65" s="14" customFormat="1">
      <c r="B182" s="153"/>
      <c r="D182" s="142" t="s">
        <v>159</v>
      </c>
      <c r="E182" s="154" t="s">
        <v>1</v>
      </c>
      <c r="F182" s="155" t="s">
        <v>162</v>
      </c>
      <c r="H182" s="156">
        <v>184.209</v>
      </c>
      <c r="L182" s="153"/>
      <c r="M182" s="157"/>
      <c r="T182" s="158"/>
      <c r="AT182" s="154" t="s">
        <v>159</v>
      </c>
      <c r="AU182" s="154" t="s">
        <v>79</v>
      </c>
      <c r="AV182" s="14" t="s">
        <v>157</v>
      </c>
      <c r="AW182" s="14" t="s">
        <v>27</v>
      </c>
      <c r="AX182" s="14" t="s">
        <v>77</v>
      </c>
      <c r="AY182" s="154" t="s">
        <v>150</v>
      </c>
    </row>
    <row r="183" spans="2:65" s="1" customFormat="1" ht="33" customHeight="1">
      <c r="B183" s="128"/>
      <c r="C183" s="129" t="s">
        <v>172</v>
      </c>
      <c r="D183" s="129" t="s">
        <v>152</v>
      </c>
      <c r="E183" s="130" t="s">
        <v>217</v>
      </c>
      <c r="F183" s="131" t="s">
        <v>218</v>
      </c>
      <c r="G183" s="132" t="s">
        <v>90</v>
      </c>
      <c r="H183" s="133">
        <v>4.9800000000000004</v>
      </c>
      <c r="I183" s="134"/>
      <c r="J183" s="134">
        <f>ROUND(I183*H183,2)</f>
        <v>0</v>
      </c>
      <c r="K183" s="131" t="s">
        <v>156</v>
      </c>
      <c r="L183" s="28"/>
      <c r="M183" s="135" t="s">
        <v>1</v>
      </c>
      <c r="N183" s="136" t="s">
        <v>34</v>
      </c>
      <c r="O183" s="137">
        <v>0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157</v>
      </c>
      <c r="AT183" s="139" t="s">
        <v>152</v>
      </c>
      <c r="AU183" s="139" t="s">
        <v>79</v>
      </c>
      <c r="AY183" s="16" t="s">
        <v>150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77</v>
      </c>
      <c r="BK183" s="140">
        <f>ROUND(I183*H183,2)</f>
        <v>0</v>
      </c>
      <c r="BL183" s="16" t="s">
        <v>157</v>
      </c>
      <c r="BM183" s="139" t="s">
        <v>219</v>
      </c>
    </row>
    <row r="184" spans="2:65" s="13" customFormat="1">
      <c r="B184" s="147"/>
      <c r="D184" s="142" t="s">
        <v>159</v>
      </c>
      <c r="E184" s="148" t="s">
        <v>1</v>
      </c>
      <c r="F184" s="149" t="s">
        <v>110</v>
      </c>
      <c r="H184" s="150">
        <v>4.9804073600000001</v>
      </c>
      <c r="L184" s="147"/>
      <c r="M184" s="151"/>
      <c r="T184" s="152"/>
      <c r="AT184" s="148" t="s">
        <v>159</v>
      </c>
      <c r="AU184" s="148" t="s">
        <v>79</v>
      </c>
      <c r="AV184" s="13" t="s">
        <v>79</v>
      </c>
      <c r="AW184" s="13" t="s">
        <v>27</v>
      </c>
      <c r="AX184" s="13" t="s">
        <v>69</v>
      </c>
      <c r="AY184" s="148" t="s">
        <v>150</v>
      </c>
    </row>
    <row r="185" spans="2:65" s="14" customFormat="1">
      <c r="B185" s="153"/>
      <c r="D185" s="142" t="s">
        <v>159</v>
      </c>
      <c r="E185" s="154" t="s">
        <v>1</v>
      </c>
      <c r="F185" s="155" t="s">
        <v>162</v>
      </c>
      <c r="H185" s="156">
        <v>4.9804073600000001</v>
      </c>
      <c r="L185" s="153"/>
      <c r="M185" s="157"/>
      <c r="T185" s="158"/>
      <c r="AT185" s="154" t="s">
        <v>159</v>
      </c>
      <c r="AU185" s="154" t="s">
        <v>79</v>
      </c>
      <c r="AV185" s="14" t="s">
        <v>157</v>
      </c>
      <c r="AW185" s="14" t="s">
        <v>27</v>
      </c>
      <c r="AX185" s="14" t="s">
        <v>77</v>
      </c>
      <c r="AY185" s="154" t="s">
        <v>150</v>
      </c>
    </row>
    <row r="186" spans="2:65" s="1" customFormat="1" ht="16.5" customHeight="1">
      <c r="B186" s="128"/>
      <c r="C186" s="129" t="s">
        <v>220</v>
      </c>
      <c r="D186" s="129" t="s">
        <v>152</v>
      </c>
      <c r="E186" s="130" t="s">
        <v>221</v>
      </c>
      <c r="F186" s="131" t="s">
        <v>222</v>
      </c>
      <c r="G186" s="132" t="s">
        <v>90</v>
      </c>
      <c r="H186" s="133">
        <v>4.49</v>
      </c>
      <c r="I186" s="134"/>
      <c r="J186" s="134">
        <f>ROUND(I186*H186,2)</f>
        <v>0</v>
      </c>
      <c r="K186" s="131" t="s">
        <v>156</v>
      </c>
      <c r="L186" s="28"/>
      <c r="M186" s="135" t="s">
        <v>1</v>
      </c>
      <c r="N186" s="136" t="s">
        <v>34</v>
      </c>
      <c r="O186" s="137">
        <v>0.27700000000000002</v>
      </c>
      <c r="P186" s="137">
        <f>O186*H186</f>
        <v>1.2437300000000002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157</v>
      </c>
      <c r="AT186" s="139" t="s">
        <v>152</v>
      </c>
      <c r="AU186" s="139" t="s">
        <v>79</v>
      </c>
      <c r="AY186" s="16" t="s">
        <v>150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77</v>
      </c>
      <c r="BK186" s="140">
        <f>ROUND(I186*H186,2)</f>
        <v>0</v>
      </c>
      <c r="BL186" s="16" t="s">
        <v>157</v>
      </c>
      <c r="BM186" s="139" t="s">
        <v>223</v>
      </c>
    </row>
    <row r="187" spans="2:65" s="12" customFormat="1">
      <c r="B187" s="141"/>
      <c r="D187" s="142" t="s">
        <v>159</v>
      </c>
      <c r="E187" s="143" t="s">
        <v>1</v>
      </c>
      <c r="F187" s="144" t="s">
        <v>224</v>
      </c>
      <c r="H187" s="143" t="s">
        <v>1</v>
      </c>
      <c r="L187" s="141"/>
      <c r="M187" s="145"/>
      <c r="T187" s="146"/>
      <c r="AT187" s="143" t="s">
        <v>159</v>
      </c>
      <c r="AU187" s="143" t="s">
        <v>79</v>
      </c>
      <c r="AV187" s="12" t="s">
        <v>77</v>
      </c>
      <c r="AW187" s="12" t="s">
        <v>27</v>
      </c>
      <c r="AX187" s="12" t="s">
        <v>69</v>
      </c>
      <c r="AY187" s="143" t="s">
        <v>150</v>
      </c>
    </row>
    <row r="188" spans="2:65" s="13" customFormat="1">
      <c r="B188" s="147"/>
      <c r="D188" s="142" t="s">
        <v>159</v>
      </c>
      <c r="E188" s="148" t="s">
        <v>1</v>
      </c>
      <c r="F188" s="149" t="s">
        <v>225</v>
      </c>
      <c r="H188" s="150">
        <v>2.49020368</v>
      </c>
      <c r="L188" s="147"/>
      <c r="M188" s="151"/>
      <c r="T188" s="152"/>
      <c r="AT188" s="148" t="s">
        <v>159</v>
      </c>
      <c r="AU188" s="148" t="s">
        <v>79</v>
      </c>
      <c r="AV188" s="13" t="s">
        <v>79</v>
      </c>
      <c r="AW188" s="13" t="s">
        <v>27</v>
      </c>
      <c r="AX188" s="13" t="s">
        <v>69</v>
      </c>
      <c r="AY188" s="148" t="s">
        <v>150</v>
      </c>
    </row>
    <row r="189" spans="2:65" s="13" customFormat="1">
      <c r="B189" s="147"/>
      <c r="D189" s="142" t="s">
        <v>159</v>
      </c>
      <c r="E189" s="148" t="s">
        <v>1</v>
      </c>
      <c r="F189" s="149" t="s">
        <v>113</v>
      </c>
      <c r="H189" s="150">
        <v>2</v>
      </c>
      <c r="L189" s="147"/>
      <c r="M189" s="151"/>
      <c r="T189" s="152"/>
      <c r="AT189" s="148" t="s">
        <v>159</v>
      </c>
      <c r="AU189" s="148" t="s">
        <v>79</v>
      </c>
      <c r="AV189" s="13" t="s">
        <v>79</v>
      </c>
      <c r="AW189" s="13" t="s">
        <v>27</v>
      </c>
      <c r="AX189" s="13" t="s">
        <v>69</v>
      </c>
      <c r="AY189" s="148" t="s">
        <v>150</v>
      </c>
    </row>
    <row r="190" spans="2:65" s="14" customFormat="1">
      <c r="B190" s="153"/>
      <c r="D190" s="142" t="s">
        <v>159</v>
      </c>
      <c r="E190" s="154" t="s">
        <v>1</v>
      </c>
      <c r="F190" s="155" t="s">
        <v>162</v>
      </c>
      <c r="H190" s="156">
        <v>4.4902036799999996</v>
      </c>
      <c r="L190" s="153"/>
      <c r="M190" s="157"/>
      <c r="T190" s="158"/>
      <c r="AT190" s="154" t="s">
        <v>159</v>
      </c>
      <c r="AU190" s="154" t="s">
        <v>79</v>
      </c>
      <c r="AV190" s="14" t="s">
        <v>157</v>
      </c>
      <c r="AW190" s="14" t="s">
        <v>27</v>
      </c>
      <c r="AX190" s="14" t="s">
        <v>77</v>
      </c>
      <c r="AY190" s="154" t="s">
        <v>150</v>
      </c>
    </row>
    <row r="191" spans="2:65" s="1" customFormat="1" ht="24.2" customHeight="1">
      <c r="B191" s="128"/>
      <c r="C191" s="129" t="s">
        <v>226</v>
      </c>
      <c r="D191" s="129" t="s">
        <v>152</v>
      </c>
      <c r="E191" s="130" t="s">
        <v>227</v>
      </c>
      <c r="F191" s="131" t="s">
        <v>228</v>
      </c>
      <c r="G191" s="132" t="s">
        <v>90</v>
      </c>
      <c r="H191" s="133">
        <v>2</v>
      </c>
      <c r="I191" s="134"/>
      <c r="J191" s="134">
        <f>ROUND(I191*H191,2)</f>
        <v>0</v>
      </c>
      <c r="K191" s="131" t="s">
        <v>156</v>
      </c>
      <c r="L191" s="28"/>
      <c r="M191" s="135" t="s">
        <v>1</v>
      </c>
      <c r="N191" s="136" t="s">
        <v>34</v>
      </c>
      <c r="O191" s="137">
        <v>0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157</v>
      </c>
      <c r="AT191" s="139" t="s">
        <v>152</v>
      </c>
      <c r="AU191" s="139" t="s">
        <v>79</v>
      </c>
      <c r="AY191" s="16" t="s">
        <v>150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77</v>
      </c>
      <c r="BK191" s="140">
        <f>ROUND(I191*H191,2)</f>
        <v>0</v>
      </c>
      <c r="BL191" s="16" t="s">
        <v>157</v>
      </c>
      <c r="BM191" s="139" t="s">
        <v>229</v>
      </c>
    </row>
    <row r="192" spans="2:65" s="12" customFormat="1">
      <c r="B192" s="141"/>
      <c r="D192" s="142" t="s">
        <v>159</v>
      </c>
      <c r="E192" s="143" t="s">
        <v>1</v>
      </c>
      <c r="F192" s="144" t="s">
        <v>230</v>
      </c>
      <c r="H192" s="143" t="s">
        <v>1</v>
      </c>
      <c r="L192" s="141"/>
      <c r="M192" s="145"/>
      <c r="T192" s="146"/>
      <c r="AT192" s="143" t="s">
        <v>159</v>
      </c>
      <c r="AU192" s="143" t="s">
        <v>79</v>
      </c>
      <c r="AV192" s="12" t="s">
        <v>77</v>
      </c>
      <c r="AW192" s="12" t="s">
        <v>27</v>
      </c>
      <c r="AX192" s="12" t="s">
        <v>69</v>
      </c>
      <c r="AY192" s="143" t="s">
        <v>150</v>
      </c>
    </row>
    <row r="193" spans="2:65" s="13" customFormat="1">
      <c r="B193" s="147"/>
      <c r="D193" s="142" t="s">
        <v>159</v>
      </c>
      <c r="E193" s="148" t="s">
        <v>1</v>
      </c>
      <c r="F193" s="149" t="s">
        <v>113</v>
      </c>
      <c r="H193" s="150">
        <v>2</v>
      </c>
      <c r="L193" s="147"/>
      <c r="M193" s="151"/>
      <c r="T193" s="152"/>
      <c r="AT193" s="148" t="s">
        <v>159</v>
      </c>
      <c r="AU193" s="148" t="s">
        <v>79</v>
      </c>
      <c r="AV193" s="13" t="s">
        <v>79</v>
      </c>
      <c r="AW193" s="13" t="s">
        <v>27</v>
      </c>
      <c r="AX193" s="13" t="s">
        <v>69</v>
      </c>
      <c r="AY193" s="148" t="s">
        <v>150</v>
      </c>
    </row>
    <row r="194" spans="2:65" s="14" customFormat="1">
      <c r="B194" s="153"/>
      <c r="D194" s="142" t="s">
        <v>159</v>
      </c>
      <c r="E194" s="154" t="s">
        <v>1</v>
      </c>
      <c r="F194" s="155" t="s">
        <v>162</v>
      </c>
      <c r="H194" s="156">
        <v>2</v>
      </c>
      <c r="L194" s="153"/>
      <c r="M194" s="157"/>
      <c r="T194" s="158"/>
      <c r="AT194" s="154" t="s">
        <v>159</v>
      </c>
      <c r="AU194" s="154" t="s">
        <v>79</v>
      </c>
      <c r="AV194" s="14" t="s">
        <v>157</v>
      </c>
      <c r="AW194" s="14" t="s">
        <v>27</v>
      </c>
      <c r="AX194" s="14" t="s">
        <v>77</v>
      </c>
      <c r="AY194" s="154" t="s">
        <v>150</v>
      </c>
    </row>
    <row r="195" spans="2:65" s="1" customFormat="1" ht="33" customHeight="1">
      <c r="B195" s="128"/>
      <c r="C195" s="129" t="s">
        <v>231</v>
      </c>
      <c r="D195" s="129" t="s">
        <v>152</v>
      </c>
      <c r="E195" s="130" t="s">
        <v>232</v>
      </c>
      <c r="F195" s="131" t="s">
        <v>233</v>
      </c>
      <c r="G195" s="132" t="s">
        <v>90</v>
      </c>
      <c r="H195" s="133">
        <v>4.0549999999999997</v>
      </c>
      <c r="I195" s="134"/>
      <c r="J195" s="134">
        <f>ROUND(I195*H195,2)</f>
        <v>0</v>
      </c>
      <c r="K195" s="131" t="s">
        <v>156</v>
      </c>
      <c r="L195" s="28"/>
      <c r="M195" s="135" t="s">
        <v>1</v>
      </c>
      <c r="N195" s="136" t="s">
        <v>34</v>
      </c>
      <c r="O195" s="137">
        <v>0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157</v>
      </c>
      <c r="AT195" s="139" t="s">
        <v>152</v>
      </c>
      <c r="AU195" s="139" t="s">
        <v>79</v>
      </c>
      <c r="AY195" s="16" t="s">
        <v>150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77</v>
      </c>
      <c r="BK195" s="140">
        <f>ROUND(I195*H195,2)</f>
        <v>0</v>
      </c>
      <c r="BL195" s="16" t="s">
        <v>157</v>
      </c>
      <c r="BM195" s="139" t="s">
        <v>234</v>
      </c>
    </row>
    <row r="196" spans="2:65" s="13" customFormat="1">
      <c r="B196" s="147"/>
      <c r="D196" s="142" t="s">
        <v>159</v>
      </c>
      <c r="E196" s="148" t="s">
        <v>1</v>
      </c>
      <c r="F196" s="149" t="s">
        <v>102</v>
      </c>
      <c r="H196" s="150">
        <v>4.0553066400000004</v>
      </c>
      <c r="L196" s="147"/>
      <c r="M196" s="151"/>
      <c r="T196" s="152"/>
      <c r="AT196" s="148" t="s">
        <v>159</v>
      </c>
      <c r="AU196" s="148" t="s">
        <v>79</v>
      </c>
      <c r="AV196" s="13" t="s">
        <v>79</v>
      </c>
      <c r="AW196" s="13" t="s">
        <v>27</v>
      </c>
      <c r="AX196" s="13" t="s">
        <v>69</v>
      </c>
      <c r="AY196" s="148" t="s">
        <v>150</v>
      </c>
    </row>
    <row r="197" spans="2:65" s="14" customFormat="1">
      <c r="B197" s="153"/>
      <c r="D197" s="142" t="s">
        <v>159</v>
      </c>
      <c r="E197" s="154" t="s">
        <v>1</v>
      </c>
      <c r="F197" s="155" t="s">
        <v>162</v>
      </c>
      <c r="H197" s="156">
        <v>4.0553066400000004</v>
      </c>
      <c r="L197" s="153"/>
      <c r="M197" s="157"/>
      <c r="T197" s="158"/>
      <c r="AT197" s="154" t="s">
        <v>159</v>
      </c>
      <c r="AU197" s="154" t="s">
        <v>79</v>
      </c>
      <c r="AV197" s="14" t="s">
        <v>157</v>
      </c>
      <c r="AW197" s="14" t="s">
        <v>27</v>
      </c>
      <c r="AX197" s="14" t="s">
        <v>77</v>
      </c>
      <c r="AY197" s="154" t="s">
        <v>150</v>
      </c>
    </row>
    <row r="198" spans="2:65" s="1" customFormat="1" ht="37.9" customHeight="1">
      <c r="B198" s="128"/>
      <c r="C198" s="129" t="s">
        <v>235</v>
      </c>
      <c r="D198" s="129" t="s">
        <v>152</v>
      </c>
      <c r="E198" s="130" t="s">
        <v>236</v>
      </c>
      <c r="F198" s="131" t="s">
        <v>237</v>
      </c>
      <c r="G198" s="132" t="s">
        <v>90</v>
      </c>
      <c r="H198" s="133">
        <v>28.849</v>
      </c>
      <c r="I198" s="134"/>
      <c r="J198" s="134">
        <f>ROUND(I198*H198,2)</f>
        <v>0</v>
      </c>
      <c r="K198" s="131" t="s">
        <v>156</v>
      </c>
      <c r="L198" s="28"/>
      <c r="M198" s="135" t="s">
        <v>1</v>
      </c>
      <c r="N198" s="136" t="s">
        <v>34</v>
      </c>
      <c r="O198" s="137">
        <v>0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157</v>
      </c>
      <c r="AT198" s="139" t="s">
        <v>152</v>
      </c>
      <c r="AU198" s="139" t="s">
        <v>79</v>
      </c>
      <c r="AY198" s="16" t="s">
        <v>150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6" t="s">
        <v>77</v>
      </c>
      <c r="BK198" s="140">
        <f>ROUND(I198*H198,2)</f>
        <v>0</v>
      </c>
      <c r="BL198" s="16" t="s">
        <v>157</v>
      </c>
      <c r="BM198" s="139" t="s">
        <v>238</v>
      </c>
    </row>
    <row r="199" spans="2:65" s="13" customFormat="1">
      <c r="B199" s="147"/>
      <c r="D199" s="142" t="s">
        <v>159</v>
      </c>
      <c r="E199" s="148" t="s">
        <v>1</v>
      </c>
      <c r="F199" s="149" t="s">
        <v>96</v>
      </c>
      <c r="H199" s="150">
        <v>28.848666000000001</v>
      </c>
      <c r="L199" s="147"/>
      <c r="M199" s="151"/>
      <c r="T199" s="152"/>
      <c r="AT199" s="148" t="s">
        <v>159</v>
      </c>
      <c r="AU199" s="148" t="s">
        <v>79</v>
      </c>
      <c r="AV199" s="13" t="s">
        <v>79</v>
      </c>
      <c r="AW199" s="13" t="s">
        <v>27</v>
      </c>
      <c r="AX199" s="13" t="s">
        <v>69</v>
      </c>
      <c r="AY199" s="148" t="s">
        <v>150</v>
      </c>
    </row>
    <row r="200" spans="2:65" s="14" customFormat="1">
      <c r="B200" s="153"/>
      <c r="D200" s="142" t="s">
        <v>159</v>
      </c>
      <c r="E200" s="154" t="s">
        <v>1</v>
      </c>
      <c r="F200" s="155" t="s">
        <v>162</v>
      </c>
      <c r="H200" s="156">
        <v>28.848666000000001</v>
      </c>
      <c r="L200" s="153"/>
      <c r="M200" s="157"/>
      <c r="T200" s="158"/>
      <c r="AT200" s="154" t="s">
        <v>159</v>
      </c>
      <c r="AU200" s="154" t="s">
        <v>79</v>
      </c>
      <c r="AV200" s="14" t="s">
        <v>157</v>
      </c>
      <c r="AW200" s="14" t="s">
        <v>27</v>
      </c>
      <c r="AX200" s="14" t="s">
        <v>77</v>
      </c>
      <c r="AY200" s="154" t="s">
        <v>150</v>
      </c>
    </row>
    <row r="201" spans="2:65" s="1" customFormat="1" ht="37.9" customHeight="1">
      <c r="B201" s="128"/>
      <c r="C201" s="129" t="s">
        <v>239</v>
      </c>
      <c r="D201" s="129" t="s">
        <v>152</v>
      </c>
      <c r="E201" s="130" t="s">
        <v>240</v>
      </c>
      <c r="F201" s="131" t="s">
        <v>241</v>
      </c>
      <c r="G201" s="132" t="s">
        <v>90</v>
      </c>
      <c r="H201" s="133">
        <v>45.412999999999997</v>
      </c>
      <c r="I201" s="134"/>
      <c r="J201" s="134">
        <f>ROUND(I201*H201,2)</f>
        <v>0</v>
      </c>
      <c r="K201" s="131" t="s">
        <v>156</v>
      </c>
      <c r="L201" s="28"/>
      <c r="M201" s="135" t="s">
        <v>1</v>
      </c>
      <c r="N201" s="136" t="s">
        <v>34</v>
      </c>
      <c r="O201" s="137">
        <v>0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157</v>
      </c>
      <c r="AT201" s="139" t="s">
        <v>152</v>
      </c>
      <c r="AU201" s="139" t="s">
        <v>79</v>
      </c>
      <c r="AY201" s="16" t="s">
        <v>150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77</v>
      </c>
      <c r="BK201" s="140">
        <f>ROUND(I201*H201,2)</f>
        <v>0</v>
      </c>
      <c r="BL201" s="16" t="s">
        <v>157</v>
      </c>
      <c r="BM201" s="139" t="s">
        <v>242</v>
      </c>
    </row>
    <row r="202" spans="2:65" s="13" customFormat="1">
      <c r="B202" s="147"/>
      <c r="D202" s="142" t="s">
        <v>159</v>
      </c>
      <c r="E202" s="148" t="s">
        <v>1</v>
      </c>
      <c r="F202" s="149" t="s">
        <v>99</v>
      </c>
      <c r="H202" s="150">
        <v>45.41328</v>
      </c>
      <c r="L202" s="147"/>
      <c r="M202" s="151"/>
      <c r="T202" s="152"/>
      <c r="AT202" s="148" t="s">
        <v>159</v>
      </c>
      <c r="AU202" s="148" t="s">
        <v>79</v>
      </c>
      <c r="AV202" s="13" t="s">
        <v>79</v>
      </c>
      <c r="AW202" s="13" t="s">
        <v>27</v>
      </c>
      <c r="AX202" s="13" t="s">
        <v>69</v>
      </c>
      <c r="AY202" s="148" t="s">
        <v>150</v>
      </c>
    </row>
    <row r="203" spans="2:65" s="14" customFormat="1">
      <c r="B203" s="153"/>
      <c r="D203" s="142" t="s">
        <v>159</v>
      </c>
      <c r="E203" s="154" t="s">
        <v>1</v>
      </c>
      <c r="F203" s="155" t="s">
        <v>162</v>
      </c>
      <c r="H203" s="156">
        <v>45.41328</v>
      </c>
      <c r="L203" s="153"/>
      <c r="M203" s="157"/>
      <c r="T203" s="158"/>
      <c r="AT203" s="154" t="s">
        <v>159</v>
      </c>
      <c r="AU203" s="154" t="s">
        <v>79</v>
      </c>
      <c r="AV203" s="14" t="s">
        <v>157</v>
      </c>
      <c r="AW203" s="14" t="s">
        <v>27</v>
      </c>
      <c r="AX203" s="14" t="s">
        <v>77</v>
      </c>
      <c r="AY203" s="154" t="s">
        <v>150</v>
      </c>
    </row>
    <row r="204" spans="2:65" s="1" customFormat="1" ht="33" customHeight="1">
      <c r="B204" s="128"/>
      <c r="C204" s="129" t="s">
        <v>8</v>
      </c>
      <c r="D204" s="129" t="s">
        <v>152</v>
      </c>
      <c r="E204" s="130" t="s">
        <v>243</v>
      </c>
      <c r="F204" s="131" t="s">
        <v>244</v>
      </c>
      <c r="G204" s="132" t="s">
        <v>90</v>
      </c>
      <c r="H204" s="133">
        <v>98.058999999999997</v>
      </c>
      <c r="I204" s="134"/>
      <c r="J204" s="134">
        <f>ROUND(I204*H204,2)</f>
        <v>0</v>
      </c>
      <c r="K204" s="131" t="s">
        <v>156</v>
      </c>
      <c r="L204" s="28"/>
      <c r="M204" s="135" t="s">
        <v>1</v>
      </c>
      <c r="N204" s="136" t="s">
        <v>34</v>
      </c>
      <c r="O204" s="137">
        <v>0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157</v>
      </c>
      <c r="AT204" s="139" t="s">
        <v>152</v>
      </c>
      <c r="AU204" s="139" t="s">
        <v>79</v>
      </c>
      <c r="AY204" s="16" t="s">
        <v>150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77</v>
      </c>
      <c r="BK204" s="140">
        <f>ROUND(I204*H204,2)</f>
        <v>0</v>
      </c>
      <c r="BL204" s="16" t="s">
        <v>157</v>
      </c>
      <c r="BM204" s="139" t="s">
        <v>245</v>
      </c>
    </row>
    <row r="205" spans="2:65" s="13" customFormat="1">
      <c r="B205" s="147"/>
      <c r="D205" s="142" t="s">
        <v>159</v>
      </c>
      <c r="E205" s="148" t="s">
        <v>1</v>
      </c>
      <c r="F205" s="149" t="s">
        <v>93</v>
      </c>
      <c r="H205" s="150">
        <v>98.058509999999998</v>
      </c>
      <c r="L205" s="147"/>
      <c r="M205" s="151"/>
      <c r="T205" s="152"/>
      <c r="AT205" s="148" t="s">
        <v>159</v>
      </c>
      <c r="AU205" s="148" t="s">
        <v>79</v>
      </c>
      <c r="AV205" s="13" t="s">
        <v>79</v>
      </c>
      <c r="AW205" s="13" t="s">
        <v>27</v>
      </c>
      <c r="AX205" s="13" t="s">
        <v>69</v>
      </c>
      <c r="AY205" s="148" t="s">
        <v>150</v>
      </c>
    </row>
    <row r="206" spans="2:65" s="14" customFormat="1">
      <c r="B206" s="153"/>
      <c r="D206" s="142" t="s">
        <v>159</v>
      </c>
      <c r="E206" s="154" t="s">
        <v>1</v>
      </c>
      <c r="F206" s="155" t="s">
        <v>162</v>
      </c>
      <c r="H206" s="156">
        <v>98.058509999999998</v>
      </c>
      <c r="L206" s="153"/>
      <c r="M206" s="157"/>
      <c r="T206" s="158"/>
      <c r="AT206" s="154" t="s">
        <v>159</v>
      </c>
      <c r="AU206" s="154" t="s">
        <v>79</v>
      </c>
      <c r="AV206" s="14" t="s">
        <v>157</v>
      </c>
      <c r="AW206" s="14" t="s">
        <v>27</v>
      </c>
      <c r="AX206" s="14" t="s">
        <v>77</v>
      </c>
      <c r="AY206" s="154" t="s">
        <v>150</v>
      </c>
    </row>
    <row r="207" spans="2:65" s="1" customFormat="1" ht="44.25" customHeight="1">
      <c r="B207" s="128"/>
      <c r="C207" s="129" t="s">
        <v>246</v>
      </c>
      <c r="D207" s="129" t="s">
        <v>152</v>
      </c>
      <c r="E207" s="130" t="s">
        <v>247</v>
      </c>
      <c r="F207" s="131" t="s">
        <v>248</v>
      </c>
      <c r="G207" s="132" t="s">
        <v>90</v>
      </c>
      <c r="H207" s="133">
        <v>18.422999999999998</v>
      </c>
      <c r="I207" s="134"/>
      <c r="J207" s="134">
        <f>ROUND(I207*H207,2)</f>
        <v>0</v>
      </c>
      <c r="K207" s="131" t="s">
        <v>156</v>
      </c>
      <c r="L207" s="28"/>
      <c r="M207" s="135" t="s">
        <v>1</v>
      </c>
      <c r="N207" s="136" t="s">
        <v>34</v>
      </c>
      <c r="O207" s="137">
        <v>0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157</v>
      </c>
      <c r="AT207" s="139" t="s">
        <v>152</v>
      </c>
      <c r="AU207" s="139" t="s">
        <v>79</v>
      </c>
      <c r="AY207" s="16" t="s">
        <v>150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6" t="s">
        <v>77</v>
      </c>
      <c r="BK207" s="140">
        <f>ROUND(I207*H207,2)</f>
        <v>0</v>
      </c>
      <c r="BL207" s="16" t="s">
        <v>157</v>
      </c>
      <c r="BM207" s="139" t="s">
        <v>249</v>
      </c>
    </row>
    <row r="208" spans="2:65" s="13" customFormat="1">
      <c r="B208" s="147"/>
      <c r="D208" s="142" t="s">
        <v>159</v>
      </c>
      <c r="E208" s="148" t="s">
        <v>1</v>
      </c>
      <c r="F208" s="149" t="s">
        <v>250</v>
      </c>
      <c r="H208" s="150">
        <v>18.422999999999998</v>
      </c>
      <c r="L208" s="147"/>
      <c r="M208" s="151"/>
      <c r="T208" s="152"/>
      <c r="AT208" s="148" t="s">
        <v>159</v>
      </c>
      <c r="AU208" s="148" t="s">
        <v>79</v>
      </c>
      <c r="AV208" s="13" t="s">
        <v>79</v>
      </c>
      <c r="AW208" s="13" t="s">
        <v>27</v>
      </c>
      <c r="AX208" s="13" t="s">
        <v>69</v>
      </c>
      <c r="AY208" s="148" t="s">
        <v>150</v>
      </c>
    </row>
    <row r="209" spans="2:65" s="14" customFormat="1">
      <c r="B209" s="153"/>
      <c r="D209" s="142" t="s">
        <v>159</v>
      </c>
      <c r="E209" s="154" t="s">
        <v>1</v>
      </c>
      <c r="F209" s="155" t="s">
        <v>162</v>
      </c>
      <c r="H209" s="156">
        <v>18.422999999999998</v>
      </c>
      <c r="L209" s="153"/>
      <c r="M209" s="157"/>
      <c r="T209" s="158"/>
      <c r="AT209" s="154" t="s">
        <v>159</v>
      </c>
      <c r="AU209" s="154" t="s">
        <v>79</v>
      </c>
      <c r="AV209" s="14" t="s">
        <v>157</v>
      </c>
      <c r="AW209" s="14" t="s">
        <v>27</v>
      </c>
      <c r="AX209" s="14" t="s">
        <v>77</v>
      </c>
      <c r="AY209" s="154" t="s">
        <v>150</v>
      </c>
    </row>
    <row r="210" spans="2:65" s="1" customFormat="1" ht="33" customHeight="1">
      <c r="B210" s="128"/>
      <c r="C210" s="129" t="s">
        <v>251</v>
      </c>
      <c r="D210" s="129" t="s">
        <v>152</v>
      </c>
      <c r="E210" s="130" t="s">
        <v>252</v>
      </c>
      <c r="F210" s="131" t="s">
        <v>253</v>
      </c>
      <c r="G210" s="132" t="s">
        <v>90</v>
      </c>
      <c r="H210" s="133">
        <v>0.85299999999999998</v>
      </c>
      <c r="I210" s="134"/>
      <c r="J210" s="134">
        <f>ROUND(I210*H210,2)</f>
        <v>0</v>
      </c>
      <c r="K210" s="131" t="s">
        <v>156</v>
      </c>
      <c r="L210" s="28"/>
      <c r="M210" s="135" t="s">
        <v>1</v>
      </c>
      <c r="N210" s="136" t="s">
        <v>34</v>
      </c>
      <c r="O210" s="137">
        <v>0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157</v>
      </c>
      <c r="AT210" s="139" t="s">
        <v>152</v>
      </c>
      <c r="AU210" s="139" t="s">
        <v>79</v>
      </c>
      <c r="AY210" s="16" t="s">
        <v>150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6" t="s">
        <v>77</v>
      </c>
      <c r="BK210" s="140">
        <f>ROUND(I210*H210,2)</f>
        <v>0</v>
      </c>
      <c r="BL210" s="16" t="s">
        <v>157</v>
      </c>
      <c r="BM210" s="139" t="s">
        <v>254</v>
      </c>
    </row>
    <row r="211" spans="2:65" s="13" customFormat="1">
      <c r="B211" s="147"/>
      <c r="D211" s="142" t="s">
        <v>159</v>
      </c>
      <c r="E211" s="148" t="s">
        <v>1</v>
      </c>
      <c r="F211" s="149" t="s">
        <v>106</v>
      </c>
      <c r="H211" s="150">
        <v>0.85282999999999998</v>
      </c>
      <c r="L211" s="147"/>
      <c r="M211" s="151"/>
      <c r="T211" s="152"/>
      <c r="AT211" s="148" t="s">
        <v>159</v>
      </c>
      <c r="AU211" s="148" t="s">
        <v>79</v>
      </c>
      <c r="AV211" s="13" t="s">
        <v>79</v>
      </c>
      <c r="AW211" s="13" t="s">
        <v>27</v>
      </c>
      <c r="AX211" s="13" t="s">
        <v>69</v>
      </c>
      <c r="AY211" s="148" t="s">
        <v>150</v>
      </c>
    </row>
    <row r="212" spans="2:65" s="14" customFormat="1">
      <c r="B212" s="153"/>
      <c r="D212" s="142" t="s">
        <v>159</v>
      </c>
      <c r="E212" s="154" t="s">
        <v>1</v>
      </c>
      <c r="F212" s="155" t="s">
        <v>162</v>
      </c>
      <c r="H212" s="156">
        <v>0.85282999999999998</v>
      </c>
      <c r="L212" s="153"/>
      <c r="M212" s="157"/>
      <c r="T212" s="158"/>
      <c r="AT212" s="154" t="s">
        <v>159</v>
      </c>
      <c r="AU212" s="154" t="s">
        <v>79</v>
      </c>
      <c r="AV212" s="14" t="s">
        <v>157</v>
      </c>
      <c r="AW212" s="14" t="s">
        <v>27</v>
      </c>
      <c r="AX212" s="14" t="s">
        <v>77</v>
      </c>
      <c r="AY212" s="154" t="s">
        <v>150</v>
      </c>
    </row>
    <row r="213" spans="2:65" s="11" customFormat="1" ht="25.9" customHeight="1">
      <c r="B213" s="117"/>
      <c r="D213" s="118" t="s">
        <v>68</v>
      </c>
      <c r="E213" s="119" t="s">
        <v>255</v>
      </c>
      <c r="F213" s="119" t="s">
        <v>256</v>
      </c>
      <c r="J213" s="120">
        <f>BK213</f>
        <v>0</v>
      </c>
      <c r="L213" s="117"/>
      <c r="M213" s="121"/>
      <c r="P213" s="122">
        <f>P214+P216+P218+P220</f>
        <v>2.2080000000000002</v>
      </c>
      <c r="R213" s="122">
        <f>R214+R216+R218+R220</f>
        <v>6.8479999999999999E-2</v>
      </c>
      <c r="T213" s="123">
        <f>T214+T216+T218+T220</f>
        <v>0</v>
      </c>
      <c r="AR213" s="118" t="s">
        <v>79</v>
      </c>
      <c r="AT213" s="124" t="s">
        <v>68</v>
      </c>
      <c r="AU213" s="124" t="s">
        <v>69</v>
      </c>
      <c r="AY213" s="118" t="s">
        <v>150</v>
      </c>
      <c r="BK213" s="125">
        <f>BK214+BK216+BK218+BK220</f>
        <v>0</v>
      </c>
    </row>
    <row r="214" spans="2:65" s="11" customFormat="1" ht="22.9" customHeight="1">
      <c r="B214" s="117"/>
      <c r="D214" s="118" t="s">
        <v>68</v>
      </c>
      <c r="E214" s="126" t="s">
        <v>257</v>
      </c>
      <c r="F214" s="126" t="s">
        <v>258</v>
      </c>
      <c r="J214" s="127">
        <f>BK214</f>
        <v>0</v>
      </c>
      <c r="L214" s="117"/>
      <c r="M214" s="121"/>
      <c r="P214" s="122">
        <f>P215</f>
        <v>0.43</v>
      </c>
      <c r="R214" s="122">
        <f>R215</f>
        <v>1.7639999999999999E-2</v>
      </c>
      <c r="T214" s="123">
        <f>T215</f>
        <v>0</v>
      </c>
      <c r="AR214" s="118" t="s">
        <v>79</v>
      </c>
      <c r="AT214" s="124" t="s">
        <v>68</v>
      </c>
      <c r="AU214" s="124" t="s">
        <v>77</v>
      </c>
      <c r="AY214" s="118" t="s">
        <v>150</v>
      </c>
      <c r="BK214" s="125">
        <f>BK215</f>
        <v>0</v>
      </c>
    </row>
    <row r="215" spans="2:65" s="1" customFormat="1" ht="16.5" customHeight="1">
      <c r="B215" s="128"/>
      <c r="C215" s="129" t="s">
        <v>259</v>
      </c>
      <c r="D215" s="129" t="s">
        <v>152</v>
      </c>
      <c r="E215" s="130" t="s">
        <v>260</v>
      </c>
      <c r="F215" s="131" t="s">
        <v>261</v>
      </c>
      <c r="G215" s="132" t="s">
        <v>262</v>
      </c>
      <c r="H215" s="133">
        <v>1</v>
      </c>
      <c r="I215" s="134"/>
      <c r="J215" s="134">
        <f>ROUND(I215*H215,2)</f>
        <v>0</v>
      </c>
      <c r="K215" s="131" t="s">
        <v>1</v>
      </c>
      <c r="L215" s="28"/>
      <c r="M215" s="135" t="s">
        <v>1</v>
      </c>
      <c r="N215" s="136" t="s">
        <v>34</v>
      </c>
      <c r="O215" s="137">
        <v>0.43</v>
      </c>
      <c r="P215" s="137">
        <f>O215*H215</f>
        <v>0.43</v>
      </c>
      <c r="Q215" s="137">
        <v>1.7639999999999999E-2</v>
      </c>
      <c r="R215" s="137">
        <f>Q215*H215</f>
        <v>1.7639999999999999E-2</v>
      </c>
      <c r="S215" s="137">
        <v>0</v>
      </c>
      <c r="T215" s="138">
        <f>S215*H215</f>
        <v>0</v>
      </c>
      <c r="AR215" s="139" t="s">
        <v>246</v>
      </c>
      <c r="AT215" s="139" t="s">
        <v>152</v>
      </c>
      <c r="AU215" s="139" t="s">
        <v>79</v>
      </c>
      <c r="AY215" s="16" t="s">
        <v>150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6" t="s">
        <v>77</v>
      </c>
      <c r="BK215" s="140">
        <f>ROUND(I215*H215,2)</f>
        <v>0</v>
      </c>
      <c r="BL215" s="16" t="s">
        <v>246</v>
      </c>
      <c r="BM215" s="139" t="s">
        <v>263</v>
      </c>
    </row>
    <row r="216" spans="2:65" s="11" customFormat="1" ht="22.9" customHeight="1">
      <c r="B216" s="117"/>
      <c r="D216" s="118" t="s">
        <v>68</v>
      </c>
      <c r="E216" s="126" t="s">
        <v>264</v>
      </c>
      <c r="F216" s="126" t="s">
        <v>265</v>
      </c>
      <c r="J216" s="127">
        <f>BK216</f>
        <v>0</v>
      </c>
      <c r="L216" s="117"/>
      <c r="M216" s="121"/>
      <c r="P216" s="122">
        <f>P217</f>
        <v>1.2549999999999999</v>
      </c>
      <c r="R216" s="122">
        <f>R217</f>
        <v>4.9369999999999997E-2</v>
      </c>
      <c r="T216" s="123">
        <f>T217</f>
        <v>0</v>
      </c>
      <c r="AR216" s="118" t="s">
        <v>79</v>
      </c>
      <c r="AT216" s="124" t="s">
        <v>68</v>
      </c>
      <c r="AU216" s="124" t="s">
        <v>77</v>
      </c>
      <c r="AY216" s="118" t="s">
        <v>150</v>
      </c>
      <c r="BK216" s="125">
        <f>BK217</f>
        <v>0</v>
      </c>
    </row>
    <row r="217" spans="2:65" s="1" customFormat="1" ht="16.5" customHeight="1">
      <c r="B217" s="128"/>
      <c r="C217" s="129" t="s">
        <v>266</v>
      </c>
      <c r="D217" s="129" t="s">
        <v>152</v>
      </c>
      <c r="E217" s="130" t="s">
        <v>267</v>
      </c>
      <c r="F217" s="131" t="s">
        <v>268</v>
      </c>
      <c r="G217" s="132" t="s">
        <v>262</v>
      </c>
      <c r="H217" s="133">
        <v>1</v>
      </c>
      <c r="I217" s="134"/>
      <c r="J217" s="134">
        <f>ROUND(I217*H217,2)</f>
        <v>0</v>
      </c>
      <c r="K217" s="131" t="s">
        <v>1</v>
      </c>
      <c r="L217" s="28"/>
      <c r="M217" s="135" t="s">
        <v>1</v>
      </c>
      <c r="N217" s="136" t="s">
        <v>34</v>
      </c>
      <c r="O217" s="137">
        <v>1.2549999999999999</v>
      </c>
      <c r="P217" s="137">
        <f>O217*H217</f>
        <v>1.2549999999999999</v>
      </c>
      <c r="Q217" s="137">
        <v>4.9369999999999997E-2</v>
      </c>
      <c r="R217" s="137">
        <f>Q217*H217</f>
        <v>4.9369999999999997E-2</v>
      </c>
      <c r="S217" s="137">
        <v>0</v>
      </c>
      <c r="T217" s="138">
        <f>S217*H217</f>
        <v>0</v>
      </c>
      <c r="AR217" s="139" t="s">
        <v>246</v>
      </c>
      <c r="AT217" s="139" t="s">
        <v>152</v>
      </c>
      <c r="AU217" s="139" t="s">
        <v>79</v>
      </c>
      <c r="AY217" s="16" t="s">
        <v>150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6" t="s">
        <v>77</v>
      </c>
      <c r="BK217" s="140">
        <f>ROUND(I217*H217,2)</f>
        <v>0</v>
      </c>
      <c r="BL217" s="16" t="s">
        <v>246</v>
      </c>
      <c r="BM217" s="139" t="s">
        <v>269</v>
      </c>
    </row>
    <row r="218" spans="2:65" s="11" customFormat="1" ht="22.9" customHeight="1">
      <c r="B218" s="117"/>
      <c r="D218" s="118" t="s">
        <v>68</v>
      </c>
      <c r="E218" s="126" t="s">
        <v>270</v>
      </c>
      <c r="F218" s="126" t="s">
        <v>271</v>
      </c>
      <c r="J218" s="127">
        <f>BK218</f>
        <v>0</v>
      </c>
      <c r="L218" s="117"/>
      <c r="M218" s="121"/>
      <c r="P218" s="122">
        <f>P219</f>
        <v>0.47199999999999998</v>
      </c>
      <c r="R218" s="122">
        <f>R219</f>
        <v>1.47E-3</v>
      </c>
      <c r="T218" s="123">
        <f>T219</f>
        <v>0</v>
      </c>
      <c r="AR218" s="118" t="s">
        <v>79</v>
      </c>
      <c r="AT218" s="124" t="s">
        <v>68</v>
      </c>
      <c r="AU218" s="124" t="s">
        <v>77</v>
      </c>
      <c r="AY218" s="118" t="s">
        <v>150</v>
      </c>
      <c r="BK218" s="125">
        <f>BK219</f>
        <v>0</v>
      </c>
    </row>
    <row r="219" spans="2:65" s="1" customFormat="1" ht="16.5" customHeight="1">
      <c r="B219" s="128"/>
      <c r="C219" s="129" t="s">
        <v>272</v>
      </c>
      <c r="D219" s="129" t="s">
        <v>152</v>
      </c>
      <c r="E219" s="130" t="s">
        <v>273</v>
      </c>
      <c r="F219" s="131" t="s">
        <v>274</v>
      </c>
      <c r="G219" s="132" t="s">
        <v>262</v>
      </c>
      <c r="H219" s="133">
        <v>1</v>
      </c>
      <c r="I219" s="134"/>
      <c r="J219" s="134">
        <f>ROUND(I219*H219,2)</f>
        <v>0</v>
      </c>
      <c r="K219" s="131" t="s">
        <v>1</v>
      </c>
      <c r="L219" s="28"/>
      <c r="M219" s="135" t="s">
        <v>1</v>
      </c>
      <c r="N219" s="136" t="s">
        <v>34</v>
      </c>
      <c r="O219" s="137">
        <v>0.47199999999999998</v>
      </c>
      <c r="P219" s="137">
        <f>O219*H219</f>
        <v>0.47199999999999998</v>
      </c>
      <c r="Q219" s="137">
        <v>1.47E-3</v>
      </c>
      <c r="R219" s="137">
        <f>Q219*H219</f>
        <v>1.47E-3</v>
      </c>
      <c r="S219" s="137">
        <v>0</v>
      </c>
      <c r="T219" s="138">
        <f>S219*H219</f>
        <v>0</v>
      </c>
      <c r="AR219" s="139" t="s">
        <v>246</v>
      </c>
      <c r="AT219" s="139" t="s">
        <v>152</v>
      </c>
      <c r="AU219" s="139" t="s">
        <v>79</v>
      </c>
      <c r="AY219" s="16" t="s">
        <v>150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77</v>
      </c>
      <c r="BK219" s="140">
        <f>ROUND(I219*H219,2)</f>
        <v>0</v>
      </c>
      <c r="BL219" s="16" t="s">
        <v>246</v>
      </c>
      <c r="BM219" s="139" t="s">
        <v>275</v>
      </c>
    </row>
    <row r="220" spans="2:65" s="11" customFormat="1" ht="22.9" customHeight="1">
      <c r="B220" s="117"/>
      <c r="D220" s="118" t="s">
        <v>68</v>
      </c>
      <c r="E220" s="126" t="s">
        <v>276</v>
      </c>
      <c r="F220" s="126" t="s">
        <v>277</v>
      </c>
      <c r="J220" s="127">
        <f>BK220</f>
        <v>0</v>
      </c>
      <c r="L220" s="117"/>
      <c r="M220" s="121"/>
      <c r="P220" s="122">
        <f>P221</f>
        <v>5.0999999999999997E-2</v>
      </c>
      <c r="R220" s="122">
        <f>R221</f>
        <v>0</v>
      </c>
      <c r="T220" s="123">
        <f>T221</f>
        <v>0</v>
      </c>
      <c r="AR220" s="118" t="s">
        <v>79</v>
      </c>
      <c r="AT220" s="124" t="s">
        <v>68</v>
      </c>
      <c r="AU220" s="124" t="s">
        <v>77</v>
      </c>
      <c r="AY220" s="118" t="s">
        <v>150</v>
      </c>
      <c r="BK220" s="125">
        <f>BK221</f>
        <v>0</v>
      </c>
    </row>
    <row r="221" spans="2:65" s="1" customFormat="1" ht="16.5" customHeight="1">
      <c r="B221" s="128"/>
      <c r="C221" s="129" t="s">
        <v>7</v>
      </c>
      <c r="D221" s="129" t="s">
        <v>152</v>
      </c>
      <c r="E221" s="130" t="s">
        <v>278</v>
      </c>
      <c r="F221" s="131" t="s">
        <v>279</v>
      </c>
      <c r="G221" s="132" t="s">
        <v>262</v>
      </c>
      <c r="H221" s="133">
        <v>1</v>
      </c>
      <c r="I221" s="134"/>
      <c r="J221" s="134">
        <f>ROUND(I221*H221,2)</f>
        <v>0</v>
      </c>
      <c r="K221" s="131" t="s">
        <v>1</v>
      </c>
      <c r="L221" s="28"/>
      <c r="M221" s="135" t="s">
        <v>1</v>
      </c>
      <c r="N221" s="136" t="s">
        <v>34</v>
      </c>
      <c r="O221" s="137">
        <v>5.0999999999999997E-2</v>
      </c>
      <c r="P221" s="137">
        <f>O221*H221</f>
        <v>5.0999999999999997E-2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246</v>
      </c>
      <c r="AT221" s="139" t="s">
        <v>152</v>
      </c>
      <c r="AU221" s="139" t="s">
        <v>79</v>
      </c>
      <c r="AY221" s="16" t="s">
        <v>150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6" t="s">
        <v>77</v>
      </c>
      <c r="BK221" s="140">
        <f>ROUND(I221*H221,2)</f>
        <v>0</v>
      </c>
      <c r="BL221" s="16" t="s">
        <v>246</v>
      </c>
      <c r="BM221" s="139" t="s">
        <v>280</v>
      </c>
    </row>
    <row r="222" spans="2:65" s="11" customFormat="1" ht="25.9" customHeight="1">
      <c r="B222" s="117"/>
      <c r="D222" s="118" t="s">
        <v>68</v>
      </c>
      <c r="E222" s="119" t="s">
        <v>281</v>
      </c>
      <c r="F222" s="119" t="s">
        <v>282</v>
      </c>
      <c r="J222" s="120">
        <f>BK222</f>
        <v>0</v>
      </c>
      <c r="L222" s="117"/>
      <c r="M222" s="121"/>
      <c r="P222" s="122">
        <f>P223+P225+P227+P229+P231</f>
        <v>0</v>
      </c>
      <c r="R222" s="122">
        <f>R223+R225+R227+R229+R231</f>
        <v>0</v>
      </c>
      <c r="T222" s="123">
        <f>T223+T225+T227+T229+T231</f>
        <v>0</v>
      </c>
      <c r="AR222" s="118" t="s">
        <v>199</v>
      </c>
      <c r="AT222" s="124" t="s">
        <v>68</v>
      </c>
      <c r="AU222" s="124" t="s">
        <v>69</v>
      </c>
      <c r="AY222" s="118" t="s">
        <v>150</v>
      </c>
      <c r="BK222" s="125">
        <f>BK223+BK225+BK227+BK229+BK231</f>
        <v>0</v>
      </c>
    </row>
    <row r="223" spans="2:65" s="11" customFormat="1" ht="22.9" customHeight="1">
      <c r="B223" s="117"/>
      <c r="D223" s="118" t="s">
        <v>68</v>
      </c>
      <c r="E223" s="126" t="s">
        <v>283</v>
      </c>
      <c r="F223" s="126" t="s">
        <v>284</v>
      </c>
      <c r="J223" s="127">
        <f>BK223</f>
        <v>0</v>
      </c>
      <c r="L223" s="117"/>
      <c r="M223" s="121"/>
      <c r="P223" s="122">
        <f>P224</f>
        <v>0</v>
      </c>
      <c r="R223" s="122">
        <f>R224</f>
        <v>0</v>
      </c>
      <c r="T223" s="123">
        <f>T224</f>
        <v>0</v>
      </c>
      <c r="AR223" s="118" t="s">
        <v>199</v>
      </c>
      <c r="AT223" s="124" t="s">
        <v>68</v>
      </c>
      <c r="AU223" s="124" t="s">
        <v>77</v>
      </c>
      <c r="AY223" s="118" t="s">
        <v>150</v>
      </c>
      <c r="BK223" s="125">
        <f>BK224</f>
        <v>0</v>
      </c>
    </row>
    <row r="224" spans="2:65" s="1" customFormat="1" ht="16.5" customHeight="1">
      <c r="B224" s="128"/>
      <c r="C224" s="129" t="s">
        <v>285</v>
      </c>
      <c r="D224" s="129" t="s">
        <v>152</v>
      </c>
      <c r="E224" s="130" t="s">
        <v>286</v>
      </c>
      <c r="F224" s="131" t="s">
        <v>284</v>
      </c>
      <c r="G224" s="132" t="s">
        <v>287</v>
      </c>
      <c r="H224" s="133">
        <v>2907.873</v>
      </c>
      <c r="I224" s="134"/>
      <c r="J224" s="134">
        <f>ROUND(I224*H224,2)</f>
        <v>0</v>
      </c>
      <c r="K224" s="131" t="s">
        <v>1</v>
      </c>
      <c r="L224" s="28"/>
      <c r="M224" s="135" t="s">
        <v>1</v>
      </c>
      <c r="N224" s="136" t="s">
        <v>34</v>
      </c>
      <c r="O224" s="137">
        <v>0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288</v>
      </c>
      <c r="AT224" s="139" t="s">
        <v>152</v>
      </c>
      <c r="AU224" s="139" t="s">
        <v>79</v>
      </c>
      <c r="AY224" s="16" t="s">
        <v>150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6" t="s">
        <v>77</v>
      </c>
      <c r="BK224" s="140">
        <f>ROUND(I224*H224,2)</f>
        <v>0</v>
      </c>
      <c r="BL224" s="16" t="s">
        <v>288</v>
      </c>
      <c r="BM224" s="139" t="s">
        <v>289</v>
      </c>
    </row>
    <row r="225" spans="2:65" s="11" customFormat="1" ht="22.9" customHeight="1">
      <c r="B225" s="117"/>
      <c r="D225" s="118" t="s">
        <v>68</v>
      </c>
      <c r="E225" s="126" t="s">
        <v>290</v>
      </c>
      <c r="F225" s="126" t="s">
        <v>291</v>
      </c>
      <c r="J225" s="127">
        <f>BK225</f>
        <v>0</v>
      </c>
      <c r="L225" s="117"/>
      <c r="M225" s="121"/>
      <c r="P225" s="122">
        <f>P226</f>
        <v>0</v>
      </c>
      <c r="R225" s="122">
        <f>R226</f>
        <v>0</v>
      </c>
      <c r="T225" s="123">
        <f>T226</f>
        <v>0</v>
      </c>
      <c r="AR225" s="118" t="s">
        <v>199</v>
      </c>
      <c r="AT225" s="124" t="s">
        <v>68</v>
      </c>
      <c r="AU225" s="124" t="s">
        <v>77</v>
      </c>
      <c r="AY225" s="118" t="s">
        <v>150</v>
      </c>
      <c r="BK225" s="125">
        <f>BK226</f>
        <v>0</v>
      </c>
    </row>
    <row r="226" spans="2:65" s="1" customFormat="1" ht="16.5" customHeight="1">
      <c r="B226" s="128"/>
      <c r="C226" s="129" t="s">
        <v>292</v>
      </c>
      <c r="D226" s="129" t="s">
        <v>152</v>
      </c>
      <c r="E226" s="130" t="s">
        <v>293</v>
      </c>
      <c r="F226" s="131" t="s">
        <v>294</v>
      </c>
      <c r="G226" s="132" t="s">
        <v>287</v>
      </c>
      <c r="H226" s="133">
        <v>2907.873</v>
      </c>
      <c r="I226" s="134"/>
      <c r="J226" s="134">
        <f>ROUND(I226*H226,2)</f>
        <v>0</v>
      </c>
      <c r="K226" s="131" t="s">
        <v>1</v>
      </c>
      <c r="L226" s="28"/>
      <c r="M226" s="135" t="s">
        <v>1</v>
      </c>
      <c r="N226" s="136" t="s">
        <v>34</v>
      </c>
      <c r="O226" s="137">
        <v>0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288</v>
      </c>
      <c r="AT226" s="139" t="s">
        <v>152</v>
      </c>
      <c r="AU226" s="139" t="s">
        <v>79</v>
      </c>
      <c r="AY226" s="16" t="s">
        <v>150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77</v>
      </c>
      <c r="BK226" s="140">
        <f>ROUND(I226*H226,2)</f>
        <v>0</v>
      </c>
      <c r="BL226" s="16" t="s">
        <v>288</v>
      </c>
      <c r="BM226" s="139" t="s">
        <v>295</v>
      </c>
    </row>
    <row r="227" spans="2:65" s="11" customFormat="1" ht="22.9" customHeight="1">
      <c r="B227" s="117"/>
      <c r="D227" s="118" t="s">
        <v>68</v>
      </c>
      <c r="E227" s="126" t="s">
        <v>296</v>
      </c>
      <c r="F227" s="126" t="s">
        <v>297</v>
      </c>
      <c r="J227" s="127">
        <f>BK227</f>
        <v>0</v>
      </c>
      <c r="L227" s="117"/>
      <c r="M227" s="121"/>
      <c r="P227" s="122">
        <f>P228</f>
        <v>0</v>
      </c>
      <c r="R227" s="122">
        <f>R228</f>
        <v>0</v>
      </c>
      <c r="T227" s="123">
        <f>T228</f>
        <v>0</v>
      </c>
      <c r="AR227" s="118" t="s">
        <v>199</v>
      </c>
      <c r="AT227" s="124" t="s">
        <v>68</v>
      </c>
      <c r="AU227" s="124" t="s">
        <v>77</v>
      </c>
      <c r="AY227" s="118" t="s">
        <v>150</v>
      </c>
      <c r="BK227" s="125">
        <f>BK228</f>
        <v>0</v>
      </c>
    </row>
    <row r="228" spans="2:65" s="1" customFormat="1" ht="36.75" customHeight="1">
      <c r="B228" s="128"/>
      <c r="C228" s="129" t="s">
        <v>298</v>
      </c>
      <c r="D228" s="129" t="s">
        <v>152</v>
      </c>
      <c r="E228" s="130" t="s">
        <v>299</v>
      </c>
      <c r="F228" s="131" t="s">
        <v>512</v>
      </c>
      <c r="G228" s="132" t="s">
        <v>511</v>
      </c>
      <c r="H228" s="133">
        <v>1</v>
      </c>
      <c r="I228" s="134"/>
      <c r="J228" s="134">
        <f>ROUND(I228*H228,2)</f>
        <v>0</v>
      </c>
      <c r="K228" s="131" t="s">
        <v>1</v>
      </c>
      <c r="L228" s="28"/>
      <c r="M228" s="135" t="s">
        <v>1</v>
      </c>
      <c r="N228" s="136" t="s">
        <v>34</v>
      </c>
      <c r="O228" s="137">
        <v>0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288</v>
      </c>
      <c r="AT228" s="139" t="s">
        <v>152</v>
      </c>
      <c r="AU228" s="139" t="s">
        <v>79</v>
      </c>
      <c r="AY228" s="16" t="s">
        <v>150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77</v>
      </c>
      <c r="BK228" s="140">
        <f>ROUND(I228*H228,2)</f>
        <v>0</v>
      </c>
      <c r="BL228" s="16" t="s">
        <v>288</v>
      </c>
      <c r="BM228" s="139" t="s">
        <v>300</v>
      </c>
    </row>
    <row r="229" spans="2:65" s="11" customFormat="1" ht="22.9" customHeight="1">
      <c r="B229" s="117"/>
      <c r="D229" s="118" t="s">
        <v>68</v>
      </c>
      <c r="E229" s="126" t="s">
        <v>301</v>
      </c>
      <c r="F229" s="126" t="s">
        <v>302</v>
      </c>
      <c r="J229" s="127">
        <f>BK229</f>
        <v>0</v>
      </c>
      <c r="L229" s="117"/>
      <c r="M229" s="121"/>
      <c r="P229" s="122">
        <f>P230</f>
        <v>0</v>
      </c>
      <c r="R229" s="122">
        <f>R230</f>
        <v>0</v>
      </c>
      <c r="T229" s="123">
        <f>T230</f>
        <v>0</v>
      </c>
      <c r="AR229" s="118" t="s">
        <v>199</v>
      </c>
      <c r="AT229" s="124" t="s">
        <v>68</v>
      </c>
      <c r="AU229" s="124" t="s">
        <v>77</v>
      </c>
      <c r="AY229" s="118" t="s">
        <v>150</v>
      </c>
      <c r="BK229" s="125">
        <f>BK230</f>
        <v>0</v>
      </c>
    </row>
    <row r="230" spans="2:65" s="1" customFormat="1" ht="16.5" customHeight="1">
      <c r="B230" s="128"/>
      <c r="C230" s="129" t="s">
        <v>303</v>
      </c>
      <c r="D230" s="129" t="s">
        <v>152</v>
      </c>
      <c r="E230" s="130" t="s">
        <v>304</v>
      </c>
      <c r="F230" s="131" t="s">
        <v>302</v>
      </c>
      <c r="G230" s="132" t="s">
        <v>287</v>
      </c>
      <c r="H230" s="133">
        <v>2907.873</v>
      </c>
      <c r="I230" s="134"/>
      <c r="J230" s="134">
        <f>ROUND(I230*H230,2)</f>
        <v>0</v>
      </c>
      <c r="K230" s="131" t="s">
        <v>1</v>
      </c>
      <c r="L230" s="28"/>
      <c r="M230" s="135" t="s">
        <v>1</v>
      </c>
      <c r="N230" s="136" t="s">
        <v>34</v>
      </c>
      <c r="O230" s="137">
        <v>0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288</v>
      </c>
      <c r="AT230" s="139" t="s">
        <v>152</v>
      </c>
      <c r="AU230" s="139" t="s">
        <v>79</v>
      </c>
      <c r="AY230" s="16" t="s">
        <v>150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6" t="s">
        <v>77</v>
      </c>
      <c r="BK230" s="140">
        <f>ROUND(I230*H230,2)</f>
        <v>0</v>
      </c>
      <c r="BL230" s="16" t="s">
        <v>288</v>
      </c>
      <c r="BM230" s="139" t="s">
        <v>305</v>
      </c>
    </row>
    <row r="231" spans="2:65" s="11" customFormat="1" ht="22.9" customHeight="1">
      <c r="B231" s="117"/>
      <c r="D231" s="118" t="s">
        <v>68</v>
      </c>
      <c r="E231" s="126" t="s">
        <v>306</v>
      </c>
      <c r="F231" s="126" t="s">
        <v>307</v>
      </c>
      <c r="J231" s="127">
        <f>BK231</f>
        <v>0</v>
      </c>
      <c r="L231" s="117"/>
      <c r="M231" s="121"/>
      <c r="P231" s="122">
        <f>P232</f>
        <v>0</v>
      </c>
      <c r="R231" s="122">
        <f>R232</f>
        <v>0</v>
      </c>
      <c r="T231" s="123">
        <f>T232</f>
        <v>0</v>
      </c>
      <c r="AR231" s="118" t="s">
        <v>199</v>
      </c>
      <c r="AT231" s="124" t="s">
        <v>68</v>
      </c>
      <c r="AU231" s="124" t="s">
        <v>77</v>
      </c>
      <c r="AY231" s="118" t="s">
        <v>150</v>
      </c>
      <c r="BK231" s="125">
        <f>BK232</f>
        <v>0</v>
      </c>
    </row>
    <row r="232" spans="2:65" s="1" customFormat="1" ht="16.5" customHeight="1">
      <c r="B232" s="128"/>
      <c r="C232" s="129" t="s">
        <v>308</v>
      </c>
      <c r="D232" s="129" t="s">
        <v>152</v>
      </c>
      <c r="E232" s="130" t="s">
        <v>309</v>
      </c>
      <c r="F232" s="131" t="s">
        <v>307</v>
      </c>
      <c r="G232" s="132" t="s">
        <v>287</v>
      </c>
      <c r="H232" s="133">
        <v>2907.873</v>
      </c>
      <c r="I232" s="134"/>
      <c r="J232" s="134">
        <f>ROUND(I232*H232,2)</f>
        <v>0</v>
      </c>
      <c r="K232" s="131" t="s">
        <v>1</v>
      </c>
      <c r="L232" s="28"/>
      <c r="M232" s="159" t="s">
        <v>1</v>
      </c>
      <c r="N232" s="160" t="s">
        <v>34</v>
      </c>
      <c r="O232" s="161">
        <v>0</v>
      </c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AR232" s="139" t="s">
        <v>288</v>
      </c>
      <c r="AT232" s="139" t="s">
        <v>152</v>
      </c>
      <c r="AU232" s="139" t="s">
        <v>79</v>
      </c>
      <c r="AY232" s="16" t="s">
        <v>150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6" t="s">
        <v>77</v>
      </c>
      <c r="BK232" s="140">
        <f>ROUND(I232*H232,2)</f>
        <v>0</v>
      </c>
      <c r="BL232" s="16" t="s">
        <v>288</v>
      </c>
      <c r="BM232" s="139" t="s">
        <v>310</v>
      </c>
    </row>
    <row r="233" spans="2:65" s="1" customFormat="1" ht="6.95" customHeight="1"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28"/>
    </row>
    <row r="236" spans="2:65">
      <c r="F236" s="174" t="s">
        <v>509</v>
      </c>
    </row>
  </sheetData>
  <autoFilter ref="C130:K232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5"/>
  <sheetViews>
    <sheetView showGridLines="0" topLeftCell="A183" workbookViewId="0">
      <selection activeCell="J89" sqref="J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33203125" customWidth="1"/>
    <col min="8" max="8" width="14" customWidth="1"/>
    <col min="9" max="9" width="15.83203125" customWidth="1"/>
    <col min="10" max="11" width="22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6" t="s">
        <v>82</v>
      </c>
      <c r="AZ2" s="84" t="s">
        <v>311</v>
      </c>
      <c r="BA2" s="84" t="s">
        <v>312</v>
      </c>
      <c r="BB2" s="84" t="s">
        <v>168</v>
      </c>
      <c r="BC2" s="84" t="s">
        <v>313</v>
      </c>
      <c r="BD2" s="84" t="s">
        <v>87</v>
      </c>
    </row>
    <row r="3" spans="2:5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84" t="s">
        <v>314</v>
      </c>
      <c r="BA3" s="84" t="s">
        <v>315</v>
      </c>
      <c r="BB3" s="84" t="s">
        <v>155</v>
      </c>
      <c r="BC3" s="84" t="s">
        <v>316</v>
      </c>
      <c r="BD3" s="84" t="s">
        <v>87</v>
      </c>
    </row>
    <row r="4" spans="2:56" ht="24.95" hidden="1" customHeight="1">
      <c r="B4" s="19"/>
      <c r="D4" s="20" t="s">
        <v>92</v>
      </c>
      <c r="L4" s="19"/>
      <c r="M4" s="85" t="s">
        <v>10</v>
      </c>
      <c r="AT4" s="16" t="s">
        <v>3</v>
      </c>
      <c r="AZ4" s="84" t="s">
        <v>317</v>
      </c>
      <c r="BA4" s="84" t="s">
        <v>318</v>
      </c>
      <c r="BB4" s="84" t="s">
        <v>168</v>
      </c>
      <c r="BC4" s="84" t="s">
        <v>319</v>
      </c>
      <c r="BD4" s="84" t="s">
        <v>87</v>
      </c>
    </row>
    <row r="5" spans="2:56" ht="6.95" hidden="1" customHeight="1">
      <c r="B5" s="19"/>
      <c r="L5" s="19"/>
    </row>
    <row r="6" spans="2:56" ht="12" hidden="1" customHeight="1">
      <c r="B6" s="19"/>
      <c r="D6" s="25" t="s">
        <v>14</v>
      </c>
      <c r="L6" s="19"/>
    </row>
    <row r="7" spans="2:56" ht="16.5" hidden="1" customHeight="1">
      <c r="B7" s="19"/>
      <c r="E7" s="210" t="str">
        <f>'Rekapitulace stavby'!K6</f>
        <v>Demolice objektu Kiosek , Husovo náměstí, Chabařovice</v>
      </c>
      <c r="F7" s="211"/>
      <c r="G7" s="211"/>
      <c r="H7" s="211"/>
      <c r="L7" s="19"/>
    </row>
    <row r="8" spans="2:56" s="1" customFormat="1" ht="12" hidden="1" customHeight="1">
      <c r="B8" s="28"/>
      <c r="D8" s="25" t="s">
        <v>105</v>
      </c>
      <c r="L8" s="28"/>
    </row>
    <row r="9" spans="2:56" s="1" customFormat="1" ht="16.5" hidden="1" customHeight="1">
      <c r="B9" s="28"/>
      <c r="E9" s="187" t="s">
        <v>320</v>
      </c>
      <c r="F9" s="209"/>
      <c r="G9" s="209"/>
      <c r="H9" s="209"/>
      <c r="L9" s="28"/>
    </row>
    <row r="10" spans="2:56" s="1" customFormat="1" hidden="1">
      <c r="B10" s="28"/>
      <c r="L10" s="28"/>
    </row>
    <row r="11" spans="2:5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0</v>
      </c>
      <c r="L12" s="28"/>
    </row>
    <row r="13" spans="2:56" s="1" customFormat="1" ht="10.9" hidden="1" customHeight="1">
      <c r="B13" s="28"/>
      <c r="L13" s="28"/>
    </row>
    <row r="14" spans="2:56" s="1" customFormat="1" ht="12" hidden="1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5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28"/>
    </row>
    <row r="16" spans="2:5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24</v>
      </c>
      <c r="I17" s="25" t="s">
        <v>22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03" t="str">
        <f>'Rekapitulace stavby'!E14</f>
        <v xml:space="preserve"> </v>
      </c>
      <c r="F18" s="203"/>
      <c r="G18" s="203"/>
      <c r="H18" s="203"/>
      <c r="I18" s="25" t="s">
        <v>23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26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23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28</v>
      </c>
      <c r="L26" s="28"/>
    </row>
    <row r="27" spans="2:12" s="7" customFormat="1" ht="16.5" hidden="1" customHeight="1">
      <c r="B27" s="86"/>
      <c r="E27" s="205" t="s">
        <v>1</v>
      </c>
      <c r="F27" s="205"/>
      <c r="G27" s="205"/>
      <c r="H27" s="205"/>
      <c r="L27" s="86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7" t="s">
        <v>29</v>
      </c>
      <c r="J30" s="62">
        <f>ROUND(J127,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hidden="1" customHeight="1">
      <c r="B33" s="28"/>
      <c r="D33" s="51" t="s">
        <v>33</v>
      </c>
      <c r="E33" s="25" t="s">
        <v>34</v>
      </c>
      <c r="F33" s="88">
        <f>ROUND((SUM(BE127:BE191)),  2)</f>
        <v>0</v>
      </c>
      <c r="I33" s="89">
        <v>0.21</v>
      </c>
      <c r="J33" s="88">
        <f>ROUND(((SUM(BE127:BE191))*I33),  2)</f>
        <v>0</v>
      </c>
      <c r="L33" s="28"/>
    </row>
    <row r="34" spans="2:12" s="1" customFormat="1" ht="14.45" hidden="1" customHeight="1">
      <c r="B34" s="28"/>
      <c r="E34" s="25" t="s">
        <v>35</v>
      </c>
      <c r="F34" s="88">
        <f>ROUND((SUM(BF127:BF191)),  2)</f>
        <v>0</v>
      </c>
      <c r="I34" s="89">
        <v>0.15</v>
      </c>
      <c r="J34" s="88">
        <f>ROUND(((SUM(BF127:BF191))*I34),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8">
        <f>ROUND((SUM(BG127:BG191)),  2)</f>
        <v>0</v>
      </c>
      <c r="I35" s="89">
        <v>0.21</v>
      </c>
      <c r="J35" s="88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8">
        <f>ROUND((SUM(BH127:BH191)),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8">
        <f>ROUND((SUM(BI127:BI191)),  2)</f>
        <v>0</v>
      </c>
      <c r="I37" s="89">
        <v>0</v>
      </c>
      <c r="J37" s="88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0"/>
      <c r="D39" s="91" t="s">
        <v>39</v>
      </c>
      <c r="E39" s="53"/>
      <c r="F39" s="53"/>
      <c r="G39" s="92" t="s">
        <v>40</v>
      </c>
      <c r="H39" s="93" t="s">
        <v>41</v>
      </c>
      <c r="I39" s="53"/>
      <c r="J39" s="94">
        <f>SUM(J30:J37)</f>
        <v>0</v>
      </c>
      <c r="K39" s="95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44</v>
      </c>
      <c r="E61" s="30"/>
      <c r="F61" s="96" t="s">
        <v>45</v>
      </c>
      <c r="G61" s="39" t="s">
        <v>44</v>
      </c>
      <c r="H61" s="30"/>
      <c r="I61" s="30"/>
      <c r="J61" s="97" t="s">
        <v>45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44</v>
      </c>
      <c r="E76" s="30"/>
      <c r="F76" s="96" t="s">
        <v>45</v>
      </c>
      <c r="G76" s="39" t="s">
        <v>44</v>
      </c>
      <c r="H76" s="30"/>
      <c r="I76" s="30"/>
      <c r="J76" s="97" t="s">
        <v>45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115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10" t="str">
        <f>E7</f>
        <v>Demolice objektu Kiosek , Husovo náměstí, Chabařovice</v>
      </c>
      <c r="F85" s="211"/>
      <c r="G85" s="211"/>
      <c r="H85" s="211"/>
      <c r="L85" s="28"/>
    </row>
    <row r="86" spans="2:47" s="1" customFormat="1" ht="12" customHeight="1">
      <c r="B86" s="28"/>
      <c r="C86" s="25" t="s">
        <v>105</v>
      </c>
      <c r="L86" s="28"/>
    </row>
    <row r="87" spans="2:47" s="1" customFormat="1" ht="16.5" customHeight="1">
      <c r="B87" s="28"/>
      <c r="E87" s="187" t="str">
        <f>E9</f>
        <v>SO-02 - Odstranění azbestu ze střechy</v>
      </c>
      <c r="F87" s="209"/>
      <c r="G87" s="209"/>
      <c r="H87" s="20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8" t="s">
        <v>116</v>
      </c>
      <c r="D94" s="90"/>
      <c r="E94" s="90"/>
      <c r="F94" s="90"/>
      <c r="G94" s="90"/>
      <c r="H94" s="90"/>
      <c r="I94" s="90"/>
      <c r="J94" s="99" t="s">
        <v>117</v>
      </c>
      <c r="K94" s="9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0" t="s">
        <v>118</v>
      </c>
      <c r="J96" s="62">
        <f>J127</f>
        <v>0</v>
      </c>
      <c r="L96" s="28"/>
      <c r="AU96" s="16" t="s">
        <v>119</v>
      </c>
    </row>
    <row r="97" spans="2:12" s="8" customFormat="1" ht="24.95" customHeight="1">
      <c r="B97" s="101"/>
      <c r="D97" s="102" t="s">
        <v>120</v>
      </c>
      <c r="E97" s="103"/>
      <c r="F97" s="103"/>
      <c r="G97" s="103"/>
      <c r="H97" s="103"/>
      <c r="I97" s="103"/>
      <c r="J97" s="104">
        <f>J128</f>
        <v>0</v>
      </c>
      <c r="L97" s="101"/>
    </row>
    <row r="98" spans="2:12" s="9" customFormat="1" ht="19.899999999999999" customHeight="1">
      <c r="B98" s="105"/>
      <c r="D98" s="106" t="s">
        <v>123</v>
      </c>
      <c r="E98" s="107"/>
      <c r="F98" s="107"/>
      <c r="G98" s="107"/>
      <c r="H98" s="107"/>
      <c r="I98" s="107"/>
      <c r="J98" s="108">
        <f>J129</f>
        <v>0</v>
      </c>
      <c r="L98" s="105"/>
    </row>
    <row r="99" spans="2:12" s="9" customFormat="1" ht="19.899999999999999" customHeight="1">
      <c r="B99" s="105"/>
      <c r="D99" s="106" t="s">
        <v>321</v>
      </c>
      <c r="E99" s="107"/>
      <c r="F99" s="107"/>
      <c r="G99" s="107"/>
      <c r="H99" s="107"/>
      <c r="I99" s="107"/>
      <c r="J99" s="108">
        <f>J136</f>
        <v>0</v>
      </c>
      <c r="L99" s="105"/>
    </row>
    <row r="100" spans="2:12" s="8" customFormat="1" ht="24.95" customHeight="1">
      <c r="B100" s="101"/>
      <c r="D100" s="102" t="s">
        <v>124</v>
      </c>
      <c r="E100" s="103"/>
      <c r="F100" s="103"/>
      <c r="G100" s="103"/>
      <c r="H100" s="103"/>
      <c r="I100" s="103"/>
      <c r="J100" s="104">
        <f>J138</f>
        <v>0</v>
      </c>
      <c r="L100" s="101"/>
    </row>
    <row r="101" spans="2:12" s="9" customFormat="1" ht="19.899999999999999" customHeight="1">
      <c r="B101" s="105"/>
      <c r="D101" s="106" t="s">
        <v>322</v>
      </c>
      <c r="E101" s="107"/>
      <c r="F101" s="107"/>
      <c r="G101" s="107"/>
      <c r="H101" s="107"/>
      <c r="I101" s="107"/>
      <c r="J101" s="108">
        <f>J139</f>
        <v>0</v>
      </c>
      <c r="L101" s="105"/>
    </row>
    <row r="102" spans="2:12" s="8" customFormat="1" ht="24.95" customHeight="1">
      <c r="B102" s="101"/>
      <c r="D102" s="102" t="s">
        <v>323</v>
      </c>
      <c r="E102" s="103"/>
      <c r="F102" s="103"/>
      <c r="G102" s="103"/>
      <c r="H102" s="103"/>
      <c r="I102" s="103"/>
      <c r="J102" s="104">
        <f>J156</f>
        <v>0</v>
      </c>
      <c r="L102" s="101"/>
    </row>
    <row r="103" spans="2:12" s="9" customFormat="1" ht="19.899999999999999" customHeight="1">
      <c r="B103" s="105"/>
      <c r="D103" s="106" t="s">
        <v>324</v>
      </c>
      <c r="E103" s="107"/>
      <c r="F103" s="107"/>
      <c r="G103" s="107"/>
      <c r="H103" s="107"/>
      <c r="I103" s="107"/>
      <c r="J103" s="108">
        <f>J157</f>
        <v>0</v>
      </c>
      <c r="L103" s="105"/>
    </row>
    <row r="104" spans="2:12" s="9" customFormat="1" ht="19.899999999999999" customHeight="1">
      <c r="B104" s="105"/>
      <c r="D104" s="106" t="s">
        <v>325</v>
      </c>
      <c r="E104" s="107"/>
      <c r="F104" s="107"/>
      <c r="G104" s="107"/>
      <c r="H104" s="107"/>
      <c r="I104" s="107"/>
      <c r="J104" s="108">
        <f>J162</f>
        <v>0</v>
      </c>
      <c r="L104" s="105"/>
    </row>
    <row r="105" spans="2:12" s="9" customFormat="1" ht="19.899999999999999" customHeight="1">
      <c r="B105" s="105"/>
      <c r="D105" s="106" t="s">
        <v>326</v>
      </c>
      <c r="E105" s="107"/>
      <c r="F105" s="107"/>
      <c r="G105" s="107"/>
      <c r="H105" s="107"/>
      <c r="I105" s="107"/>
      <c r="J105" s="108">
        <f>J167</f>
        <v>0</v>
      </c>
      <c r="L105" s="105"/>
    </row>
    <row r="106" spans="2:12" s="9" customFormat="1" ht="19.899999999999999" customHeight="1">
      <c r="B106" s="105"/>
      <c r="D106" s="106" t="s">
        <v>327</v>
      </c>
      <c r="E106" s="107"/>
      <c r="F106" s="107"/>
      <c r="G106" s="107"/>
      <c r="H106" s="107"/>
      <c r="I106" s="107"/>
      <c r="J106" s="108">
        <f>J175</f>
        <v>0</v>
      </c>
      <c r="L106" s="105"/>
    </row>
    <row r="107" spans="2:12" s="9" customFormat="1" ht="19.899999999999999" customHeight="1">
      <c r="B107" s="105"/>
      <c r="D107" s="106" t="s">
        <v>328</v>
      </c>
      <c r="E107" s="107"/>
      <c r="F107" s="107"/>
      <c r="G107" s="107"/>
      <c r="H107" s="107"/>
      <c r="I107" s="107"/>
      <c r="J107" s="108">
        <f>J183</f>
        <v>0</v>
      </c>
      <c r="L107" s="105"/>
    </row>
    <row r="108" spans="2:12" s="1" customFormat="1" ht="21.75" customHeight="1">
      <c r="B108" s="28"/>
      <c r="L108" s="28"/>
    </row>
    <row r="109" spans="2:12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5" customHeight="1">
      <c r="B114" s="28"/>
      <c r="C114" s="20" t="s">
        <v>135</v>
      </c>
      <c r="L114" s="28"/>
    </row>
    <row r="115" spans="2:63" s="1" customFormat="1" ht="6.95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6.5" customHeight="1">
      <c r="B117" s="28"/>
      <c r="E117" s="210" t="str">
        <f>E7</f>
        <v>Demolice objektu Kiosek , Husovo náměstí, Chabařovice</v>
      </c>
      <c r="F117" s="211"/>
      <c r="G117" s="211"/>
      <c r="H117" s="211"/>
      <c r="L117" s="28"/>
    </row>
    <row r="118" spans="2:63" s="1" customFormat="1" ht="12" customHeight="1">
      <c r="B118" s="28"/>
      <c r="C118" s="25" t="s">
        <v>105</v>
      </c>
      <c r="L118" s="28"/>
    </row>
    <row r="119" spans="2:63" s="1" customFormat="1" ht="16.5" customHeight="1">
      <c r="B119" s="28"/>
      <c r="E119" s="187" t="str">
        <f>E9</f>
        <v>SO-02 - Odstranění azbestu ze střechy</v>
      </c>
      <c r="F119" s="209"/>
      <c r="G119" s="209"/>
      <c r="H119" s="209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 xml:space="preserve"> </v>
      </c>
      <c r="I121" s="25" t="s">
        <v>20</v>
      </c>
      <c r="J121" s="48">
        <f>IF(J12="","",J12)</f>
        <v>0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5" t="s">
        <v>21</v>
      </c>
      <c r="F123" s="23" t="str">
        <f>E15</f>
        <v xml:space="preserve"> </v>
      </c>
      <c r="I123" s="25" t="s">
        <v>25</v>
      </c>
      <c r="J123" s="26" t="str">
        <f>E21</f>
        <v xml:space="preserve"> </v>
      </c>
      <c r="L123" s="28"/>
    </row>
    <row r="124" spans="2:63" s="1" customFormat="1" ht="15.2" customHeight="1">
      <c r="B124" s="28"/>
      <c r="C124" s="25" t="s">
        <v>24</v>
      </c>
      <c r="F124" s="23" t="str">
        <f>IF(E18="","",E18)</f>
        <v xml:space="preserve"> </v>
      </c>
      <c r="I124" s="25" t="s">
        <v>26</v>
      </c>
      <c r="J124" s="26" t="str">
        <f>E24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09"/>
      <c r="C126" s="110" t="s">
        <v>136</v>
      </c>
      <c r="D126" s="111" t="s">
        <v>54</v>
      </c>
      <c r="E126" s="111" t="s">
        <v>50</v>
      </c>
      <c r="F126" s="111" t="s">
        <v>51</v>
      </c>
      <c r="G126" s="111" t="s">
        <v>137</v>
      </c>
      <c r="H126" s="111" t="s">
        <v>138</v>
      </c>
      <c r="I126" s="111" t="s">
        <v>139</v>
      </c>
      <c r="J126" s="111" t="s">
        <v>117</v>
      </c>
      <c r="K126" s="112" t="s">
        <v>140</v>
      </c>
      <c r="L126" s="109"/>
      <c r="M126" s="55" t="s">
        <v>1</v>
      </c>
      <c r="N126" s="56" t="s">
        <v>33</v>
      </c>
      <c r="O126" s="56" t="s">
        <v>141</v>
      </c>
      <c r="P126" s="56" t="s">
        <v>142</v>
      </c>
      <c r="Q126" s="56" t="s">
        <v>143</v>
      </c>
      <c r="R126" s="56" t="s">
        <v>144</v>
      </c>
      <c r="S126" s="56" t="s">
        <v>145</v>
      </c>
      <c r="T126" s="57" t="s">
        <v>146</v>
      </c>
    </row>
    <row r="127" spans="2:63" s="1" customFormat="1" ht="22.9" customHeight="1">
      <c r="B127" s="28"/>
      <c r="C127" s="60" t="s">
        <v>147</v>
      </c>
      <c r="J127" s="113">
        <f>BK127</f>
        <v>0</v>
      </c>
      <c r="L127" s="28"/>
      <c r="M127" s="58"/>
      <c r="N127" s="49"/>
      <c r="O127" s="49"/>
      <c r="P127" s="114">
        <f>P128+P138+P156</f>
        <v>56.693724000000003</v>
      </c>
      <c r="Q127" s="49"/>
      <c r="R127" s="114">
        <f>R128+R138+R156</f>
        <v>1.4957850000000002E-2</v>
      </c>
      <c r="S127" s="49"/>
      <c r="T127" s="115">
        <f>T128+T138+T156</f>
        <v>0.80107753000000004</v>
      </c>
      <c r="AT127" s="16" t="s">
        <v>68</v>
      </c>
      <c r="AU127" s="16" t="s">
        <v>119</v>
      </c>
      <c r="BK127" s="116">
        <f>BK128+BK138+BK156</f>
        <v>0</v>
      </c>
    </row>
    <row r="128" spans="2:63" s="11" customFormat="1" ht="25.9" customHeight="1">
      <c r="B128" s="117"/>
      <c r="D128" s="118" t="s">
        <v>68</v>
      </c>
      <c r="E128" s="119" t="s">
        <v>148</v>
      </c>
      <c r="F128" s="119" t="s">
        <v>149</v>
      </c>
      <c r="J128" s="120">
        <f>BK128</f>
        <v>0</v>
      </c>
      <c r="L128" s="117"/>
      <c r="M128" s="121"/>
      <c r="P128" s="122">
        <f>P129+P136</f>
        <v>7.8904250000000014</v>
      </c>
      <c r="R128" s="122">
        <f>R129+R136</f>
        <v>4.4054999999999997E-3</v>
      </c>
      <c r="T128" s="123">
        <f>T129+T136</f>
        <v>0</v>
      </c>
      <c r="AR128" s="118" t="s">
        <v>77</v>
      </c>
      <c r="AT128" s="124" t="s">
        <v>68</v>
      </c>
      <c r="AU128" s="124" t="s">
        <v>69</v>
      </c>
      <c r="AY128" s="118" t="s">
        <v>150</v>
      </c>
      <c r="BK128" s="125">
        <f>BK129+BK136</f>
        <v>0</v>
      </c>
    </row>
    <row r="129" spans="2:65" s="11" customFormat="1" ht="22.9" customHeight="1">
      <c r="B129" s="117"/>
      <c r="D129" s="118" t="s">
        <v>68</v>
      </c>
      <c r="E129" s="126" t="s">
        <v>197</v>
      </c>
      <c r="F129" s="126" t="s">
        <v>198</v>
      </c>
      <c r="J129" s="127">
        <f>BK129</f>
        <v>0</v>
      </c>
      <c r="L129" s="117"/>
      <c r="M129" s="121"/>
      <c r="P129" s="122">
        <f>SUM(P130:P135)</f>
        <v>7.8858450000000015</v>
      </c>
      <c r="R129" s="122">
        <f>SUM(R130:R135)</f>
        <v>4.4054999999999997E-3</v>
      </c>
      <c r="T129" s="123">
        <f>SUM(T130:T135)</f>
        <v>0</v>
      </c>
      <c r="AR129" s="118" t="s">
        <v>77</v>
      </c>
      <c r="AT129" s="124" t="s">
        <v>68</v>
      </c>
      <c r="AU129" s="124" t="s">
        <v>77</v>
      </c>
      <c r="AY129" s="118" t="s">
        <v>150</v>
      </c>
      <c r="BK129" s="125">
        <f>SUM(BK130:BK135)</f>
        <v>0</v>
      </c>
    </row>
    <row r="130" spans="2:65" s="1" customFormat="1" ht="24.2" customHeight="1">
      <c r="B130" s="128"/>
      <c r="C130" s="129" t="s">
        <v>77</v>
      </c>
      <c r="D130" s="129" t="s">
        <v>152</v>
      </c>
      <c r="E130" s="130" t="s">
        <v>329</v>
      </c>
      <c r="F130" s="131" t="s">
        <v>330</v>
      </c>
      <c r="G130" s="132" t="s">
        <v>90</v>
      </c>
      <c r="H130" s="133">
        <v>0.80100000000000005</v>
      </c>
      <c r="I130" s="134"/>
      <c r="J130" s="134">
        <f>ROUND(I130*H130,2)</f>
        <v>0</v>
      </c>
      <c r="K130" s="131" t="s">
        <v>156</v>
      </c>
      <c r="L130" s="28"/>
      <c r="M130" s="135" t="s">
        <v>1</v>
      </c>
      <c r="N130" s="136" t="s">
        <v>34</v>
      </c>
      <c r="O130" s="137">
        <v>4.2</v>
      </c>
      <c r="P130" s="137">
        <f>O130*H130</f>
        <v>3.3642000000000003</v>
      </c>
      <c r="Q130" s="137">
        <v>5.4999999999999997E-3</v>
      </c>
      <c r="R130" s="137">
        <f>Q130*H130</f>
        <v>4.4054999999999997E-3</v>
      </c>
      <c r="S130" s="137">
        <v>0</v>
      </c>
      <c r="T130" s="138">
        <f>S130*H130</f>
        <v>0</v>
      </c>
      <c r="AR130" s="139" t="s">
        <v>157</v>
      </c>
      <c r="AT130" s="139" t="s">
        <v>152</v>
      </c>
      <c r="AU130" s="139" t="s">
        <v>79</v>
      </c>
      <c r="AY130" s="16" t="s">
        <v>150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6" t="s">
        <v>77</v>
      </c>
      <c r="BK130" s="140">
        <f>ROUND(I130*H130,2)</f>
        <v>0</v>
      </c>
      <c r="BL130" s="16" t="s">
        <v>157</v>
      </c>
      <c r="BM130" s="139" t="s">
        <v>331</v>
      </c>
    </row>
    <row r="131" spans="2:65" s="1" customFormat="1" ht="24.2" customHeight="1">
      <c r="B131" s="128"/>
      <c r="C131" s="129" t="s">
        <v>79</v>
      </c>
      <c r="D131" s="129" t="s">
        <v>152</v>
      </c>
      <c r="E131" s="130" t="s">
        <v>332</v>
      </c>
      <c r="F131" s="131" t="s">
        <v>333</v>
      </c>
      <c r="G131" s="132" t="s">
        <v>90</v>
      </c>
      <c r="H131" s="133">
        <v>0.80100000000000005</v>
      </c>
      <c r="I131" s="134"/>
      <c r="J131" s="134">
        <f>ROUND(I131*H131,2)</f>
        <v>0</v>
      </c>
      <c r="K131" s="131" t="s">
        <v>156</v>
      </c>
      <c r="L131" s="28"/>
      <c r="M131" s="135" t="s">
        <v>1</v>
      </c>
      <c r="N131" s="136" t="s">
        <v>34</v>
      </c>
      <c r="O131" s="137">
        <v>5.46</v>
      </c>
      <c r="P131" s="137">
        <f>O131*H131</f>
        <v>4.3734600000000006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157</v>
      </c>
      <c r="AT131" s="139" t="s">
        <v>152</v>
      </c>
      <c r="AU131" s="139" t="s">
        <v>79</v>
      </c>
      <c r="AY131" s="16" t="s">
        <v>150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77</v>
      </c>
      <c r="BK131" s="140">
        <f>ROUND(I131*H131,2)</f>
        <v>0</v>
      </c>
      <c r="BL131" s="16" t="s">
        <v>157</v>
      </c>
      <c r="BM131" s="139" t="s">
        <v>334</v>
      </c>
    </row>
    <row r="132" spans="2:65" s="1" customFormat="1" ht="24.2" customHeight="1">
      <c r="B132" s="128"/>
      <c r="C132" s="129" t="s">
        <v>87</v>
      </c>
      <c r="D132" s="129" t="s">
        <v>152</v>
      </c>
      <c r="E132" s="130" t="s">
        <v>335</v>
      </c>
      <c r="F132" s="131" t="s">
        <v>336</v>
      </c>
      <c r="G132" s="132" t="s">
        <v>90</v>
      </c>
      <c r="H132" s="133">
        <v>0.80100000000000005</v>
      </c>
      <c r="I132" s="134"/>
      <c r="J132" s="134">
        <f>ROUND(I132*H132,2)</f>
        <v>0</v>
      </c>
      <c r="K132" s="131" t="s">
        <v>156</v>
      </c>
      <c r="L132" s="28"/>
      <c r="M132" s="135" t="s">
        <v>1</v>
      </c>
      <c r="N132" s="136" t="s">
        <v>34</v>
      </c>
      <c r="O132" s="137">
        <v>0.125</v>
      </c>
      <c r="P132" s="137">
        <f>O132*H132</f>
        <v>0.10012500000000001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157</v>
      </c>
      <c r="AT132" s="139" t="s">
        <v>152</v>
      </c>
      <c r="AU132" s="139" t="s">
        <v>79</v>
      </c>
      <c r="AY132" s="16" t="s">
        <v>150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77</v>
      </c>
      <c r="BK132" s="140">
        <f>ROUND(I132*H132,2)</f>
        <v>0</v>
      </c>
      <c r="BL132" s="16" t="s">
        <v>157</v>
      </c>
      <c r="BM132" s="139" t="s">
        <v>337</v>
      </c>
    </row>
    <row r="133" spans="2:65" s="1" customFormat="1" ht="24.2" customHeight="1">
      <c r="B133" s="128"/>
      <c r="C133" s="129" t="s">
        <v>157</v>
      </c>
      <c r="D133" s="129" t="s">
        <v>152</v>
      </c>
      <c r="E133" s="130" t="s">
        <v>338</v>
      </c>
      <c r="F133" s="131" t="s">
        <v>339</v>
      </c>
      <c r="G133" s="132" t="s">
        <v>90</v>
      </c>
      <c r="H133" s="133">
        <v>8.01</v>
      </c>
      <c r="I133" s="134"/>
      <c r="J133" s="134">
        <f>ROUND(I133*H133,2)</f>
        <v>0</v>
      </c>
      <c r="K133" s="131" t="s">
        <v>156</v>
      </c>
      <c r="L133" s="28"/>
      <c r="M133" s="135" t="s">
        <v>1</v>
      </c>
      <c r="N133" s="136" t="s">
        <v>34</v>
      </c>
      <c r="O133" s="137">
        <v>6.0000000000000001E-3</v>
      </c>
      <c r="P133" s="137">
        <f>O133*H133</f>
        <v>4.8059999999999999E-2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157</v>
      </c>
      <c r="AT133" s="139" t="s">
        <v>152</v>
      </c>
      <c r="AU133" s="139" t="s">
        <v>79</v>
      </c>
      <c r="AY133" s="16" t="s">
        <v>150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6" t="s">
        <v>77</v>
      </c>
      <c r="BK133" s="140">
        <f>ROUND(I133*H133,2)</f>
        <v>0</v>
      </c>
      <c r="BL133" s="16" t="s">
        <v>157</v>
      </c>
      <c r="BM133" s="139" t="s">
        <v>340</v>
      </c>
    </row>
    <row r="134" spans="2:65" s="13" customFormat="1">
      <c r="B134" s="147"/>
      <c r="D134" s="142" t="s">
        <v>159</v>
      </c>
      <c r="F134" s="149" t="s">
        <v>341</v>
      </c>
      <c r="H134" s="150">
        <v>8.01</v>
      </c>
      <c r="L134" s="147"/>
      <c r="M134" s="151"/>
      <c r="T134" s="152"/>
      <c r="AT134" s="148" t="s">
        <v>159</v>
      </c>
      <c r="AU134" s="148" t="s">
        <v>79</v>
      </c>
      <c r="AV134" s="13" t="s">
        <v>79</v>
      </c>
      <c r="AW134" s="13" t="s">
        <v>3</v>
      </c>
      <c r="AX134" s="13" t="s">
        <v>77</v>
      </c>
      <c r="AY134" s="148" t="s">
        <v>150</v>
      </c>
    </row>
    <row r="135" spans="2:65" s="1" customFormat="1" ht="37.9" customHeight="1">
      <c r="B135" s="128"/>
      <c r="C135" s="129" t="s">
        <v>199</v>
      </c>
      <c r="D135" s="129" t="s">
        <v>152</v>
      </c>
      <c r="E135" s="130" t="s">
        <v>342</v>
      </c>
      <c r="F135" s="131" t="s">
        <v>343</v>
      </c>
      <c r="G135" s="132" t="s">
        <v>90</v>
      </c>
      <c r="H135" s="133">
        <v>0.80100000000000005</v>
      </c>
      <c r="I135" s="134"/>
      <c r="J135" s="134">
        <f>ROUND(I135*H135,2)</f>
        <v>0</v>
      </c>
      <c r="K135" s="131" t="s">
        <v>156</v>
      </c>
      <c r="L135" s="28"/>
      <c r="M135" s="135" t="s">
        <v>1</v>
      </c>
      <c r="N135" s="136" t="s">
        <v>34</v>
      </c>
      <c r="O135" s="137">
        <v>0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157</v>
      </c>
      <c r="AT135" s="139" t="s">
        <v>152</v>
      </c>
      <c r="AU135" s="139" t="s">
        <v>79</v>
      </c>
      <c r="AY135" s="16" t="s">
        <v>150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6" t="s">
        <v>77</v>
      </c>
      <c r="BK135" s="140">
        <f>ROUND(I135*H135,2)</f>
        <v>0</v>
      </c>
      <c r="BL135" s="16" t="s">
        <v>157</v>
      </c>
      <c r="BM135" s="139" t="s">
        <v>344</v>
      </c>
    </row>
    <row r="136" spans="2:65" s="11" customFormat="1" ht="22.9" customHeight="1">
      <c r="B136" s="117"/>
      <c r="D136" s="118" t="s">
        <v>68</v>
      </c>
      <c r="E136" s="126" t="s">
        <v>345</v>
      </c>
      <c r="F136" s="126" t="s">
        <v>346</v>
      </c>
      <c r="J136" s="127">
        <f>BK136</f>
        <v>0</v>
      </c>
      <c r="L136" s="117"/>
      <c r="M136" s="121"/>
      <c r="P136" s="122">
        <f>P137</f>
        <v>4.5799999999999999E-3</v>
      </c>
      <c r="R136" s="122">
        <f>R137</f>
        <v>0</v>
      </c>
      <c r="T136" s="123">
        <f>T137</f>
        <v>0</v>
      </c>
      <c r="AR136" s="118" t="s">
        <v>77</v>
      </c>
      <c r="AT136" s="124" t="s">
        <v>68</v>
      </c>
      <c r="AU136" s="124" t="s">
        <v>77</v>
      </c>
      <c r="AY136" s="118" t="s">
        <v>150</v>
      </c>
      <c r="BK136" s="125">
        <f>BK137</f>
        <v>0</v>
      </c>
    </row>
    <row r="137" spans="2:65" s="1" customFormat="1" ht="21.75" customHeight="1">
      <c r="B137" s="128"/>
      <c r="C137" s="129" t="s">
        <v>204</v>
      </c>
      <c r="D137" s="129" t="s">
        <v>152</v>
      </c>
      <c r="E137" s="130" t="s">
        <v>347</v>
      </c>
      <c r="F137" s="131" t="s">
        <v>348</v>
      </c>
      <c r="G137" s="132" t="s">
        <v>90</v>
      </c>
      <c r="H137" s="133">
        <v>1E-3</v>
      </c>
      <c r="I137" s="134"/>
      <c r="J137" s="134">
        <f>ROUND(I137*H137,2)</f>
        <v>0</v>
      </c>
      <c r="K137" s="131" t="s">
        <v>156</v>
      </c>
      <c r="L137" s="28"/>
      <c r="M137" s="135" t="s">
        <v>1</v>
      </c>
      <c r="N137" s="136" t="s">
        <v>34</v>
      </c>
      <c r="O137" s="137">
        <v>4.58</v>
      </c>
      <c r="P137" s="137">
        <f>O137*H137</f>
        <v>4.5799999999999999E-3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157</v>
      </c>
      <c r="AT137" s="139" t="s">
        <v>152</v>
      </c>
      <c r="AU137" s="139" t="s">
        <v>79</v>
      </c>
      <c r="AY137" s="16" t="s">
        <v>150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6" t="s">
        <v>77</v>
      </c>
      <c r="BK137" s="140">
        <f>ROUND(I137*H137,2)</f>
        <v>0</v>
      </c>
      <c r="BL137" s="16" t="s">
        <v>157</v>
      </c>
      <c r="BM137" s="139" t="s">
        <v>349</v>
      </c>
    </row>
    <row r="138" spans="2:65" s="11" customFormat="1" ht="25.9" customHeight="1">
      <c r="B138" s="117"/>
      <c r="D138" s="118" t="s">
        <v>68</v>
      </c>
      <c r="E138" s="119" t="s">
        <v>255</v>
      </c>
      <c r="F138" s="119" t="s">
        <v>256</v>
      </c>
      <c r="J138" s="120">
        <f>BK138</f>
        <v>0</v>
      </c>
      <c r="L138" s="117"/>
      <c r="M138" s="121"/>
      <c r="P138" s="122">
        <f>P139</f>
        <v>33.458739000000001</v>
      </c>
      <c r="R138" s="122">
        <f>R139</f>
        <v>8.5595500000000008E-3</v>
      </c>
      <c r="T138" s="123">
        <f>T139</f>
        <v>0.80107753000000004</v>
      </c>
      <c r="AR138" s="118" t="s">
        <v>79</v>
      </c>
      <c r="AT138" s="124" t="s">
        <v>68</v>
      </c>
      <c r="AU138" s="124" t="s">
        <v>69</v>
      </c>
      <c r="AY138" s="118" t="s">
        <v>150</v>
      </c>
      <c r="BK138" s="125">
        <f>BK139</f>
        <v>0</v>
      </c>
    </row>
    <row r="139" spans="2:65" s="11" customFormat="1" ht="22.9" customHeight="1">
      <c r="B139" s="117"/>
      <c r="D139" s="118" t="s">
        <v>68</v>
      </c>
      <c r="E139" s="126" t="s">
        <v>350</v>
      </c>
      <c r="F139" s="126" t="s">
        <v>351</v>
      </c>
      <c r="J139" s="127">
        <f>BK139</f>
        <v>0</v>
      </c>
      <c r="L139" s="117"/>
      <c r="M139" s="121"/>
      <c r="P139" s="122">
        <f>SUM(P140:P155)</f>
        <v>33.458739000000001</v>
      </c>
      <c r="R139" s="122">
        <f>SUM(R140:R155)</f>
        <v>8.5595500000000008E-3</v>
      </c>
      <c r="T139" s="123">
        <f>SUM(T140:T155)</f>
        <v>0.80107753000000004</v>
      </c>
      <c r="AR139" s="118" t="s">
        <v>79</v>
      </c>
      <c r="AT139" s="124" t="s">
        <v>68</v>
      </c>
      <c r="AU139" s="124" t="s">
        <v>77</v>
      </c>
      <c r="AY139" s="118" t="s">
        <v>150</v>
      </c>
      <c r="BK139" s="125">
        <f>SUM(BK140:BK155)</f>
        <v>0</v>
      </c>
    </row>
    <row r="140" spans="2:65" s="1" customFormat="1" ht="24.2" customHeight="1">
      <c r="B140" s="128"/>
      <c r="C140" s="129" t="s">
        <v>208</v>
      </c>
      <c r="D140" s="129" t="s">
        <v>152</v>
      </c>
      <c r="E140" s="130" t="s">
        <v>352</v>
      </c>
      <c r="F140" s="131" t="s">
        <v>353</v>
      </c>
      <c r="G140" s="132" t="s">
        <v>168</v>
      </c>
      <c r="H140" s="133">
        <v>39.731000000000002</v>
      </c>
      <c r="I140" s="134"/>
      <c r="J140" s="134">
        <f>ROUND(I140*H140,2)</f>
        <v>0</v>
      </c>
      <c r="K140" s="131" t="s">
        <v>156</v>
      </c>
      <c r="L140" s="28"/>
      <c r="M140" s="135" t="s">
        <v>1</v>
      </c>
      <c r="N140" s="136" t="s">
        <v>34</v>
      </c>
      <c r="O140" s="137">
        <v>0.58399999999999996</v>
      </c>
      <c r="P140" s="137">
        <f>O140*H140</f>
        <v>23.202904</v>
      </c>
      <c r="Q140" s="137">
        <v>2.0000000000000001E-4</v>
      </c>
      <c r="R140" s="137">
        <f>Q140*H140</f>
        <v>7.9462000000000005E-3</v>
      </c>
      <c r="S140" s="137">
        <v>1.7780000000000001E-2</v>
      </c>
      <c r="T140" s="138">
        <f>S140*H140</f>
        <v>0.70641718000000009</v>
      </c>
      <c r="AR140" s="139" t="s">
        <v>246</v>
      </c>
      <c r="AT140" s="139" t="s">
        <v>152</v>
      </c>
      <c r="AU140" s="139" t="s">
        <v>79</v>
      </c>
      <c r="AY140" s="16" t="s">
        <v>150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77</v>
      </c>
      <c r="BK140" s="140">
        <f>ROUND(I140*H140,2)</f>
        <v>0</v>
      </c>
      <c r="BL140" s="16" t="s">
        <v>246</v>
      </c>
      <c r="BM140" s="139" t="s">
        <v>354</v>
      </c>
    </row>
    <row r="141" spans="2:65" s="12" customFormat="1">
      <c r="B141" s="141"/>
      <c r="D141" s="142" t="s">
        <v>159</v>
      </c>
      <c r="E141" s="143" t="s">
        <v>1</v>
      </c>
      <c r="F141" s="144" t="s">
        <v>355</v>
      </c>
      <c r="H141" s="143" t="s">
        <v>1</v>
      </c>
      <c r="L141" s="141"/>
      <c r="M141" s="145"/>
      <c r="T141" s="146"/>
      <c r="AT141" s="143" t="s">
        <v>159</v>
      </c>
      <c r="AU141" s="143" t="s">
        <v>79</v>
      </c>
      <c r="AV141" s="12" t="s">
        <v>77</v>
      </c>
      <c r="AW141" s="12" t="s">
        <v>27</v>
      </c>
      <c r="AX141" s="12" t="s">
        <v>69</v>
      </c>
      <c r="AY141" s="143" t="s">
        <v>150</v>
      </c>
    </row>
    <row r="142" spans="2:65" s="13" customFormat="1">
      <c r="B142" s="147"/>
      <c r="D142" s="142" t="s">
        <v>159</v>
      </c>
      <c r="E142" s="148" t="s">
        <v>1</v>
      </c>
      <c r="F142" s="149" t="s">
        <v>311</v>
      </c>
      <c r="H142" s="150">
        <v>39.731450000000002</v>
      </c>
      <c r="L142" s="147"/>
      <c r="M142" s="151"/>
      <c r="T142" s="152"/>
      <c r="AT142" s="148" t="s">
        <v>159</v>
      </c>
      <c r="AU142" s="148" t="s">
        <v>79</v>
      </c>
      <c r="AV142" s="13" t="s">
        <v>79</v>
      </c>
      <c r="AW142" s="13" t="s">
        <v>27</v>
      </c>
      <c r="AX142" s="13" t="s">
        <v>69</v>
      </c>
      <c r="AY142" s="148" t="s">
        <v>150</v>
      </c>
    </row>
    <row r="143" spans="2:65" s="14" customFormat="1">
      <c r="B143" s="153"/>
      <c r="D143" s="142" t="s">
        <v>159</v>
      </c>
      <c r="E143" s="154" t="s">
        <v>1</v>
      </c>
      <c r="F143" s="155" t="s">
        <v>162</v>
      </c>
      <c r="H143" s="156">
        <v>39.731450000000002</v>
      </c>
      <c r="L143" s="153"/>
      <c r="M143" s="157"/>
      <c r="T143" s="158"/>
      <c r="AT143" s="154" t="s">
        <v>159</v>
      </c>
      <c r="AU143" s="154" t="s">
        <v>79</v>
      </c>
      <c r="AV143" s="14" t="s">
        <v>157</v>
      </c>
      <c r="AW143" s="14" t="s">
        <v>27</v>
      </c>
      <c r="AX143" s="14" t="s">
        <v>77</v>
      </c>
      <c r="AY143" s="154" t="s">
        <v>150</v>
      </c>
    </row>
    <row r="144" spans="2:65" s="1" customFormat="1" ht="37.9" customHeight="1">
      <c r="B144" s="128"/>
      <c r="C144" s="129" t="s">
        <v>213</v>
      </c>
      <c r="D144" s="129" t="s">
        <v>152</v>
      </c>
      <c r="E144" s="130" t="s">
        <v>356</v>
      </c>
      <c r="F144" s="131" t="s">
        <v>357</v>
      </c>
      <c r="G144" s="132" t="s">
        <v>155</v>
      </c>
      <c r="H144" s="133">
        <v>20.445</v>
      </c>
      <c r="I144" s="134"/>
      <c r="J144" s="134">
        <f>ROUND(I144*H144,2)</f>
        <v>0</v>
      </c>
      <c r="K144" s="131" t="s">
        <v>156</v>
      </c>
      <c r="L144" s="28"/>
      <c r="M144" s="135" t="s">
        <v>1</v>
      </c>
      <c r="N144" s="136" t="s">
        <v>34</v>
      </c>
      <c r="O144" s="137">
        <v>0.20399999999999999</v>
      </c>
      <c r="P144" s="137">
        <f>O144*H144</f>
        <v>4.1707799999999997</v>
      </c>
      <c r="Q144" s="137">
        <v>3.0000000000000001E-5</v>
      </c>
      <c r="R144" s="137">
        <f>Q144*H144</f>
        <v>6.1335000000000003E-4</v>
      </c>
      <c r="S144" s="137">
        <v>4.6299999999999996E-3</v>
      </c>
      <c r="T144" s="138">
        <f>S144*H144</f>
        <v>9.466034999999999E-2</v>
      </c>
      <c r="AR144" s="139" t="s">
        <v>246</v>
      </c>
      <c r="AT144" s="139" t="s">
        <v>152</v>
      </c>
      <c r="AU144" s="139" t="s">
        <v>79</v>
      </c>
      <c r="AY144" s="16" t="s">
        <v>150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6" t="s">
        <v>77</v>
      </c>
      <c r="BK144" s="140">
        <f>ROUND(I144*H144,2)</f>
        <v>0</v>
      </c>
      <c r="BL144" s="16" t="s">
        <v>246</v>
      </c>
      <c r="BM144" s="139" t="s">
        <v>358</v>
      </c>
    </row>
    <row r="145" spans="2:65" s="12" customFormat="1">
      <c r="B145" s="141"/>
      <c r="D145" s="142" t="s">
        <v>159</v>
      </c>
      <c r="E145" s="143" t="s">
        <v>1</v>
      </c>
      <c r="F145" s="144" t="s">
        <v>359</v>
      </c>
      <c r="H145" s="143" t="s">
        <v>1</v>
      </c>
      <c r="L145" s="141"/>
      <c r="M145" s="145"/>
      <c r="T145" s="146"/>
      <c r="AT145" s="143" t="s">
        <v>159</v>
      </c>
      <c r="AU145" s="143" t="s">
        <v>79</v>
      </c>
      <c r="AV145" s="12" t="s">
        <v>77</v>
      </c>
      <c r="AW145" s="12" t="s">
        <v>27</v>
      </c>
      <c r="AX145" s="12" t="s">
        <v>69</v>
      </c>
      <c r="AY145" s="143" t="s">
        <v>150</v>
      </c>
    </row>
    <row r="146" spans="2:65" s="13" customFormat="1">
      <c r="B146" s="147"/>
      <c r="D146" s="142" t="s">
        <v>159</v>
      </c>
      <c r="E146" s="148" t="s">
        <v>1</v>
      </c>
      <c r="F146" s="149" t="s">
        <v>314</v>
      </c>
      <c r="H146" s="150">
        <v>20.445</v>
      </c>
      <c r="L146" s="147"/>
      <c r="M146" s="151"/>
      <c r="T146" s="152"/>
      <c r="AT146" s="148" t="s">
        <v>159</v>
      </c>
      <c r="AU146" s="148" t="s">
        <v>79</v>
      </c>
      <c r="AV146" s="13" t="s">
        <v>79</v>
      </c>
      <c r="AW146" s="13" t="s">
        <v>27</v>
      </c>
      <c r="AX146" s="13" t="s">
        <v>69</v>
      </c>
      <c r="AY146" s="148" t="s">
        <v>150</v>
      </c>
    </row>
    <row r="147" spans="2:65" s="14" customFormat="1">
      <c r="B147" s="153"/>
      <c r="D147" s="142" t="s">
        <v>159</v>
      </c>
      <c r="E147" s="154" t="s">
        <v>1</v>
      </c>
      <c r="F147" s="155" t="s">
        <v>162</v>
      </c>
      <c r="H147" s="156">
        <v>20.445</v>
      </c>
      <c r="L147" s="153"/>
      <c r="M147" s="157"/>
      <c r="T147" s="158"/>
      <c r="AT147" s="154" t="s">
        <v>159</v>
      </c>
      <c r="AU147" s="154" t="s">
        <v>79</v>
      </c>
      <c r="AV147" s="14" t="s">
        <v>157</v>
      </c>
      <c r="AW147" s="14" t="s">
        <v>27</v>
      </c>
      <c r="AX147" s="14" t="s">
        <v>77</v>
      </c>
      <c r="AY147" s="154" t="s">
        <v>150</v>
      </c>
    </row>
    <row r="148" spans="2:65" s="1" customFormat="1" ht="24.2" customHeight="1">
      <c r="B148" s="128"/>
      <c r="C148" s="129" t="s">
        <v>172</v>
      </c>
      <c r="D148" s="129" t="s">
        <v>152</v>
      </c>
      <c r="E148" s="130" t="s">
        <v>360</v>
      </c>
      <c r="F148" s="131" t="s">
        <v>361</v>
      </c>
      <c r="G148" s="132" t="s">
        <v>168</v>
      </c>
      <c r="H148" s="133">
        <v>39.731000000000002</v>
      </c>
      <c r="I148" s="134"/>
      <c r="J148" s="134">
        <f>ROUND(I148*H148,2)</f>
        <v>0</v>
      </c>
      <c r="K148" s="131" t="s">
        <v>156</v>
      </c>
      <c r="L148" s="28"/>
      <c r="M148" s="135" t="s">
        <v>1</v>
      </c>
      <c r="N148" s="136" t="s">
        <v>34</v>
      </c>
      <c r="O148" s="137">
        <v>0.13</v>
      </c>
      <c r="P148" s="137">
        <f>O148*H148</f>
        <v>5.1650300000000007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246</v>
      </c>
      <c r="AT148" s="139" t="s">
        <v>152</v>
      </c>
      <c r="AU148" s="139" t="s">
        <v>79</v>
      </c>
      <c r="AY148" s="16" t="s">
        <v>150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77</v>
      </c>
      <c r="BK148" s="140">
        <f>ROUND(I148*H148,2)</f>
        <v>0</v>
      </c>
      <c r="BL148" s="16" t="s">
        <v>246</v>
      </c>
      <c r="BM148" s="139" t="s">
        <v>362</v>
      </c>
    </row>
    <row r="149" spans="2:65" s="12" customFormat="1">
      <c r="B149" s="141"/>
      <c r="D149" s="142" t="s">
        <v>159</v>
      </c>
      <c r="E149" s="143" t="s">
        <v>1</v>
      </c>
      <c r="F149" s="144" t="s">
        <v>355</v>
      </c>
      <c r="H149" s="143" t="s">
        <v>1</v>
      </c>
      <c r="L149" s="141"/>
      <c r="M149" s="145"/>
      <c r="T149" s="146"/>
      <c r="AT149" s="143" t="s">
        <v>159</v>
      </c>
      <c r="AU149" s="143" t="s">
        <v>79</v>
      </c>
      <c r="AV149" s="12" t="s">
        <v>77</v>
      </c>
      <c r="AW149" s="12" t="s">
        <v>27</v>
      </c>
      <c r="AX149" s="12" t="s">
        <v>69</v>
      </c>
      <c r="AY149" s="143" t="s">
        <v>150</v>
      </c>
    </row>
    <row r="150" spans="2:65" s="13" customFormat="1">
      <c r="B150" s="147"/>
      <c r="D150" s="142" t="s">
        <v>159</v>
      </c>
      <c r="E150" s="148" t="s">
        <v>1</v>
      </c>
      <c r="F150" s="149" t="s">
        <v>311</v>
      </c>
      <c r="H150" s="150">
        <v>39.731450000000002</v>
      </c>
      <c r="L150" s="147"/>
      <c r="M150" s="151"/>
      <c r="T150" s="152"/>
      <c r="AT150" s="148" t="s">
        <v>159</v>
      </c>
      <c r="AU150" s="148" t="s">
        <v>79</v>
      </c>
      <c r="AV150" s="13" t="s">
        <v>79</v>
      </c>
      <c r="AW150" s="13" t="s">
        <v>27</v>
      </c>
      <c r="AX150" s="13" t="s">
        <v>69</v>
      </c>
      <c r="AY150" s="148" t="s">
        <v>150</v>
      </c>
    </row>
    <row r="151" spans="2:65" s="14" customFormat="1">
      <c r="B151" s="153"/>
      <c r="D151" s="142" t="s">
        <v>159</v>
      </c>
      <c r="E151" s="154" t="s">
        <v>1</v>
      </c>
      <c r="F151" s="155" t="s">
        <v>162</v>
      </c>
      <c r="H151" s="156">
        <v>39.731450000000002</v>
      </c>
      <c r="L151" s="153"/>
      <c r="M151" s="157"/>
      <c r="T151" s="158"/>
      <c r="AT151" s="154" t="s">
        <v>159</v>
      </c>
      <c r="AU151" s="154" t="s">
        <v>79</v>
      </c>
      <c r="AV151" s="14" t="s">
        <v>157</v>
      </c>
      <c r="AW151" s="14" t="s">
        <v>27</v>
      </c>
      <c r="AX151" s="14" t="s">
        <v>77</v>
      </c>
      <c r="AY151" s="154" t="s">
        <v>150</v>
      </c>
    </row>
    <row r="152" spans="2:65" s="1" customFormat="1" ht="33" customHeight="1">
      <c r="B152" s="128"/>
      <c r="C152" s="129" t="s">
        <v>220</v>
      </c>
      <c r="D152" s="129" t="s">
        <v>152</v>
      </c>
      <c r="E152" s="130" t="s">
        <v>363</v>
      </c>
      <c r="F152" s="131" t="s">
        <v>364</v>
      </c>
      <c r="G152" s="132" t="s">
        <v>155</v>
      </c>
      <c r="H152" s="133">
        <v>20.445</v>
      </c>
      <c r="I152" s="134"/>
      <c r="J152" s="134">
        <f>ROUND(I152*H152,2)</f>
        <v>0</v>
      </c>
      <c r="K152" s="131" t="s">
        <v>156</v>
      </c>
      <c r="L152" s="28"/>
      <c r="M152" s="135" t="s">
        <v>1</v>
      </c>
      <c r="N152" s="136" t="s">
        <v>34</v>
      </c>
      <c r="O152" s="137">
        <v>4.4999999999999998E-2</v>
      </c>
      <c r="P152" s="137">
        <f>O152*H152</f>
        <v>0.92002499999999998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246</v>
      </c>
      <c r="AT152" s="139" t="s">
        <v>152</v>
      </c>
      <c r="AU152" s="139" t="s">
        <v>79</v>
      </c>
      <c r="AY152" s="16" t="s">
        <v>150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77</v>
      </c>
      <c r="BK152" s="140">
        <f>ROUND(I152*H152,2)</f>
        <v>0</v>
      </c>
      <c r="BL152" s="16" t="s">
        <v>246</v>
      </c>
      <c r="BM152" s="139" t="s">
        <v>365</v>
      </c>
    </row>
    <row r="153" spans="2:65" s="12" customFormat="1">
      <c r="B153" s="141"/>
      <c r="D153" s="142" t="s">
        <v>159</v>
      </c>
      <c r="E153" s="143" t="s">
        <v>1</v>
      </c>
      <c r="F153" s="144" t="s">
        <v>359</v>
      </c>
      <c r="H153" s="143" t="s">
        <v>1</v>
      </c>
      <c r="L153" s="141"/>
      <c r="M153" s="145"/>
      <c r="T153" s="146"/>
      <c r="AT153" s="143" t="s">
        <v>159</v>
      </c>
      <c r="AU153" s="143" t="s">
        <v>79</v>
      </c>
      <c r="AV153" s="12" t="s">
        <v>77</v>
      </c>
      <c r="AW153" s="12" t="s">
        <v>27</v>
      </c>
      <c r="AX153" s="12" t="s">
        <v>69</v>
      </c>
      <c r="AY153" s="143" t="s">
        <v>150</v>
      </c>
    </row>
    <row r="154" spans="2:65" s="13" customFormat="1">
      <c r="B154" s="147"/>
      <c r="D154" s="142" t="s">
        <v>159</v>
      </c>
      <c r="E154" s="148" t="s">
        <v>1</v>
      </c>
      <c r="F154" s="149" t="s">
        <v>314</v>
      </c>
      <c r="H154" s="150">
        <v>20.445</v>
      </c>
      <c r="L154" s="147"/>
      <c r="M154" s="151"/>
      <c r="T154" s="152"/>
      <c r="AT154" s="148" t="s">
        <v>159</v>
      </c>
      <c r="AU154" s="148" t="s">
        <v>79</v>
      </c>
      <c r="AV154" s="13" t="s">
        <v>79</v>
      </c>
      <c r="AW154" s="13" t="s">
        <v>27</v>
      </c>
      <c r="AX154" s="13" t="s">
        <v>69</v>
      </c>
      <c r="AY154" s="148" t="s">
        <v>150</v>
      </c>
    </row>
    <row r="155" spans="2:65" s="14" customFormat="1">
      <c r="B155" s="153"/>
      <c r="D155" s="142" t="s">
        <v>159</v>
      </c>
      <c r="E155" s="154" t="s">
        <v>1</v>
      </c>
      <c r="F155" s="155" t="s">
        <v>162</v>
      </c>
      <c r="H155" s="156">
        <v>20.445</v>
      </c>
      <c r="L155" s="153"/>
      <c r="M155" s="157"/>
      <c r="T155" s="158"/>
      <c r="AT155" s="154" t="s">
        <v>159</v>
      </c>
      <c r="AU155" s="154" t="s">
        <v>79</v>
      </c>
      <c r="AV155" s="14" t="s">
        <v>157</v>
      </c>
      <c r="AW155" s="14" t="s">
        <v>27</v>
      </c>
      <c r="AX155" s="14" t="s">
        <v>77</v>
      </c>
      <c r="AY155" s="154" t="s">
        <v>150</v>
      </c>
    </row>
    <row r="156" spans="2:65" s="11" customFormat="1" ht="25.9" customHeight="1">
      <c r="B156" s="117"/>
      <c r="D156" s="118" t="s">
        <v>68</v>
      </c>
      <c r="E156" s="119" t="s">
        <v>366</v>
      </c>
      <c r="F156" s="119" t="s">
        <v>367</v>
      </c>
      <c r="J156" s="120">
        <f>BK156</f>
        <v>0</v>
      </c>
      <c r="L156" s="117"/>
      <c r="M156" s="121"/>
      <c r="P156" s="122">
        <f>P157+P162+P167+P175+P183</f>
        <v>15.34456</v>
      </c>
      <c r="R156" s="122">
        <f>R157+R162+R167+R175+R183</f>
        <v>1.9928000000000003E-3</v>
      </c>
      <c r="T156" s="123">
        <f>T157+T162+T167+T175+T183</f>
        <v>0</v>
      </c>
      <c r="AR156" s="118" t="s">
        <v>157</v>
      </c>
      <c r="AT156" s="124" t="s">
        <v>68</v>
      </c>
      <c r="AU156" s="124" t="s">
        <v>69</v>
      </c>
      <c r="AY156" s="118" t="s">
        <v>150</v>
      </c>
      <c r="BK156" s="125">
        <f>BK157+BK162+BK167+BK175+BK183</f>
        <v>0</v>
      </c>
    </row>
    <row r="157" spans="2:65" s="11" customFormat="1" ht="22.9" customHeight="1">
      <c r="B157" s="117"/>
      <c r="D157" s="118" t="s">
        <v>68</v>
      </c>
      <c r="E157" s="126" t="s">
        <v>368</v>
      </c>
      <c r="F157" s="126" t="s">
        <v>369</v>
      </c>
      <c r="J157" s="127">
        <f>BK157</f>
        <v>0</v>
      </c>
      <c r="L157" s="117"/>
      <c r="M157" s="121"/>
      <c r="P157" s="122">
        <f>SUM(P158:P161)</f>
        <v>0</v>
      </c>
      <c r="R157" s="122">
        <f>SUM(R158:R161)</f>
        <v>0</v>
      </c>
      <c r="T157" s="123">
        <f>SUM(T158:T161)</f>
        <v>0</v>
      </c>
      <c r="AR157" s="118" t="s">
        <v>157</v>
      </c>
      <c r="AT157" s="124" t="s">
        <v>68</v>
      </c>
      <c r="AU157" s="124" t="s">
        <v>77</v>
      </c>
      <c r="AY157" s="118" t="s">
        <v>150</v>
      </c>
      <c r="BK157" s="125">
        <f>SUM(BK158:BK161)</f>
        <v>0</v>
      </c>
    </row>
    <row r="158" spans="2:65" s="1" customFormat="1" ht="16.5" customHeight="1">
      <c r="B158" s="128"/>
      <c r="C158" s="129" t="s">
        <v>226</v>
      </c>
      <c r="D158" s="129" t="s">
        <v>152</v>
      </c>
      <c r="E158" s="130" t="s">
        <v>370</v>
      </c>
      <c r="F158" s="131" t="s">
        <v>371</v>
      </c>
      <c r="G158" s="132" t="s">
        <v>262</v>
      </c>
      <c r="H158" s="133">
        <v>1</v>
      </c>
      <c r="I158" s="134"/>
      <c r="J158" s="134">
        <f>ROUND(I158*H158,2)</f>
        <v>0</v>
      </c>
      <c r="K158" s="131" t="s">
        <v>372</v>
      </c>
      <c r="L158" s="28"/>
      <c r="M158" s="135" t="s">
        <v>1</v>
      </c>
      <c r="N158" s="136" t="s">
        <v>34</v>
      </c>
      <c r="O158" s="137">
        <v>0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157</v>
      </c>
      <c r="AT158" s="139" t="s">
        <v>152</v>
      </c>
      <c r="AU158" s="139" t="s">
        <v>79</v>
      </c>
      <c r="AY158" s="16" t="s">
        <v>150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77</v>
      </c>
      <c r="BK158" s="140">
        <f>ROUND(I158*H158,2)</f>
        <v>0</v>
      </c>
      <c r="BL158" s="16" t="s">
        <v>157</v>
      </c>
      <c r="BM158" s="139" t="s">
        <v>373</v>
      </c>
    </row>
    <row r="159" spans="2:65" s="1" customFormat="1" ht="16.5" customHeight="1">
      <c r="B159" s="128"/>
      <c r="C159" s="129" t="s">
        <v>231</v>
      </c>
      <c r="D159" s="129" t="s">
        <v>152</v>
      </c>
      <c r="E159" s="130" t="s">
        <v>374</v>
      </c>
      <c r="F159" s="131" t="s">
        <v>375</v>
      </c>
      <c r="G159" s="132" t="s">
        <v>262</v>
      </c>
      <c r="H159" s="133">
        <v>1</v>
      </c>
      <c r="I159" s="134"/>
      <c r="J159" s="134">
        <f>ROUND(I159*H159,2)</f>
        <v>0</v>
      </c>
      <c r="K159" s="131" t="s">
        <v>372</v>
      </c>
      <c r="L159" s="28"/>
      <c r="M159" s="135" t="s">
        <v>1</v>
      </c>
      <c r="N159" s="136" t="s">
        <v>34</v>
      </c>
      <c r="O159" s="137">
        <v>0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157</v>
      </c>
      <c r="AT159" s="139" t="s">
        <v>152</v>
      </c>
      <c r="AU159" s="139" t="s">
        <v>79</v>
      </c>
      <c r="AY159" s="16" t="s">
        <v>150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77</v>
      </c>
      <c r="BK159" s="140">
        <f>ROUND(I159*H159,2)</f>
        <v>0</v>
      </c>
      <c r="BL159" s="16" t="s">
        <v>157</v>
      </c>
      <c r="BM159" s="139" t="s">
        <v>376</v>
      </c>
    </row>
    <row r="160" spans="2:65" s="1" customFormat="1" ht="21.75" customHeight="1">
      <c r="B160" s="128"/>
      <c r="C160" s="129" t="s">
        <v>235</v>
      </c>
      <c r="D160" s="129" t="s">
        <v>152</v>
      </c>
      <c r="E160" s="130" t="s">
        <v>377</v>
      </c>
      <c r="F160" s="131" t="s">
        <v>378</v>
      </c>
      <c r="G160" s="132" t="s">
        <v>262</v>
      </c>
      <c r="H160" s="133">
        <v>1</v>
      </c>
      <c r="I160" s="134"/>
      <c r="J160" s="134">
        <f>ROUND(I160*H160,2)</f>
        <v>0</v>
      </c>
      <c r="K160" s="131" t="s">
        <v>372</v>
      </c>
      <c r="L160" s="28"/>
      <c r="M160" s="135" t="s">
        <v>1</v>
      </c>
      <c r="N160" s="136" t="s">
        <v>34</v>
      </c>
      <c r="O160" s="137">
        <v>0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157</v>
      </c>
      <c r="AT160" s="139" t="s">
        <v>152</v>
      </c>
      <c r="AU160" s="139" t="s">
        <v>79</v>
      </c>
      <c r="AY160" s="16" t="s">
        <v>150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6" t="s">
        <v>77</v>
      </c>
      <c r="BK160" s="140">
        <f>ROUND(I160*H160,2)</f>
        <v>0</v>
      </c>
      <c r="BL160" s="16" t="s">
        <v>157</v>
      </c>
      <c r="BM160" s="139" t="s">
        <v>379</v>
      </c>
    </row>
    <row r="161" spans="2:65" s="1" customFormat="1" ht="16.5" customHeight="1">
      <c r="B161" s="128"/>
      <c r="C161" s="129" t="s">
        <v>239</v>
      </c>
      <c r="D161" s="129" t="s">
        <v>152</v>
      </c>
      <c r="E161" s="130" t="s">
        <v>380</v>
      </c>
      <c r="F161" s="131" t="s">
        <v>381</v>
      </c>
      <c r="G161" s="132" t="s">
        <v>262</v>
      </c>
      <c r="H161" s="133">
        <v>1</v>
      </c>
      <c r="I161" s="134"/>
      <c r="J161" s="134">
        <f>ROUND(I161*H161,2)</f>
        <v>0</v>
      </c>
      <c r="K161" s="131" t="s">
        <v>372</v>
      </c>
      <c r="L161" s="28"/>
      <c r="M161" s="135" t="s">
        <v>1</v>
      </c>
      <c r="N161" s="136" t="s">
        <v>34</v>
      </c>
      <c r="O161" s="137">
        <v>0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157</v>
      </c>
      <c r="AT161" s="139" t="s">
        <v>152</v>
      </c>
      <c r="AU161" s="139" t="s">
        <v>79</v>
      </c>
      <c r="AY161" s="16" t="s">
        <v>150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77</v>
      </c>
      <c r="BK161" s="140">
        <f>ROUND(I161*H161,2)</f>
        <v>0</v>
      </c>
      <c r="BL161" s="16" t="s">
        <v>157</v>
      </c>
      <c r="BM161" s="139" t="s">
        <v>382</v>
      </c>
    </row>
    <row r="162" spans="2:65" s="11" customFormat="1" ht="22.9" customHeight="1">
      <c r="B162" s="117"/>
      <c r="D162" s="118" t="s">
        <v>68</v>
      </c>
      <c r="E162" s="126" t="s">
        <v>383</v>
      </c>
      <c r="F162" s="126" t="s">
        <v>384</v>
      </c>
      <c r="J162" s="127">
        <f>BK162</f>
        <v>0</v>
      </c>
      <c r="L162" s="117"/>
      <c r="M162" s="121"/>
      <c r="P162" s="122">
        <f>SUM(P163:P166)</f>
        <v>7.6722799999999998</v>
      </c>
      <c r="R162" s="122">
        <f>SUM(R163:R166)</f>
        <v>9.9640000000000015E-4</v>
      </c>
      <c r="T162" s="123">
        <f>SUM(T163:T166)</f>
        <v>0</v>
      </c>
      <c r="AR162" s="118" t="s">
        <v>157</v>
      </c>
      <c r="AT162" s="124" t="s">
        <v>68</v>
      </c>
      <c r="AU162" s="124" t="s">
        <v>77</v>
      </c>
      <c r="AY162" s="118" t="s">
        <v>150</v>
      </c>
      <c r="BK162" s="125">
        <f>SUM(BK163:BK166)</f>
        <v>0</v>
      </c>
    </row>
    <row r="163" spans="2:65" s="1" customFormat="1" ht="24.2" customHeight="1">
      <c r="B163" s="128"/>
      <c r="C163" s="129" t="s">
        <v>8</v>
      </c>
      <c r="D163" s="129" t="s">
        <v>152</v>
      </c>
      <c r="E163" s="130" t="s">
        <v>385</v>
      </c>
      <c r="F163" s="131" t="s">
        <v>386</v>
      </c>
      <c r="G163" s="132" t="s">
        <v>168</v>
      </c>
      <c r="H163" s="133">
        <v>24.91</v>
      </c>
      <c r="I163" s="134"/>
      <c r="J163" s="134">
        <f>ROUND(I163*H163,2)</f>
        <v>0</v>
      </c>
      <c r="K163" s="131" t="s">
        <v>156</v>
      </c>
      <c r="L163" s="28"/>
      <c r="M163" s="135" t="s">
        <v>1</v>
      </c>
      <c r="N163" s="136" t="s">
        <v>34</v>
      </c>
      <c r="O163" s="137">
        <v>0.308</v>
      </c>
      <c r="P163" s="137">
        <f>O163*H163</f>
        <v>7.6722799999999998</v>
      </c>
      <c r="Q163" s="137">
        <v>4.0000000000000003E-5</v>
      </c>
      <c r="R163" s="137">
        <f>Q163*H163</f>
        <v>9.9640000000000015E-4</v>
      </c>
      <c r="S163" s="137">
        <v>0</v>
      </c>
      <c r="T163" s="138">
        <f>S163*H163</f>
        <v>0</v>
      </c>
      <c r="AR163" s="139" t="s">
        <v>387</v>
      </c>
      <c r="AT163" s="139" t="s">
        <v>152</v>
      </c>
      <c r="AU163" s="139" t="s">
        <v>79</v>
      </c>
      <c r="AY163" s="16" t="s">
        <v>150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77</v>
      </c>
      <c r="BK163" s="140">
        <f>ROUND(I163*H163,2)</f>
        <v>0</v>
      </c>
      <c r="BL163" s="16" t="s">
        <v>387</v>
      </c>
      <c r="BM163" s="139" t="s">
        <v>388</v>
      </c>
    </row>
    <row r="164" spans="2:65" s="12" customFormat="1">
      <c r="B164" s="141"/>
      <c r="D164" s="142" t="s">
        <v>159</v>
      </c>
      <c r="E164" s="143" t="s">
        <v>1</v>
      </c>
      <c r="F164" s="144" t="s">
        <v>389</v>
      </c>
      <c r="H164" s="143" t="s">
        <v>1</v>
      </c>
      <c r="L164" s="141"/>
      <c r="M164" s="145"/>
      <c r="T164" s="146"/>
      <c r="AT164" s="143" t="s">
        <v>159</v>
      </c>
      <c r="AU164" s="143" t="s">
        <v>79</v>
      </c>
      <c r="AV164" s="12" t="s">
        <v>77</v>
      </c>
      <c r="AW164" s="12" t="s">
        <v>27</v>
      </c>
      <c r="AX164" s="12" t="s">
        <v>69</v>
      </c>
      <c r="AY164" s="143" t="s">
        <v>150</v>
      </c>
    </row>
    <row r="165" spans="2:65" s="13" customFormat="1">
      <c r="B165" s="147"/>
      <c r="D165" s="142" t="s">
        <v>159</v>
      </c>
      <c r="E165" s="148" t="s">
        <v>1</v>
      </c>
      <c r="F165" s="149" t="s">
        <v>317</v>
      </c>
      <c r="H165" s="150">
        <v>24.91</v>
      </c>
      <c r="L165" s="147"/>
      <c r="M165" s="151"/>
      <c r="T165" s="152"/>
      <c r="AT165" s="148" t="s">
        <v>159</v>
      </c>
      <c r="AU165" s="148" t="s">
        <v>79</v>
      </c>
      <c r="AV165" s="13" t="s">
        <v>79</v>
      </c>
      <c r="AW165" s="13" t="s">
        <v>27</v>
      </c>
      <c r="AX165" s="13" t="s">
        <v>69</v>
      </c>
      <c r="AY165" s="148" t="s">
        <v>150</v>
      </c>
    </row>
    <row r="166" spans="2:65" s="14" customFormat="1">
      <c r="B166" s="153"/>
      <c r="D166" s="142" t="s">
        <v>159</v>
      </c>
      <c r="E166" s="154" t="s">
        <v>1</v>
      </c>
      <c r="F166" s="155" t="s">
        <v>162</v>
      </c>
      <c r="H166" s="156">
        <v>24.91</v>
      </c>
      <c r="L166" s="153"/>
      <c r="M166" s="157"/>
      <c r="T166" s="158"/>
      <c r="AT166" s="154" t="s">
        <v>159</v>
      </c>
      <c r="AU166" s="154" t="s">
        <v>79</v>
      </c>
      <c r="AV166" s="14" t="s">
        <v>157</v>
      </c>
      <c r="AW166" s="14" t="s">
        <v>27</v>
      </c>
      <c r="AX166" s="14" t="s">
        <v>77</v>
      </c>
      <c r="AY166" s="154" t="s">
        <v>150</v>
      </c>
    </row>
    <row r="167" spans="2:65" s="11" customFormat="1" ht="22.9" customHeight="1">
      <c r="B167" s="117"/>
      <c r="D167" s="118" t="s">
        <v>68</v>
      </c>
      <c r="E167" s="126" t="s">
        <v>390</v>
      </c>
      <c r="F167" s="126" t="s">
        <v>391</v>
      </c>
      <c r="J167" s="127">
        <f>BK167</f>
        <v>0</v>
      </c>
      <c r="L167" s="117"/>
      <c r="M167" s="121"/>
      <c r="P167" s="122">
        <f>SUM(P168:P174)</f>
        <v>0</v>
      </c>
      <c r="R167" s="122">
        <f>SUM(R168:R174)</f>
        <v>0</v>
      </c>
      <c r="T167" s="123">
        <f>SUM(T168:T174)</f>
        <v>0</v>
      </c>
      <c r="AR167" s="118" t="s">
        <v>157</v>
      </c>
      <c r="AT167" s="124" t="s">
        <v>68</v>
      </c>
      <c r="AU167" s="124" t="s">
        <v>77</v>
      </c>
      <c r="AY167" s="118" t="s">
        <v>150</v>
      </c>
      <c r="BK167" s="125">
        <f>SUM(BK168:BK174)</f>
        <v>0</v>
      </c>
    </row>
    <row r="168" spans="2:65" s="1" customFormat="1" ht="24.2" customHeight="1">
      <c r="B168" s="128"/>
      <c r="C168" s="129" t="s">
        <v>246</v>
      </c>
      <c r="D168" s="129" t="s">
        <v>152</v>
      </c>
      <c r="E168" s="130" t="s">
        <v>392</v>
      </c>
      <c r="F168" s="131" t="s">
        <v>393</v>
      </c>
      <c r="G168" s="132" t="s">
        <v>262</v>
      </c>
      <c r="H168" s="133">
        <v>1</v>
      </c>
      <c r="I168" s="134"/>
      <c r="J168" s="134">
        <f>ROUND(I168*H168,2)</f>
        <v>0</v>
      </c>
      <c r="K168" s="131" t="s">
        <v>372</v>
      </c>
      <c r="L168" s="28"/>
      <c r="M168" s="135" t="s">
        <v>1</v>
      </c>
      <c r="N168" s="136" t="s">
        <v>34</v>
      </c>
      <c r="O168" s="137">
        <v>0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157</v>
      </c>
      <c r="AT168" s="139" t="s">
        <v>152</v>
      </c>
      <c r="AU168" s="139" t="s">
        <v>79</v>
      </c>
      <c r="AY168" s="16" t="s">
        <v>150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77</v>
      </c>
      <c r="BK168" s="140">
        <f>ROUND(I168*H168,2)</f>
        <v>0</v>
      </c>
      <c r="BL168" s="16" t="s">
        <v>157</v>
      </c>
      <c r="BM168" s="139" t="s">
        <v>394</v>
      </c>
    </row>
    <row r="169" spans="2:65" s="1" customFormat="1" ht="16.5" customHeight="1">
      <c r="B169" s="128"/>
      <c r="C169" s="129" t="s">
        <v>251</v>
      </c>
      <c r="D169" s="129" t="s">
        <v>152</v>
      </c>
      <c r="E169" s="130" t="s">
        <v>395</v>
      </c>
      <c r="F169" s="131" t="s">
        <v>396</v>
      </c>
      <c r="G169" s="132" t="s">
        <v>262</v>
      </c>
      <c r="H169" s="133">
        <v>1</v>
      </c>
      <c r="I169" s="134"/>
      <c r="J169" s="134">
        <f>ROUND(I169*H169,2)</f>
        <v>0</v>
      </c>
      <c r="K169" s="131" t="s">
        <v>372</v>
      </c>
      <c r="L169" s="28"/>
      <c r="M169" s="135" t="s">
        <v>1</v>
      </c>
      <c r="N169" s="136" t="s">
        <v>34</v>
      </c>
      <c r="O169" s="137">
        <v>0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157</v>
      </c>
      <c r="AT169" s="139" t="s">
        <v>152</v>
      </c>
      <c r="AU169" s="139" t="s">
        <v>79</v>
      </c>
      <c r="AY169" s="16" t="s">
        <v>150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6" t="s">
        <v>77</v>
      </c>
      <c r="BK169" s="140">
        <f>ROUND(I169*H169,2)</f>
        <v>0</v>
      </c>
      <c r="BL169" s="16" t="s">
        <v>157</v>
      </c>
      <c r="BM169" s="139" t="s">
        <v>397</v>
      </c>
    </row>
    <row r="170" spans="2:65" s="1" customFormat="1" ht="16.5" customHeight="1">
      <c r="B170" s="128"/>
      <c r="C170" s="129" t="s">
        <v>259</v>
      </c>
      <c r="D170" s="129" t="s">
        <v>152</v>
      </c>
      <c r="E170" s="130" t="s">
        <v>398</v>
      </c>
      <c r="F170" s="131" t="s">
        <v>399</v>
      </c>
      <c r="G170" s="132" t="s">
        <v>262</v>
      </c>
      <c r="H170" s="133">
        <v>1</v>
      </c>
      <c r="I170" s="134"/>
      <c r="J170" s="134">
        <f>ROUND(I170*H170,2)</f>
        <v>0</v>
      </c>
      <c r="K170" s="131" t="s">
        <v>372</v>
      </c>
      <c r="L170" s="28"/>
      <c r="M170" s="135" t="s">
        <v>1</v>
      </c>
      <c r="N170" s="136" t="s">
        <v>34</v>
      </c>
      <c r="O170" s="137">
        <v>0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157</v>
      </c>
      <c r="AT170" s="139" t="s">
        <v>152</v>
      </c>
      <c r="AU170" s="139" t="s">
        <v>79</v>
      </c>
      <c r="AY170" s="16" t="s">
        <v>150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77</v>
      </c>
      <c r="BK170" s="140">
        <f>ROUND(I170*H170,2)</f>
        <v>0</v>
      </c>
      <c r="BL170" s="16" t="s">
        <v>157</v>
      </c>
      <c r="BM170" s="139" t="s">
        <v>400</v>
      </c>
    </row>
    <row r="171" spans="2:65" s="1" customFormat="1" ht="24.2" customHeight="1">
      <c r="B171" s="128"/>
      <c r="C171" s="129" t="s">
        <v>266</v>
      </c>
      <c r="D171" s="129" t="s">
        <v>152</v>
      </c>
      <c r="E171" s="130" t="s">
        <v>401</v>
      </c>
      <c r="F171" s="131" t="s">
        <v>402</v>
      </c>
      <c r="G171" s="132" t="s">
        <v>262</v>
      </c>
      <c r="H171" s="133">
        <v>1</v>
      </c>
      <c r="I171" s="134"/>
      <c r="J171" s="134">
        <f>ROUND(I171*H171,2)</f>
        <v>0</v>
      </c>
      <c r="K171" s="131" t="s">
        <v>372</v>
      </c>
      <c r="L171" s="28"/>
      <c r="M171" s="135" t="s">
        <v>1</v>
      </c>
      <c r="N171" s="136" t="s">
        <v>34</v>
      </c>
      <c r="O171" s="137">
        <v>0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157</v>
      </c>
      <c r="AT171" s="139" t="s">
        <v>152</v>
      </c>
      <c r="AU171" s="139" t="s">
        <v>79</v>
      </c>
      <c r="AY171" s="16" t="s">
        <v>150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6" t="s">
        <v>77</v>
      </c>
      <c r="BK171" s="140">
        <f>ROUND(I171*H171,2)</f>
        <v>0</v>
      </c>
      <c r="BL171" s="16" t="s">
        <v>157</v>
      </c>
      <c r="BM171" s="139" t="s">
        <v>403</v>
      </c>
    </row>
    <row r="172" spans="2:65" s="12" customFormat="1" ht="22.5">
      <c r="B172" s="141"/>
      <c r="D172" s="142" t="s">
        <v>159</v>
      </c>
      <c r="E172" s="143" t="s">
        <v>1</v>
      </c>
      <c r="F172" s="144" t="s">
        <v>404</v>
      </c>
      <c r="H172" s="143" t="s">
        <v>1</v>
      </c>
      <c r="L172" s="141"/>
      <c r="M172" s="145"/>
      <c r="T172" s="146"/>
      <c r="AT172" s="143" t="s">
        <v>159</v>
      </c>
      <c r="AU172" s="143" t="s">
        <v>79</v>
      </c>
      <c r="AV172" s="12" t="s">
        <v>77</v>
      </c>
      <c r="AW172" s="12" t="s">
        <v>27</v>
      </c>
      <c r="AX172" s="12" t="s">
        <v>69</v>
      </c>
      <c r="AY172" s="143" t="s">
        <v>150</v>
      </c>
    </row>
    <row r="173" spans="2:65" s="13" customFormat="1">
      <c r="B173" s="147"/>
      <c r="D173" s="142" t="s">
        <v>159</v>
      </c>
      <c r="E173" s="148" t="s">
        <v>1</v>
      </c>
      <c r="F173" s="149" t="s">
        <v>77</v>
      </c>
      <c r="H173" s="150">
        <v>1</v>
      </c>
      <c r="L173" s="147"/>
      <c r="M173" s="151"/>
      <c r="T173" s="152"/>
      <c r="AT173" s="148" t="s">
        <v>159</v>
      </c>
      <c r="AU173" s="148" t="s">
        <v>79</v>
      </c>
      <c r="AV173" s="13" t="s">
        <v>79</v>
      </c>
      <c r="AW173" s="13" t="s">
        <v>27</v>
      </c>
      <c r="AX173" s="13" t="s">
        <v>69</v>
      </c>
      <c r="AY173" s="148" t="s">
        <v>150</v>
      </c>
    </row>
    <row r="174" spans="2:65" s="14" customFormat="1">
      <c r="B174" s="153"/>
      <c r="D174" s="142" t="s">
        <v>159</v>
      </c>
      <c r="E174" s="154" t="s">
        <v>1</v>
      </c>
      <c r="F174" s="155" t="s">
        <v>162</v>
      </c>
      <c r="H174" s="156">
        <v>1</v>
      </c>
      <c r="L174" s="153"/>
      <c r="M174" s="157"/>
      <c r="T174" s="158"/>
      <c r="AT174" s="154" t="s">
        <v>159</v>
      </c>
      <c r="AU174" s="154" t="s">
        <v>79</v>
      </c>
      <c r="AV174" s="14" t="s">
        <v>157</v>
      </c>
      <c r="AW174" s="14" t="s">
        <v>27</v>
      </c>
      <c r="AX174" s="14" t="s">
        <v>77</v>
      </c>
      <c r="AY174" s="154" t="s">
        <v>150</v>
      </c>
    </row>
    <row r="175" spans="2:65" s="11" customFormat="1" ht="22.9" customHeight="1">
      <c r="B175" s="117"/>
      <c r="D175" s="118" t="s">
        <v>68</v>
      </c>
      <c r="E175" s="126" t="s">
        <v>405</v>
      </c>
      <c r="F175" s="126" t="s">
        <v>406</v>
      </c>
      <c r="J175" s="127">
        <f>BK175</f>
        <v>0</v>
      </c>
      <c r="L175" s="117"/>
      <c r="M175" s="121"/>
      <c r="P175" s="122">
        <f>SUM(P176:P182)</f>
        <v>0</v>
      </c>
      <c r="R175" s="122">
        <f>SUM(R176:R182)</f>
        <v>0</v>
      </c>
      <c r="T175" s="123">
        <f>SUM(T176:T182)</f>
        <v>0</v>
      </c>
      <c r="AR175" s="118" t="s">
        <v>157</v>
      </c>
      <c r="AT175" s="124" t="s">
        <v>68</v>
      </c>
      <c r="AU175" s="124" t="s">
        <v>77</v>
      </c>
      <c r="AY175" s="118" t="s">
        <v>150</v>
      </c>
      <c r="BK175" s="125">
        <f>SUM(BK176:BK182)</f>
        <v>0</v>
      </c>
    </row>
    <row r="176" spans="2:65" s="1" customFormat="1" ht="24.2" customHeight="1">
      <c r="B176" s="128"/>
      <c r="C176" s="129" t="s">
        <v>272</v>
      </c>
      <c r="D176" s="129" t="s">
        <v>152</v>
      </c>
      <c r="E176" s="130" t="s">
        <v>407</v>
      </c>
      <c r="F176" s="131" t="s">
        <v>408</v>
      </c>
      <c r="G176" s="132" t="s">
        <v>85</v>
      </c>
      <c r="H176" s="133">
        <v>15.361000000000001</v>
      </c>
      <c r="I176" s="134"/>
      <c r="J176" s="134">
        <f>ROUND(I176*H176,2)</f>
        <v>0</v>
      </c>
      <c r="K176" s="131" t="s">
        <v>372</v>
      </c>
      <c r="L176" s="28"/>
      <c r="M176" s="135" t="s">
        <v>1</v>
      </c>
      <c r="N176" s="136" t="s">
        <v>34</v>
      </c>
      <c r="O176" s="137">
        <v>0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157</v>
      </c>
      <c r="AT176" s="139" t="s">
        <v>152</v>
      </c>
      <c r="AU176" s="139" t="s">
        <v>79</v>
      </c>
      <c r="AY176" s="16" t="s">
        <v>150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6" t="s">
        <v>77</v>
      </c>
      <c r="BK176" s="140">
        <f>ROUND(I176*H176,2)</f>
        <v>0</v>
      </c>
      <c r="BL176" s="16" t="s">
        <v>157</v>
      </c>
      <c r="BM176" s="139" t="s">
        <v>409</v>
      </c>
    </row>
    <row r="177" spans="2:65" s="13" customFormat="1">
      <c r="B177" s="147"/>
      <c r="D177" s="142" t="s">
        <v>159</v>
      </c>
      <c r="E177" s="148" t="s">
        <v>1</v>
      </c>
      <c r="F177" s="149" t="s">
        <v>410</v>
      </c>
      <c r="H177" s="150">
        <v>15.361166666666699</v>
      </c>
      <c r="L177" s="147"/>
      <c r="M177" s="151"/>
      <c r="T177" s="152"/>
      <c r="AT177" s="148" t="s">
        <v>159</v>
      </c>
      <c r="AU177" s="148" t="s">
        <v>79</v>
      </c>
      <c r="AV177" s="13" t="s">
        <v>79</v>
      </c>
      <c r="AW177" s="13" t="s">
        <v>27</v>
      </c>
      <c r="AX177" s="13" t="s">
        <v>69</v>
      </c>
      <c r="AY177" s="148" t="s">
        <v>150</v>
      </c>
    </row>
    <row r="178" spans="2:65" s="14" customFormat="1">
      <c r="B178" s="153"/>
      <c r="D178" s="142" t="s">
        <v>159</v>
      </c>
      <c r="E178" s="154" t="s">
        <v>1</v>
      </c>
      <c r="F178" s="155" t="s">
        <v>162</v>
      </c>
      <c r="H178" s="156">
        <v>15.361166666666699</v>
      </c>
      <c r="L178" s="153"/>
      <c r="M178" s="157"/>
      <c r="T178" s="158"/>
      <c r="AT178" s="154" t="s">
        <v>159</v>
      </c>
      <c r="AU178" s="154" t="s">
        <v>79</v>
      </c>
      <c r="AV178" s="14" t="s">
        <v>157</v>
      </c>
      <c r="AW178" s="14" t="s">
        <v>27</v>
      </c>
      <c r="AX178" s="14" t="s">
        <v>77</v>
      </c>
      <c r="AY178" s="154" t="s">
        <v>150</v>
      </c>
    </row>
    <row r="179" spans="2:65" s="1" customFormat="1" ht="24.2" customHeight="1">
      <c r="B179" s="128"/>
      <c r="C179" s="129" t="s">
        <v>7</v>
      </c>
      <c r="D179" s="129" t="s">
        <v>152</v>
      </c>
      <c r="E179" s="130" t="s">
        <v>411</v>
      </c>
      <c r="F179" s="131" t="s">
        <v>412</v>
      </c>
      <c r="G179" s="132" t="s">
        <v>168</v>
      </c>
      <c r="H179" s="133">
        <v>39.731000000000002</v>
      </c>
      <c r="I179" s="134"/>
      <c r="J179" s="134">
        <f>ROUND(I179*H179,2)</f>
        <v>0</v>
      </c>
      <c r="K179" s="131" t="s">
        <v>372</v>
      </c>
      <c r="L179" s="28"/>
      <c r="M179" s="135" t="s">
        <v>1</v>
      </c>
      <c r="N179" s="136" t="s">
        <v>34</v>
      </c>
      <c r="O179" s="137">
        <v>0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157</v>
      </c>
      <c r="AT179" s="139" t="s">
        <v>152</v>
      </c>
      <c r="AU179" s="139" t="s">
        <v>79</v>
      </c>
      <c r="AY179" s="16" t="s">
        <v>150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6" t="s">
        <v>77</v>
      </c>
      <c r="BK179" s="140">
        <f>ROUND(I179*H179,2)</f>
        <v>0</v>
      </c>
      <c r="BL179" s="16" t="s">
        <v>157</v>
      </c>
      <c r="BM179" s="139" t="s">
        <v>413</v>
      </c>
    </row>
    <row r="180" spans="2:65" s="13" customFormat="1">
      <c r="B180" s="147"/>
      <c r="D180" s="142" t="s">
        <v>159</v>
      </c>
      <c r="E180" s="148" t="s">
        <v>1</v>
      </c>
      <c r="F180" s="149" t="s">
        <v>311</v>
      </c>
      <c r="H180" s="150">
        <v>39.731450000000002</v>
      </c>
      <c r="L180" s="147"/>
      <c r="M180" s="151"/>
      <c r="T180" s="152"/>
      <c r="AT180" s="148" t="s">
        <v>159</v>
      </c>
      <c r="AU180" s="148" t="s">
        <v>79</v>
      </c>
      <c r="AV180" s="13" t="s">
        <v>79</v>
      </c>
      <c r="AW180" s="13" t="s">
        <v>27</v>
      </c>
      <c r="AX180" s="13" t="s">
        <v>69</v>
      </c>
      <c r="AY180" s="148" t="s">
        <v>150</v>
      </c>
    </row>
    <row r="181" spans="2:65" s="14" customFormat="1">
      <c r="B181" s="153"/>
      <c r="D181" s="142" t="s">
        <v>159</v>
      </c>
      <c r="E181" s="154" t="s">
        <v>1</v>
      </c>
      <c r="F181" s="155" t="s">
        <v>162</v>
      </c>
      <c r="H181" s="156">
        <v>39.731450000000002</v>
      </c>
      <c r="L181" s="153"/>
      <c r="M181" s="157"/>
      <c r="T181" s="158"/>
      <c r="AT181" s="154" t="s">
        <v>159</v>
      </c>
      <c r="AU181" s="154" t="s">
        <v>79</v>
      </c>
      <c r="AV181" s="14" t="s">
        <v>157</v>
      </c>
      <c r="AW181" s="14" t="s">
        <v>27</v>
      </c>
      <c r="AX181" s="14" t="s">
        <v>77</v>
      </c>
      <c r="AY181" s="154" t="s">
        <v>150</v>
      </c>
    </row>
    <row r="182" spans="2:65" s="1" customFormat="1" ht="37.9" customHeight="1">
      <c r="B182" s="128"/>
      <c r="C182" s="129" t="s">
        <v>285</v>
      </c>
      <c r="D182" s="129" t="s">
        <v>152</v>
      </c>
      <c r="E182" s="130" t="s">
        <v>414</v>
      </c>
      <c r="F182" s="131" t="s">
        <v>415</v>
      </c>
      <c r="G182" s="132" t="s">
        <v>416</v>
      </c>
      <c r="H182" s="133">
        <v>1</v>
      </c>
      <c r="I182" s="134"/>
      <c r="J182" s="134">
        <f>ROUND(I182*H182,2)</f>
        <v>0</v>
      </c>
      <c r="K182" s="131" t="s">
        <v>372</v>
      </c>
      <c r="L182" s="28"/>
      <c r="M182" s="135" t="s">
        <v>1</v>
      </c>
      <c r="N182" s="136" t="s">
        <v>34</v>
      </c>
      <c r="O182" s="137">
        <v>0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157</v>
      </c>
      <c r="AT182" s="139" t="s">
        <v>152</v>
      </c>
      <c r="AU182" s="139" t="s">
        <v>79</v>
      </c>
      <c r="AY182" s="16" t="s">
        <v>150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6" t="s">
        <v>77</v>
      </c>
      <c r="BK182" s="140">
        <f>ROUND(I182*H182,2)</f>
        <v>0</v>
      </c>
      <c r="BL182" s="16" t="s">
        <v>157</v>
      </c>
      <c r="BM182" s="139" t="s">
        <v>417</v>
      </c>
    </row>
    <row r="183" spans="2:65" s="11" customFormat="1" ht="22.9" customHeight="1">
      <c r="B183" s="117"/>
      <c r="D183" s="118" t="s">
        <v>68</v>
      </c>
      <c r="E183" s="126" t="s">
        <v>418</v>
      </c>
      <c r="F183" s="126" t="s">
        <v>419</v>
      </c>
      <c r="J183" s="127">
        <f>BK183</f>
        <v>0</v>
      </c>
      <c r="L183" s="117"/>
      <c r="M183" s="121"/>
      <c r="P183" s="122">
        <f>SUM(P184:P191)</f>
        <v>7.6722799999999998</v>
      </c>
      <c r="R183" s="122">
        <f>SUM(R184:R191)</f>
        <v>9.9640000000000015E-4</v>
      </c>
      <c r="T183" s="123">
        <f>SUM(T184:T191)</f>
        <v>0</v>
      </c>
      <c r="AR183" s="118" t="s">
        <v>157</v>
      </c>
      <c r="AT183" s="124" t="s">
        <v>68</v>
      </c>
      <c r="AU183" s="124" t="s">
        <v>77</v>
      </c>
      <c r="AY183" s="118" t="s">
        <v>150</v>
      </c>
      <c r="BK183" s="125">
        <f>SUM(BK184:BK191)</f>
        <v>0</v>
      </c>
    </row>
    <row r="184" spans="2:65" s="1" customFormat="1" ht="24.2" customHeight="1">
      <c r="B184" s="128"/>
      <c r="C184" s="129" t="s">
        <v>292</v>
      </c>
      <c r="D184" s="129" t="s">
        <v>152</v>
      </c>
      <c r="E184" s="130" t="s">
        <v>385</v>
      </c>
      <c r="F184" s="131" t="s">
        <v>386</v>
      </c>
      <c r="G184" s="132" t="s">
        <v>168</v>
      </c>
      <c r="H184" s="133">
        <v>24.91</v>
      </c>
      <c r="I184" s="134"/>
      <c r="J184" s="134">
        <f>ROUND(I184*H184,2)</f>
        <v>0</v>
      </c>
      <c r="K184" s="131" t="s">
        <v>156</v>
      </c>
      <c r="L184" s="28"/>
      <c r="M184" s="135" t="s">
        <v>1</v>
      </c>
      <c r="N184" s="136" t="s">
        <v>34</v>
      </c>
      <c r="O184" s="137">
        <v>0.308</v>
      </c>
      <c r="P184" s="137">
        <f>O184*H184</f>
        <v>7.6722799999999998</v>
      </c>
      <c r="Q184" s="137">
        <v>4.0000000000000003E-5</v>
      </c>
      <c r="R184" s="137">
        <f>Q184*H184</f>
        <v>9.9640000000000015E-4</v>
      </c>
      <c r="S184" s="137">
        <v>0</v>
      </c>
      <c r="T184" s="138">
        <f>S184*H184</f>
        <v>0</v>
      </c>
      <c r="AR184" s="139" t="s">
        <v>157</v>
      </c>
      <c r="AT184" s="139" t="s">
        <v>152</v>
      </c>
      <c r="AU184" s="139" t="s">
        <v>79</v>
      </c>
      <c r="AY184" s="16" t="s">
        <v>150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77</v>
      </c>
      <c r="BK184" s="140">
        <f>ROUND(I184*H184,2)</f>
        <v>0</v>
      </c>
      <c r="BL184" s="16" t="s">
        <v>157</v>
      </c>
      <c r="BM184" s="139" t="s">
        <v>420</v>
      </c>
    </row>
    <row r="185" spans="2:65" s="12" customFormat="1">
      <c r="B185" s="141"/>
      <c r="D185" s="142" t="s">
        <v>159</v>
      </c>
      <c r="E185" s="143" t="s">
        <v>1</v>
      </c>
      <c r="F185" s="144" t="s">
        <v>421</v>
      </c>
      <c r="H185" s="143" t="s">
        <v>1</v>
      </c>
      <c r="L185" s="141"/>
      <c r="M185" s="145"/>
      <c r="T185" s="146"/>
      <c r="AT185" s="143" t="s">
        <v>159</v>
      </c>
      <c r="AU185" s="143" t="s">
        <v>79</v>
      </c>
      <c r="AV185" s="12" t="s">
        <v>77</v>
      </c>
      <c r="AW185" s="12" t="s">
        <v>27</v>
      </c>
      <c r="AX185" s="12" t="s">
        <v>69</v>
      </c>
      <c r="AY185" s="143" t="s">
        <v>150</v>
      </c>
    </row>
    <row r="186" spans="2:65" s="13" customFormat="1">
      <c r="B186" s="147"/>
      <c r="D186" s="142" t="s">
        <v>159</v>
      </c>
      <c r="E186" s="148" t="s">
        <v>1</v>
      </c>
      <c r="F186" s="149" t="s">
        <v>317</v>
      </c>
      <c r="H186" s="150">
        <v>24.91</v>
      </c>
      <c r="L186" s="147"/>
      <c r="M186" s="151"/>
      <c r="T186" s="152"/>
      <c r="AT186" s="148" t="s">
        <v>159</v>
      </c>
      <c r="AU186" s="148" t="s">
        <v>79</v>
      </c>
      <c r="AV186" s="13" t="s">
        <v>79</v>
      </c>
      <c r="AW186" s="13" t="s">
        <v>27</v>
      </c>
      <c r="AX186" s="13" t="s">
        <v>69</v>
      </c>
      <c r="AY186" s="148" t="s">
        <v>150</v>
      </c>
    </row>
    <row r="187" spans="2:65" s="14" customFormat="1">
      <c r="B187" s="153"/>
      <c r="D187" s="142" t="s">
        <v>159</v>
      </c>
      <c r="E187" s="154" t="s">
        <v>1</v>
      </c>
      <c r="F187" s="155" t="s">
        <v>162</v>
      </c>
      <c r="H187" s="156">
        <v>24.91</v>
      </c>
      <c r="L187" s="153"/>
      <c r="M187" s="157"/>
      <c r="T187" s="158"/>
      <c r="AT187" s="154" t="s">
        <v>159</v>
      </c>
      <c r="AU187" s="154" t="s">
        <v>79</v>
      </c>
      <c r="AV187" s="14" t="s">
        <v>157</v>
      </c>
      <c r="AW187" s="14" t="s">
        <v>27</v>
      </c>
      <c r="AX187" s="14" t="s">
        <v>77</v>
      </c>
      <c r="AY187" s="154" t="s">
        <v>150</v>
      </c>
    </row>
    <row r="188" spans="2:65" s="1" customFormat="1" ht="24.2" customHeight="1">
      <c r="B188" s="128"/>
      <c r="C188" s="129" t="s">
        <v>298</v>
      </c>
      <c r="D188" s="129" t="s">
        <v>152</v>
      </c>
      <c r="E188" s="130" t="s">
        <v>401</v>
      </c>
      <c r="F188" s="131" t="s">
        <v>402</v>
      </c>
      <c r="G188" s="132" t="s">
        <v>262</v>
      </c>
      <c r="H188" s="133">
        <v>1</v>
      </c>
      <c r="I188" s="134"/>
      <c r="J188" s="134">
        <f>ROUND(I188*H188,2)</f>
        <v>0</v>
      </c>
      <c r="K188" s="131" t="s">
        <v>372</v>
      </c>
      <c r="L188" s="28"/>
      <c r="M188" s="135" t="s">
        <v>1</v>
      </c>
      <c r="N188" s="136" t="s">
        <v>34</v>
      </c>
      <c r="O188" s="137">
        <v>0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157</v>
      </c>
      <c r="AT188" s="139" t="s">
        <v>152</v>
      </c>
      <c r="AU188" s="139" t="s">
        <v>79</v>
      </c>
      <c r="AY188" s="16" t="s">
        <v>150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77</v>
      </c>
      <c r="BK188" s="140">
        <f>ROUND(I188*H188,2)</f>
        <v>0</v>
      </c>
      <c r="BL188" s="16" t="s">
        <v>157</v>
      </c>
      <c r="BM188" s="139" t="s">
        <v>422</v>
      </c>
    </row>
    <row r="189" spans="2:65" s="12" customFormat="1">
      <c r="B189" s="141"/>
      <c r="D189" s="142" t="s">
        <v>159</v>
      </c>
      <c r="E189" s="143" t="s">
        <v>1</v>
      </c>
      <c r="F189" s="144" t="s">
        <v>423</v>
      </c>
      <c r="H189" s="143" t="s">
        <v>1</v>
      </c>
      <c r="L189" s="141"/>
      <c r="M189" s="145"/>
      <c r="T189" s="146"/>
      <c r="AT189" s="143" t="s">
        <v>159</v>
      </c>
      <c r="AU189" s="143" t="s">
        <v>79</v>
      </c>
      <c r="AV189" s="12" t="s">
        <v>77</v>
      </c>
      <c r="AW189" s="12" t="s">
        <v>27</v>
      </c>
      <c r="AX189" s="12" t="s">
        <v>69</v>
      </c>
      <c r="AY189" s="143" t="s">
        <v>150</v>
      </c>
    </row>
    <row r="190" spans="2:65" s="13" customFormat="1">
      <c r="B190" s="147"/>
      <c r="D190" s="142" t="s">
        <v>159</v>
      </c>
      <c r="E190" s="148" t="s">
        <v>1</v>
      </c>
      <c r="F190" s="149" t="s">
        <v>77</v>
      </c>
      <c r="H190" s="150">
        <v>1</v>
      </c>
      <c r="L190" s="147"/>
      <c r="M190" s="151"/>
      <c r="T190" s="152"/>
      <c r="AT190" s="148" t="s">
        <v>159</v>
      </c>
      <c r="AU190" s="148" t="s">
        <v>79</v>
      </c>
      <c r="AV190" s="13" t="s">
        <v>79</v>
      </c>
      <c r="AW190" s="13" t="s">
        <v>27</v>
      </c>
      <c r="AX190" s="13" t="s">
        <v>69</v>
      </c>
      <c r="AY190" s="148" t="s">
        <v>150</v>
      </c>
    </row>
    <row r="191" spans="2:65" s="14" customFormat="1">
      <c r="B191" s="153"/>
      <c r="D191" s="142" t="s">
        <v>159</v>
      </c>
      <c r="E191" s="154" t="s">
        <v>1</v>
      </c>
      <c r="F191" s="155" t="s">
        <v>162</v>
      </c>
      <c r="H191" s="156">
        <v>1</v>
      </c>
      <c r="L191" s="153"/>
      <c r="M191" s="163"/>
      <c r="N191" s="164"/>
      <c r="O191" s="164"/>
      <c r="P191" s="164"/>
      <c r="Q191" s="164"/>
      <c r="R191" s="164"/>
      <c r="S191" s="164"/>
      <c r="T191" s="165"/>
      <c r="AT191" s="154" t="s">
        <v>159</v>
      </c>
      <c r="AU191" s="154" t="s">
        <v>79</v>
      </c>
      <c r="AV191" s="14" t="s">
        <v>157</v>
      </c>
      <c r="AW191" s="14" t="s">
        <v>27</v>
      </c>
      <c r="AX191" s="14" t="s">
        <v>77</v>
      </c>
      <c r="AY191" s="154" t="s">
        <v>150</v>
      </c>
    </row>
    <row r="192" spans="2:65" s="1" customFormat="1" ht="6.95" customHeight="1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28"/>
    </row>
    <row r="195" spans="6:6">
      <c r="F195" s="174" t="s">
        <v>509</v>
      </c>
    </row>
  </sheetData>
  <autoFilter ref="C126:K191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61"/>
  <sheetViews>
    <sheetView showGridLines="0" tabSelected="1" topLeftCell="A137" workbookViewId="0">
      <selection activeCell="G143" sqref="G143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424</v>
      </c>
      <c r="H4" s="19"/>
    </row>
    <row r="5" spans="2:8" ht="12" customHeight="1">
      <c r="B5" s="19"/>
      <c r="C5" s="22" t="s">
        <v>12</v>
      </c>
      <c r="D5" s="205" t="s">
        <v>13</v>
      </c>
      <c r="E5" s="176"/>
      <c r="F5" s="176"/>
      <c r="H5" s="19"/>
    </row>
    <row r="6" spans="2:8" ht="36.950000000000003" customHeight="1">
      <c r="B6" s="19"/>
      <c r="C6" s="24" t="s">
        <v>14</v>
      </c>
      <c r="D6" s="204" t="s">
        <v>15</v>
      </c>
      <c r="E6" s="176"/>
      <c r="F6" s="176"/>
      <c r="H6" s="19"/>
    </row>
    <row r="7" spans="2:8" ht="16.5" customHeight="1">
      <c r="B7" s="19"/>
      <c r="C7" s="25" t="s">
        <v>20</v>
      </c>
      <c r="D7" s="48">
        <f>'Rekapitulace stavby'!AN8</f>
        <v>0</v>
      </c>
      <c r="H7" s="19"/>
    </row>
    <row r="8" spans="2:8" s="1" customFormat="1" ht="10.9" customHeight="1">
      <c r="B8" s="28"/>
      <c r="H8" s="28"/>
    </row>
    <row r="9" spans="2:8" s="10" customFormat="1" ht="29.25" customHeight="1">
      <c r="B9" s="109"/>
      <c r="C9" s="110" t="s">
        <v>50</v>
      </c>
      <c r="D9" s="111" t="s">
        <v>51</v>
      </c>
      <c r="E9" s="111" t="s">
        <v>137</v>
      </c>
      <c r="F9" s="112" t="s">
        <v>425</v>
      </c>
      <c r="H9" s="109"/>
    </row>
    <row r="10" spans="2:8" s="1" customFormat="1" ht="26.45" customHeight="1">
      <c r="B10" s="28"/>
      <c r="C10" s="173" t="s">
        <v>464</v>
      </c>
      <c r="D10" s="173" t="s">
        <v>81</v>
      </c>
      <c r="H10" s="28"/>
    </row>
    <row r="11" spans="2:8" s="1" customFormat="1" ht="16.899999999999999" customHeight="1">
      <c r="B11" s="28"/>
      <c r="C11" s="168" t="s">
        <v>311</v>
      </c>
      <c r="D11" s="169" t="s">
        <v>312</v>
      </c>
      <c r="E11" s="170" t="s">
        <v>168</v>
      </c>
      <c r="F11" s="171">
        <v>39.731450000000002</v>
      </c>
      <c r="H11" s="28"/>
    </row>
    <row r="12" spans="2:8" s="1" customFormat="1" ht="16.899999999999999" customHeight="1">
      <c r="B12" s="28"/>
      <c r="C12" s="166" t="s">
        <v>1</v>
      </c>
      <c r="D12" s="166" t="s">
        <v>465</v>
      </c>
      <c r="E12" s="16" t="s">
        <v>1</v>
      </c>
      <c r="F12" s="167">
        <v>0</v>
      </c>
      <c r="H12" s="28"/>
    </row>
    <row r="13" spans="2:8" s="1" customFormat="1" ht="16.899999999999999" customHeight="1">
      <c r="B13" s="28"/>
      <c r="C13" s="166" t="s">
        <v>1</v>
      </c>
      <c r="D13" s="166" t="s">
        <v>466</v>
      </c>
      <c r="E13" s="16" t="s">
        <v>1</v>
      </c>
      <c r="F13" s="167">
        <v>36.119500000000002</v>
      </c>
      <c r="H13" s="28"/>
    </row>
    <row r="14" spans="2:8" s="1" customFormat="1" ht="16.899999999999999" customHeight="1">
      <c r="B14" s="28"/>
      <c r="C14" s="166" t="s">
        <v>1</v>
      </c>
      <c r="D14" s="166" t="s">
        <v>467</v>
      </c>
      <c r="E14" s="16" t="s">
        <v>1</v>
      </c>
      <c r="F14" s="167">
        <v>3.6119500000000002</v>
      </c>
      <c r="H14" s="28"/>
    </row>
    <row r="15" spans="2:8" s="1" customFormat="1" ht="16.899999999999999" customHeight="1">
      <c r="B15" s="28"/>
      <c r="C15" s="166" t="s">
        <v>1</v>
      </c>
      <c r="D15" s="166" t="s">
        <v>162</v>
      </c>
      <c r="E15" s="16" t="s">
        <v>1</v>
      </c>
      <c r="F15" s="167">
        <v>39.731450000000002</v>
      </c>
      <c r="H15" s="28"/>
    </row>
    <row r="16" spans="2:8" s="1" customFormat="1" ht="16.899999999999999" customHeight="1">
      <c r="B16" s="28"/>
      <c r="C16" s="172" t="s">
        <v>440</v>
      </c>
      <c r="H16" s="28"/>
    </row>
    <row r="17" spans="2:8" s="1" customFormat="1" ht="16.899999999999999" customHeight="1">
      <c r="B17" s="28"/>
      <c r="C17" s="166" t="s">
        <v>352</v>
      </c>
      <c r="D17" s="166" t="s">
        <v>353</v>
      </c>
      <c r="E17" s="16" t="s">
        <v>168</v>
      </c>
      <c r="F17" s="167">
        <v>39.731000000000002</v>
      </c>
      <c r="H17" s="28"/>
    </row>
    <row r="18" spans="2:8" s="1" customFormat="1" ht="16.899999999999999" customHeight="1">
      <c r="B18" s="28"/>
      <c r="C18" s="166" t="s">
        <v>360</v>
      </c>
      <c r="D18" s="166" t="s">
        <v>361</v>
      </c>
      <c r="E18" s="16" t="s">
        <v>168</v>
      </c>
      <c r="F18" s="167">
        <v>39.731000000000002</v>
      </c>
      <c r="H18" s="28"/>
    </row>
    <row r="19" spans="2:8" s="1" customFormat="1" ht="16.899999999999999" customHeight="1">
      <c r="B19" s="28"/>
      <c r="C19" s="166" t="s">
        <v>411</v>
      </c>
      <c r="D19" s="166" t="s">
        <v>412</v>
      </c>
      <c r="E19" s="16" t="s">
        <v>168</v>
      </c>
      <c r="F19" s="167">
        <v>39.731000000000002</v>
      </c>
      <c r="H19" s="28"/>
    </row>
    <row r="20" spans="2:8" s="1" customFormat="1" ht="16.899999999999999" customHeight="1">
      <c r="B20" s="28"/>
      <c r="C20" s="168" t="s">
        <v>314</v>
      </c>
      <c r="D20" s="169" t="s">
        <v>315</v>
      </c>
      <c r="E20" s="170" t="s">
        <v>155</v>
      </c>
      <c r="F20" s="171">
        <v>20.445</v>
      </c>
      <c r="H20" s="28"/>
    </row>
    <row r="21" spans="2:8" s="1" customFormat="1" ht="16.899999999999999" customHeight="1">
      <c r="B21" s="28"/>
      <c r="C21" s="166" t="s">
        <v>1</v>
      </c>
      <c r="D21" s="166" t="s">
        <v>468</v>
      </c>
      <c r="E21" s="16" t="s">
        <v>1</v>
      </c>
      <c r="F21" s="167">
        <v>20.445</v>
      </c>
      <c r="H21" s="28"/>
    </row>
    <row r="22" spans="2:8" s="1" customFormat="1" ht="16.899999999999999" customHeight="1">
      <c r="B22" s="28"/>
      <c r="C22" s="166" t="s">
        <v>1</v>
      </c>
      <c r="D22" s="166" t="s">
        <v>162</v>
      </c>
      <c r="E22" s="16" t="s">
        <v>1</v>
      </c>
      <c r="F22" s="167">
        <v>20.445</v>
      </c>
      <c r="H22" s="28"/>
    </row>
    <row r="23" spans="2:8" s="1" customFormat="1" ht="16.899999999999999" customHeight="1">
      <c r="B23" s="28"/>
      <c r="C23" s="172" t="s">
        <v>440</v>
      </c>
      <c r="H23" s="28"/>
    </row>
    <row r="24" spans="2:8" s="1" customFormat="1" ht="22.5">
      <c r="B24" s="28"/>
      <c r="C24" s="166" t="s">
        <v>356</v>
      </c>
      <c r="D24" s="166" t="s">
        <v>357</v>
      </c>
      <c r="E24" s="16" t="s">
        <v>155</v>
      </c>
      <c r="F24" s="167">
        <v>20.445</v>
      </c>
      <c r="H24" s="28"/>
    </row>
    <row r="25" spans="2:8" s="1" customFormat="1" ht="22.5">
      <c r="B25" s="28"/>
      <c r="C25" s="166" t="s">
        <v>363</v>
      </c>
      <c r="D25" s="166" t="s">
        <v>364</v>
      </c>
      <c r="E25" s="16" t="s">
        <v>155</v>
      </c>
      <c r="F25" s="167">
        <v>20.445</v>
      </c>
      <c r="H25" s="28"/>
    </row>
    <row r="26" spans="2:8" s="1" customFormat="1" ht="16.899999999999999" customHeight="1">
      <c r="B26" s="28"/>
      <c r="C26" s="168" t="s">
        <v>317</v>
      </c>
      <c r="D26" s="169" t="s">
        <v>318</v>
      </c>
      <c r="E26" s="170" t="s">
        <v>168</v>
      </c>
      <c r="F26" s="171">
        <v>24.91</v>
      </c>
      <c r="H26" s="28"/>
    </row>
    <row r="27" spans="2:8" s="1" customFormat="1" ht="16.899999999999999" customHeight="1">
      <c r="B27" s="28"/>
      <c r="C27" s="166" t="s">
        <v>1</v>
      </c>
      <c r="D27" s="166" t="s">
        <v>469</v>
      </c>
      <c r="E27" s="16" t="s">
        <v>1</v>
      </c>
      <c r="F27" s="167">
        <v>24.91</v>
      </c>
      <c r="H27" s="28"/>
    </row>
    <row r="28" spans="2:8" s="1" customFormat="1" ht="16.899999999999999" customHeight="1">
      <c r="B28" s="28"/>
      <c r="C28" s="166" t="s">
        <v>1</v>
      </c>
      <c r="D28" s="166" t="s">
        <v>162</v>
      </c>
      <c r="E28" s="16" t="s">
        <v>1</v>
      </c>
      <c r="F28" s="167">
        <v>24.91</v>
      </c>
      <c r="H28" s="28"/>
    </row>
    <row r="29" spans="2:8" s="1" customFormat="1" ht="16.899999999999999" customHeight="1">
      <c r="B29" s="28"/>
      <c r="C29" s="172" t="s">
        <v>440</v>
      </c>
      <c r="H29" s="28"/>
    </row>
    <row r="30" spans="2:8" s="1" customFormat="1" ht="16.899999999999999" customHeight="1">
      <c r="B30" s="28"/>
      <c r="C30" s="166" t="s">
        <v>385</v>
      </c>
      <c r="D30" s="166" t="s">
        <v>386</v>
      </c>
      <c r="E30" s="16" t="s">
        <v>168</v>
      </c>
      <c r="F30" s="167">
        <v>24.91</v>
      </c>
      <c r="H30" s="28"/>
    </row>
    <row r="31" spans="2:8" s="1" customFormat="1" ht="16.899999999999999" customHeight="1">
      <c r="B31" s="28"/>
      <c r="C31" s="166" t="s">
        <v>385</v>
      </c>
      <c r="D31" s="166" t="s">
        <v>386</v>
      </c>
      <c r="E31" s="16" t="s">
        <v>168</v>
      </c>
      <c r="F31" s="167">
        <v>24.91</v>
      </c>
      <c r="H31" s="28"/>
    </row>
    <row r="32" spans="2:8" s="1" customFormat="1" ht="16.899999999999999" customHeight="1">
      <c r="B32" s="28"/>
      <c r="C32" s="166" t="s">
        <v>407</v>
      </c>
      <c r="D32" s="166" t="s">
        <v>408</v>
      </c>
      <c r="E32" s="16" t="s">
        <v>85</v>
      </c>
      <c r="F32" s="167">
        <v>15.361000000000001</v>
      </c>
      <c r="H32" s="28"/>
    </row>
    <row r="33" spans="2:8" s="1" customFormat="1" ht="26.45" customHeight="1">
      <c r="B33" s="28"/>
      <c r="C33" s="173" t="s">
        <v>470</v>
      </c>
      <c r="D33" s="173" t="s">
        <v>75</v>
      </c>
      <c r="H33" s="28"/>
    </row>
    <row r="34" spans="2:8" s="1" customFormat="1" ht="16.899999999999999" customHeight="1">
      <c r="B34" s="28"/>
      <c r="C34" s="168" t="s">
        <v>471</v>
      </c>
      <c r="D34" s="169" t="s">
        <v>472</v>
      </c>
      <c r="E34" s="170" t="s">
        <v>85</v>
      </c>
      <c r="F34" s="171">
        <v>92.205743299999995</v>
      </c>
      <c r="H34" s="28"/>
    </row>
    <row r="35" spans="2:8" s="1" customFormat="1" ht="16.899999999999999" customHeight="1">
      <c r="B35" s="28"/>
      <c r="C35" s="166" t="s">
        <v>1</v>
      </c>
      <c r="D35" s="166" t="s">
        <v>473</v>
      </c>
      <c r="E35" s="16" t="s">
        <v>1</v>
      </c>
      <c r="F35" s="167">
        <v>0</v>
      </c>
      <c r="H35" s="28"/>
    </row>
    <row r="36" spans="2:8" s="1" customFormat="1" ht="16.899999999999999" customHeight="1">
      <c r="B36" s="28"/>
      <c r="C36" s="166" t="s">
        <v>1</v>
      </c>
      <c r="D36" s="166" t="s">
        <v>474</v>
      </c>
      <c r="E36" s="16" t="s">
        <v>1</v>
      </c>
      <c r="F36" s="167">
        <v>54.476950000000002</v>
      </c>
      <c r="H36" s="28"/>
    </row>
    <row r="37" spans="2:8" s="1" customFormat="1" ht="16.899999999999999" customHeight="1">
      <c r="B37" s="28"/>
      <c r="C37" s="166" t="s">
        <v>1</v>
      </c>
      <c r="D37" s="166" t="s">
        <v>475</v>
      </c>
      <c r="E37" s="16" t="s">
        <v>1</v>
      </c>
      <c r="F37" s="167">
        <v>18.9222</v>
      </c>
      <c r="H37" s="28"/>
    </row>
    <row r="38" spans="2:8" s="1" customFormat="1" ht="16.899999999999999" customHeight="1">
      <c r="B38" s="28"/>
      <c r="C38" s="166" t="s">
        <v>1</v>
      </c>
      <c r="D38" s="166" t="s">
        <v>476</v>
      </c>
      <c r="E38" s="16" t="s">
        <v>1</v>
      </c>
      <c r="F38" s="167">
        <v>2.5862924999999999</v>
      </c>
      <c r="H38" s="28"/>
    </row>
    <row r="39" spans="2:8" s="1" customFormat="1" ht="16.899999999999999" customHeight="1">
      <c r="B39" s="28"/>
      <c r="C39" s="166" t="s">
        <v>1</v>
      </c>
      <c r="D39" s="166" t="s">
        <v>477</v>
      </c>
      <c r="E39" s="16" t="s">
        <v>1</v>
      </c>
      <c r="F39" s="167">
        <v>2.4828408</v>
      </c>
      <c r="H39" s="28"/>
    </row>
    <row r="40" spans="2:8" s="1" customFormat="1" ht="16.899999999999999" customHeight="1">
      <c r="B40" s="28"/>
      <c r="C40" s="166" t="s">
        <v>1</v>
      </c>
      <c r="D40" s="166" t="s">
        <v>478</v>
      </c>
      <c r="E40" s="16" t="s">
        <v>1</v>
      </c>
      <c r="F40" s="167">
        <v>13.73746</v>
      </c>
      <c r="H40" s="28"/>
    </row>
    <row r="41" spans="2:8" s="1" customFormat="1" ht="16.899999999999999" customHeight="1">
      <c r="B41" s="28"/>
      <c r="C41" s="166" t="s">
        <v>1</v>
      </c>
      <c r="D41" s="166" t="s">
        <v>162</v>
      </c>
      <c r="E41" s="16" t="s">
        <v>1</v>
      </c>
      <c r="F41" s="167">
        <v>92.205743299999995</v>
      </c>
      <c r="H41" s="28"/>
    </row>
    <row r="42" spans="2:8" s="1" customFormat="1" ht="16.899999999999999" customHeight="1">
      <c r="B42" s="28"/>
      <c r="C42" s="168" t="s">
        <v>479</v>
      </c>
      <c r="D42" s="169" t="s">
        <v>480</v>
      </c>
      <c r="E42" s="170" t="s">
        <v>85</v>
      </c>
      <c r="F42" s="171">
        <v>54.476950000000002</v>
      </c>
      <c r="H42" s="28"/>
    </row>
    <row r="43" spans="2:8" s="1" customFormat="1" ht="16.899999999999999" customHeight="1">
      <c r="B43" s="28"/>
      <c r="C43" s="166" t="s">
        <v>1</v>
      </c>
      <c r="D43" s="166" t="s">
        <v>481</v>
      </c>
      <c r="E43" s="16" t="s">
        <v>1</v>
      </c>
      <c r="F43" s="167">
        <v>0</v>
      </c>
      <c r="H43" s="28"/>
    </row>
    <row r="44" spans="2:8" s="1" customFormat="1" ht="16.899999999999999" customHeight="1">
      <c r="B44" s="28"/>
      <c r="C44" s="166" t="s">
        <v>1</v>
      </c>
      <c r="D44" s="166" t="s">
        <v>482</v>
      </c>
      <c r="E44" s="16" t="s">
        <v>1</v>
      </c>
      <c r="F44" s="167">
        <v>6.2622</v>
      </c>
      <c r="H44" s="28"/>
    </row>
    <row r="45" spans="2:8" s="1" customFormat="1" ht="16.899999999999999" customHeight="1">
      <c r="B45" s="28"/>
      <c r="C45" s="166" t="s">
        <v>1</v>
      </c>
      <c r="D45" s="166" t="s">
        <v>483</v>
      </c>
      <c r="E45" s="16" t="s">
        <v>1</v>
      </c>
      <c r="F45" s="167">
        <v>4.0754000000000001</v>
      </c>
      <c r="H45" s="28"/>
    </row>
    <row r="46" spans="2:8" s="1" customFormat="1" ht="16.899999999999999" customHeight="1">
      <c r="B46" s="28"/>
      <c r="C46" s="166" t="s">
        <v>1</v>
      </c>
      <c r="D46" s="166" t="s">
        <v>484</v>
      </c>
      <c r="E46" s="16" t="s">
        <v>1</v>
      </c>
      <c r="F46" s="167">
        <v>6.2622</v>
      </c>
      <c r="H46" s="28"/>
    </row>
    <row r="47" spans="2:8" s="1" customFormat="1" ht="16.899999999999999" customHeight="1">
      <c r="B47" s="28"/>
      <c r="C47" s="166" t="s">
        <v>1</v>
      </c>
      <c r="D47" s="166" t="s">
        <v>485</v>
      </c>
      <c r="E47" s="16" t="s">
        <v>1</v>
      </c>
      <c r="F47" s="167">
        <v>1.5904</v>
      </c>
      <c r="H47" s="28"/>
    </row>
    <row r="48" spans="2:8" s="1" customFormat="1" ht="16.899999999999999" customHeight="1">
      <c r="B48" s="28"/>
      <c r="C48" s="166" t="s">
        <v>1</v>
      </c>
      <c r="D48" s="166" t="s">
        <v>486</v>
      </c>
      <c r="E48" s="16" t="s">
        <v>1</v>
      </c>
      <c r="F48" s="167">
        <v>2.8967999999999998</v>
      </c>
      <c r="H48" s="28"/>
    </row>
    <row r="49" spans="2:8" s="1" customFormat="1" ht="16.899999999999999" customHeight="1">
      <c r="B49" s="28"/>
      <c r="C49" s="166" t="s">
        <v>1</v>
      </c>
      <c r="D49" s="166" t="s">
        <v>487</v>
      </c>
      <c r="E49" s="16" t="s">
        <v>1</v>
      </c>
      <c r="F49" s="167">
        <v>2.1086999999999998</v>
      </c>
      <c r="H49" s="28"/>
    </row>
    <row r="50" spans="2:8" s="1" customFormat="1" ht="16.899999999999999" customHeight="1">
      <c r="B50" s="28"/>
      <c r="C50" s="166" t="s">
        <v>1</v>
      </c>
      <c r="D50" s="166" t="s">
        <v>488</v>
      </c>
      <c r="E50" s="16" t="s">
        <v>1</v>
      </c>
      <c r="F50" s="167">
        <v>6.4977499999999999</v>
      </c>
      <c r="H50" s="28"/>
    </row>
    <row r="51" spans="2:8" s="1" customFormat="1" ht="16.899999999999999" customHeight="1">
      <c r="B51" s="28"/>
      <c r="C51" s="166" t="s">
        <v>1</v>
      </c>
      <c r="D51" s="166" t="s">
        <v>489</v>
      </c>
      <c r="E51" s="16" t="s">
        <v>1</v>
      </c>
      <c r="F51" s="167">
        <v>5.6682499999999996</v>
      </c>
      <c r="H51" s="28"/>
    </row>
    <row r="52" spans="2:8" s="1" customFormat="1" ht="16.899999999999999" customHeight="1">
      <c r="B52" s="28"/>
      <c r="C52" s="166" t="s">
        <v>1</v>
      </c>
      <c r="D52" s="166" t="s">
        <v>490</v>
      </c>
      <c r="E52" s="16" t="s">
        <v>1</v>
      </c>
      <c r="F52" s="167">
        <v>6.4977499999999999</v>
      </c>
      <c r="H52" s="28"/>
    </row>
    <row r="53" spans="2:8" s="1" customFormat="1" ht="16.899999999999999" customHeight="1">
      <c r="B53" s="28"/>
      <c r="C53" s="166" t="s">
        <v>1</v>
      </c>
      <c r="D53" s="166" t="s">
        <v>491</v>
      </c>
      <c r="E53" s="16" t="s">
        <v>1</v>
      </c>
      <c r="F53" s="167">
        <v>5.6682499999999996</v>
      </c>
      <c r="H53" s="28"/>
    </row>
    <row r="54" spans="2:8" s="1" customFormat="1" ht="16.899999999999999" customHeight="1">
      <c r="B54" s="28"/>
      <c r="C54" s="166" t="s">
        <v>1</v>
      </c>
      <c r="D54" s="166" t="s">
        <v>492</v>
      </c>
      <c r="E54" s="16" t="s">
        <v>1</v>
      </c>
      <c r="F54" s="167">
        <v>4.1055000000000001</v>
      </c>
      <c r="H54" s="28"/>
    </row>
    <row r="55" spans="2:8" s="1" customFormat="1" ht="16.899999999999999" customHeight="1">
      <c r="B55" s="28"/>
      <c r="C55" s="166" t="s">
        <v>1</v>
      </c>
      <c r="D55" s="166" t="s">
        <v>493</v>
      </c>
      <c r="E55" s="16" t="s">
        <v>1</v>
      </c>
      <c r="F55" s="167">
        <v>2.84375</v>
      </c>
      <c r="H55" s="28"/>
    </row>
    <row r="56" spans="2:8" s="1" customFormat="1" ht="16.899999999999999" customHeight="1">
      <c r="B56" s="28"/>
      <c r="C56" s="166" t="s">
        <v>1</v>
      </c>
      <c r="D56" s="166" t="s">
        <v>162</v>
      </c>
      <c r="E56" s="16" t="s">
        <v>1</v>
      </c>
      <c r="F56" s="167">
        <v>54.476950000000002</v>
      </c>
      <c r="H56" s="28"/>
    </row>
    <row r="57" spans="2:8" s="1" customFormat="1" ht="16.899999999999999" customHeight="1">
      <c r="B57" s="28"/>
      <c r="C57" s="168" t="s">
        <v>494</v>
      </c>
      <c r="D57" s="169" t="s">
        <v>495</v>
      </c>
      <c r="E57" s="170" t="s">
        <v>85</v>
      </c>
      <c r="F57" s="171">
        <v>18.9222</v>
      </c>
      <c r="H57" s="28"/>
    </row>
    <row r="58" spans="2:8" s="1" customFormat="1" ht="16.899999999999999" customHeight="1">
      <c r="B58" s="28"/>
      <c r="C58" s="166" t="s">
        <v>1</v>
      </c>
      <c r="D58" s="166" t="s">
        <v>496</v>
      </c>
      <c r="E58" s="16" t="s">
        <v>1</v>
      </c>
      <c r="F58" s="167">
        <v>0</v>
      </c>
      <c r="H58" s="28"/>
    </row>
    <row r="59" spans="2:8" s="1" customFormat="1" ht="16.899999999999999" customHeight="1">
      <c r="B59" s="28"/>
      <c r="C59" s="166" t="s">
        <v>1</v>
      </c>
      <c r="D59" s="166" t="s">
        <v>497</v>
      </c>
      <c r="E59" s="16" t="s">
        <v>1</v>
      </c>
      <c r="F59" s="167">
        <v>9.7289999999999992</v>
      </c>
      <c r="H59" s="28"/>
    </row>
    <row r="60" spans="2:8" s="1" customFormat="1" ht="16.899999999999999" customHeight="1">
      <c r="B60" s="28"/>
      <c r="C60" s="166" t="s">
        <v>1</v>
      </c>
      <c r="D60" s="166" t="s">
        <v>498</v>
      </c>
      <c r="E60" s="16" t="s">
        <v>1</v>
      </c>
      <c r="F60" s="167">
        <v>0.97289999999999999</v>
      </c>
      <c r="H60" s="28"/>
    </row>
    <row r="61" spans="2:8" s="1" customFormat="1" ht="16.899999999999999" customHeight="1">
      <c r="B61" s="28"/>
      <c r="C61" s="166" t="s">
        <v>1</v>
      </c>
      <c r="D61" s="166" t="s">
        <v>499</v>
      </c>
      <c r="E61" s="16" t="s">
        <v>1</v>
      </c>
      <c r="F61" s="167">
        <v>7.4729999999999999</v>
      </c>
      <c r="H61" s="28"/>
    </row>
    <row r="62" spans="2:8" s="1" customFormat="1" ht="16.899999999999999" customHeight="1">
      <c r="B62" s="28"/>
      <c r="C62" s="166" t="s">
        <v>1</v>
      </c>
      <c r="D62" s="166" t="s">
        <v>500</v>
      </c>
      <c r="E62" s="16" t="s">
        <v>1</v>
      </c>
      <c r="F62" s="167">
        <v>0.74729999999999996</v>
      </c>
      <c r="H62" s="28"/>
    </row>
    <row r="63" spans="2:8" s="1" customFormat="1" ht="16.899999999999999" customHeight="1">
      <c r="B63" s="28"/>
      <c r="C63" s="166" t="s">
        <v>1</v>
      </c>
      <c r="D63" s="166" t="s">
        <v>162</v>
      </c>
      <c r="E63" s="16" t="s">
        <v>1</v>
      </c>
      <c r="F63" s="167">
        <v>18.9222</v>
      </c>
      <c r="H63" s="28"/>
    </row>
    <row r="64" spans="2:8" s="1" customFormat="1" ht="16.899999999999999" customHeight="1">
      <c r="B64" s="28"/>
      <c r="C64" s="168" t="s">
        <v>501</v>
      </c>
      <c r="D64" s="169" t="s">
        <v>502</v>
      </c>
      <c r="E64" s="170" t="s">
        <v>85</v>
      </c>
      <c r="F64" s="171">
        <v>2.5862924999999999</v>
      </c>
      <c r="H64" s="28"/>
    </row>
    <row r="65" spans="2:8" s="1" customFormat="1" ht="16.899999999999999" customHeight="1">
      <c r="B65" s="28"/>
      <c r="C65" s="166" t="s">
        <v>1</v>
      </c>
      <c r="D65" s="166" t="s">
        <v>503</v>
      </c>
      <c r="E65" s="16" t="s">
        <v>1</v>
      </c>
      <c r="F65" s="167">
        <v>0</v>
      </c>
      <c r="H65" s="28"/>
    </row>
    <row r="66" spans="2:8" s="1" customFormat="1" ht="16.899999999999999" customHeight="1">
      <c r="B66" s="28"/>
      <c r="C66" s="166" t="s">
        <v>1</v>
      </c>
      <c r="D66" s="166" t="s">
        <v>504</v>
      </c>
      <c r="E66" s="16" t="s">
        <v>1</v>
      </c>
      <c r="F66" s="167">
        <v>2.351175</v>
      </c>
      <c r="H66" s="28"/>
    </row>
    <row r="67" spans="2:8" s="1" customFormat="1" ht="16.899999999999999" customHeight="1">
      <c r="B67" s="28"/>
      <c r="C67" s="166" t="s">
        <v>1</v>
      </c>
      <c r="D67" s="166" t="s">
        <v>505</v>
      </c>
      <c r="E67" s="16" t="s">
        <v>1</v>
      </c>
      <c r="F67" s="167">
        <v>0.23511750000000001</v>
      </c>
      <c r="H67" s="28"/>
    </row>
    <row r="68" spans="2:8" s="1" customFormat="1" ht="16.899999999999999" customHeight="1">
      <c r="B68" s="28"/>
      <c r="C68" s="166" t="s">
        <v>1</v>
      </c>
      <c r="D68" s="166" t="s">
        <v>162</v>
      </c>
      <c r="E68" s="16" t="s">
        <v>1</v>
      </c>
      <c r="F68" s="167">
        <v>2.5862924999999999</v>
      </c>
      <c r="H68" s="28"/>
    </row>
    <row r="69" spans="2:8" s="1" customFormat="1" ht="16.899999999999999" customHeight="1">
      <c r="B69" s="28"/>
      <c r="C69" s="168" t="s">
        <v>506</v>
      </c>
      <c r="D69" s="169" t="s">
        <v>507</v>
      </c>
      <c r="E69" s="170" t="s">
        <v>85</v>
      </c>
      <c r="F69" s="171">
        <v>2.4828408</v>
      </c>
      <c r="H69" s="28"/>
    </row>
    <row r="70" spans="2:8" s="1" customFormat="1" ht="16.899999999999999" customHeight="1">
      <c r="B70" s="28"/>
      <c r="C70" s="166" t="s">
        <v>1</v>
      </c>
      <c r="D70" s="166" t="s">
        <v>508</v>
      </c>
      <c r="E70" s="16" t="s">
        <v>1</v>
      </c>
      <c r="F70" s="167">
        <v>2.2571279999999998</v>
      </c>
      <c r="H70" s="28"/>
    </row>
    <row r="71" spans="2:8" s="1" customFormat="1" ht="16.899999999999999" customHeight="1">
      <c r="B71" s="28"/>
      <c r="C71" s="166" t="s">
        <v>1</v>
      </c>
      <c r="D71" s="166" t="s">
        <v>426</v>
      </c>
      <c r="E71" s="16" t="s">
        <v>1</v>
      </c>
      <c r="F71" s="167">
        <v>0.22571279999999999</v>
      </c>
      <c r="H71" s="28"/>
    </row>
    <row r="72" spans="2:8" s="1" customFormat="1" ht="16.899999999999999" customHeight="1">
      <c r="B72" s="28"/>
      <c r="C72" s="166" t="s">
        <v>1</v>
      </c>
      <c r="D72" s="166" t="s">
        <v>162</v>
      </c>
      <c r="E72" s="16" t="s">
        <v>1</v>
      </c>
      <c r="F72" s="167">
        <v>2.4828408</v>
      </c>
      <c r="H72" s="28"/>
    </row>
    <row r="73" spans="2:8" s="1" customFormat="1" ht="16.899999999999999" customHeight="1">
      <c r="B73" s="28"/>
      <c r="C73" s="168" t="s">
        <v>427</v>
      </c>
      <c r="D73" s="169" t="s">
        <v>428</v>
      </c>
      <c r="E73" s="170" t="s">
        <v>85</v>
      </c>
      <c r="F73" s="171">
        <v>13.73746</v>
      </c>
      <c r="H73" s="28"/>
    </row>
    <row r="74" spans="2:8" s="1" customFormat="1" ht="16.899999999999999" customHeight="1">
      <c r="B74" s="28"/>
      <c r="C74" s="166" t="s">
        <v>1</v>
      </c>
      <c r="D74" s="166" t="s">
        <v>429</v>
      </c>
      <c r="E74" s="16" t="s">
        <v>1</v>
      </c>
      <c r="F74" s="167">
        <v>0</v>
      </c>
      <c r="H74" s="28"/>
    </row>
    <row r="75" spans="2:8" s="1" customFormat="1" ht="16.899999999999999" customHeight="1">
      <c r="B75" s="28"/>
      <c r="C75" s="166" t="s">
        <v>1</v>
      </c>
      <c r="D75" s="166" t="s">
        <v>430</v>
      </c>
      <c r="E75" s="16" t="s">
        <v>1</v>
      </c>
      <c r="F75" s="167">
        <v>5.1660000000000004</v>
      </c>
      <c r="H75" s="28"/>
    </row>
    <row r="76" spans="2:8" s="1" customFormat="1" ht="16.899999999999999" customHeight="1">
      <c r="B76" s="28"/>
      <c r="C76" s="166" t="s">
        <v>1</v>
      </c>
      <c r="D76" s="166" t="s">
        <v>431</v>
      </c>
      <c r="E76" s="16" t="s">
        <v>1</v>
      </c>
      <c r="F76" s="167">
        <v>0.51659999999999995</v>
      </c>
      <c r="H76" s="28"/>
    </row>
    <row r="77" spans="2:8" s="1" customFormat="1" ht="16.899999999999999" customHeight="1">
      <c r="B77" s="28"/>
      <c r="C77" s="166" t="s">
        <v>1</v>
      </c>
      <c r="D77" s="166" t="s">
        <v>432</v>
      </c>
      <c r="E77" s="16" t="s">
        <v>1</v>
      </c>
      <c r="F77" s="167">
        <v>7.3226000000000004</v>
      </c>
      <c r="H77" s="28"/>
    </row>
    <row r="78" spans="2:8" s="1" customFormat="1" ht="16.899999999999999" customHeight="1">
      <c r="B78" s="28"/>
      <c r="C78" s="166" t="s">
        <v>1</v>
      </c>
      <c r="D78" s="166" t="s">
        <v>433</v>
      </c>
      <c r="E78" s="16" t="s">
        <v>1</v>
      </c>
      <c r="F78" s="167">
        <v>0.73226000000000002</v>
      </c>
      <c r="H78" s="28"/>
    </row>
    <row r="79" spans="2:8" s="1" customFormat="1" ht="16.899999999999999" customHeight="1">
      <c r="B79" s="28"/>
      <c r="C79" s="166" t="s">
        <v>1</v>
      </c>
      <c r="D79" s="166" t="s">
        <v>162</v>
      </c>
      <c r="E79" s="16" t="s">
        <v>1</v>
      </c>
      <c r="F79" s="167">
        <v>13.73746</v>
      </c>
      <c r="H79" s="28"/>
    </row>
    <row r="80" spans="2:8" s="1" customFormat="1" ht="16.899999999999999" customHeight="1">
      <c r="B80" s="28"/>
      <c r="C80" s="168" t="s">
        <v>83</v>
      </c>
      <c r="D80" s="169" t="s">
        <v>84</v>
      </c>
      <c r="E80" s="170" t="s">
        <v>85</v>
      </c>
      <c r="F80" s="171">
        <v>168.71172000000001</v>
      </c>
      <c r="H80" s="28"/>
    </row>
    <row r="81" spans="2:8" s="1" customFormat="1" ht="16.899999999999999" customHeight="1">
      <c r="B81" s="28"/>
      <c r="C81" s="166" t="s">
        <v>1</v>
      </c>
      <c r="D81" s="166" t="s">
        <v>434</v>
      </c>
      <c r="E81" s="16" t="s">
        <v>1</v>
      </c>
      <c r="F81" s="167">
        <v>0</v>
      </c>
      <c r="H81" s="28"/>
    </row>
    <row r="82" spans="2:8" s="1" customFormat="1" ht="16.899999999999999" customHeight="1">
      <c r="B82" s="28"/>
      <c r="C82" s="166" t="s">
        <v>1</v>
      </c>
      <c r="D82" s="166" t="s">
        <v>435</v>
      </c>
      <c r="E82" s="16" t="s">
        <v>1</v>
      </c>
      <c r="F82" s="167">
        <v>73.357200000000006</v>
      </c>
      <c r="H82" s="28"/>
    </row>
    <row r="83" spans="2:8" s="1" customFormat="1" ht="16.899999999999999" customHeight="1">
      <c r="B83" s="28"/>
      <c r="C83" s="166" t="s">
        <v>1</v>
      </c>
      <c r="D83" s="166" t="s">
        <v>436</v>
      </c>
      <c r="E83" s="16" t="s">
        <v>1</v>
      </c>
      <c r="F83" s="167">
        <v>3.6678600000000001</v>
      </c>
      <c r="H83" s="28"/>
    </row>
    <row r="84" spans="2:8" s="1" customFormat="1" ht="16.899999999999999" customHeight="1">
      <c r="B84" s="28"/>
      <c r="C84" s="166" t="s">
        <v>1</v>
      </c>
      <c r="D84" s="166" t="s">
        <v>437</v>
      </c>
      <c r="E84" s="16" t="s">
        <v>1</v>
      </c>
      <c r="F84" s="167">
        <v>76.116500000000002</v>
      </c>
      <c r="H84" s="28"/>
    </row>
    <row r="85" spans="2:8" s="1" customFormat="1" ht="16.899999999999999" customHeight="1">
      <c r="B85" s="28"/>
      <c r="C85" s="166" t="s">
        <v>1</v>
      </c>
      <c r="D85" s="166" t="s">
        <v>438</v>
      </c>
      <c r="E85" s="16" t="s">
        <v>1</v>
      </c>
      <c r="F85" s="167">
        <v>11.764335000000001</v>
      </c>
      <c r="H85" s="28"/>
    </row>
    <row r="86" spans="2:8" s="1" customFormat="1" ht="16.899999999999999" customHeight="1">
      <c r="B86" s="28"/>
      <c r="C86" s="166" t="s">
        <v>1</v>
      </c>
      <c r="D86" s="166" t="s">
        <v>439</v>
      </c>
      <c r="E86" s="16" t="s">
        <v>1</v>
      </c>
      <c r="F86" s="167">
        <v>3.805825</v>
      </c>
      <c r="H86" s="28"/>
    </row>
    <row r="87" spans="2:8" s="1" customFormat="1" ht="16.899999999999999" customHeight="1">
      <c r="B87" s="28"/>
      <c r="C87" s="166" t="s">
        <v>1</v>
      </c>
      <c r="D87" s="166" t="s">
        <v>162</v>
      </c>
      <c r="E87" s="16" t="s">
        <v>1</v>
      </c>
      <c r="F87" s="167">
        <v>168.71172000000001</v>
      </c>
      <c r="H87" s="28"/>
    </row>
    <row r="88" spans="2:8" s="1" customFormat="1" ht="16.899999999999999" customHeight="1">
      <c r="B88" s="28"/>
      <c r="C88" s="172" t="s">
        <v>440</v>
      </c>
      <c r="H88" s="28"/>
    </row>
    <row r="89" spans="2:8" s="1" customFormat="1" ht="16.899999999999999" customHeight="1">
      <c r="B89" s="28"/>
      <c r="C89" s="166" t="s">
        <v>174</v>
      </c>
      <c r="D89" s="166" t="s">
        <v>175</v>
      </c>
      <c r="E89" s="16" t="s">
        <v>85</v>
      </c>
      <c r="F89" s="167">
        <v>168.71199999999999</v>
      </c>
      <c r="H89" s="28"/>
    </row>
    <row r="90" spans="2:8" s="1" customFormat="1" ht="16.899999999999999" customHeight="1">
      <c r="B90" s="28"/>
      <c r="C90" s="168" t="s">
        <v>441</v>
      </c>
      <c r="D90" s="169" t="s">
        <v>442</v>
      </c>
      <c r="E90" s="170" t="s">
        <v>90</v>
      </c>
      <c r="F90" s="171">
        <v>182.209</v>
      </c>
      <c r="H90" s="28"/>
    </row>
    <row r="91" spans="2:8" s="1" customFormat="1" ht="16.899999999999999" customHeight="1">
      <c r="B91" s="28"/>
      <c r="C91" s="166" t="s">
        <v>1</v>
      </c>
      <c r="D91" s="166" t="s">
        <v>443</v>
      </c>
      <c r="E91" s="16" t="s">
        <v>1</v>
      </c>
      <c r="F91" s="167">
        <v>182.209</v>
      </c>
      <c r="H91" s="28"/>
    </row>
    <row r="92" spans="2:8" s="1" customFormat="1" ht="16.899999999999999" customHeight="1">
      <c r="B92" s="28"/>
      <c r="C92" s="166" t="s">
        <v>1</v>
      </c>
      <c r="D92" s="166" t="s">
        <v>162</v>
      </c>
      <c r="E92" s="16" t="s">
        <v>1</v>
      </c>
      <c r="F92" s="167">
        <v>182.209</v>
      </c>
      <c r="H92" s="28"/>
    </row>
    <row r="93" spans="2:8" s="1" customFormat="1" ht="16.899999999999999" customHeight="1">
      <c r="B93" s="28"/>
      <c r="C93" s="168" t="s">
        <v>88</v>
      </c>
      <c r="D93" s="169" t="s">
        <v>89</v>
      </c>
      <c r="E93" s="170" t="s">
        <v>90</v>
      </c>
      <c r="F93" s="171">
        <v>184.209</v>
      </c>
      <c r="H93" s="28"/>
    </row>
    <row r="94" spans="2:8" s="1" customFormat="1" ht="16.899999999999999" customHeight="1">
      <c r="B94" s="28"/>
      <c r="C94" s="166" t="s">
        <v>1</v>
      </c>
      <c r="D94" s="166" t="s">
        <v>93</v>
      </c>
      <c r="E94" s="16" t="s">
        <v>1</v>
      </c>
      <c r="F94" s="167">
        <v>98.058509999999998</v>
      </c>
      <c r="H94" s="28"/>
    </row>
    <row r="95" spans="2:8" s="1" customFormat="1" ht="16.899999999999999" customHeight="1">
      <c r="B95" s="28"/>
      <c r="C95" s="166" t="s">
        <v>1</v>
      </c>
      <c r="D95" s="166" t="s">
        <v>96</v>
      </c>
      <c r="E95" s="16" t="s">
        <v>1</v>
      </c>
      <c r="F95" s="167">
        <v>28.848666000000001</v>
      </c>
      <c r="H95" s="28"/>
    </row>
    <row r="96" spans="2:8" s="1" customFormat="1" ht="16.899999999999999" customHeight="1">
      <c r="B96" s="28"/>
      <c r="C96" s="166" t="s">
        <v>1</v>
      </c>
      <c r="D96" s="166" t="s">
        <v>99</v>
      </c>
      <c r="E96" s="16" t="s">
        <v>1</v>
      </c>
      <c r="F96" s="167">
        <v>45.41328</v>
      </c>
      <c r="H96" s="28"/>
    </row>
    <row r="97" spans="2:8" s="1" customFormat="1" ht="16.899999999999999" customHeight="1">
      <c r="B97" s="28"/>
      <c r="C97" s="166" t="s">
        <v>1</v>
      </c>
      <c r="D97" s="166" t="s">
        <v>102</v>
      </c>
      <c r="E97" s="16" t="s">
        <v>1</v>
      </c>
      <c r="F97" s="167">
        <v>4.0553066400000004</v>
      </c>
      <c r="H97" s="28"/>
    </row>
    <row r="98" spans="2:8" s="1" customFormat="1" ht="16.899999999999999" customHeight="1">
      <c r="B98" s="28"/>
      <c r="C98" s="166" t="s">
        <v>1</v>
      </c>
      <c r="D98" s="166" t="s">
        <v>106</v>
      </c>
      <c r="E98" s="16" t="s">
        <v>1</v>
      </c>
      <c r="F98" s="167">
        <v>0.85282999999999998</v>
      </c>
      <c r="H98" s="28"/>
    </row>
    <row r="99" spans="2:8" s="1" customFormat="1" ht="16.899999999999999" customHeight="1">
      <c r="B99" s="28"/>
      <c r="C99" s="166" t="s">
        <v>1</v>
      </c>
      <c r="D99" s="166" t="s">
        <v>110</v>
      </c>
      <c r="E99" s="16" t="s">
        <v>1</v>
      </c>
      <c r="F99" s="167">
        <v>4.9804073600000001</v>
      </c>
      <c r="H99" s="28"/>
    </row>
    <row r="100" spans="2:8" s="1" customFormat="1" ht="16.899999999999999" customHeight="1">
      <c r="B100" s="28"/>
      <c r="C100" s="166" t="s">
        <v>1</v>
      </c>
      <c r="D100" s="166" t="s">
        <v>113</v>
      </c>
      <c r="E100" s="16" t="s">
        <v>1</v>
      </c>
      <c r="F100" s="167">
        <v>2</v>
      </c>
      <c r="H100" s="28"/>
    </row>
    <row r="101" spans="2:8" s="1" customFormat="1" ht="16.899999999999999" customHeight="1">
      <c r="B101" s="28"/>
      <c r="C101" s="166" t="s">
        <v>1</v>
      </c>
      <c r="D101" s="166" t="s">
        <v>162</v>
      </c>
      <c r="E101" s="16" t="s">
        <v>1</v>
      </c>
      <c r="F101" s="167">
        <v>184.209</v>
      </c>
      <c r="H101" s="28"/>
    </row>
    <row r="102" spans="2:8" s="1" customFormat="1" ht="16.899999999999999" customHeight="1">
      <c r="B102" s="28"/>
      <c r="C102" s="172" t="s">
        <v>440</v>
      </c>
      <c r="H102" s="28"/>
    </row>
    <row r="103" spans="2:8" s="1" customFormat="1" ht="16.899999999999999" customHeight="1">
      <c r="B103" s="28"/>
      <c r="C103" s="166" t="s">
        <v>200</v>
      </c>
      <c r="D103" s="166" t="s">
        <v>201</v>
      </c>
      <c r="E103" s="16" t="s">
        <v>90</v>
      </c>
      <c r="F103" s="167">
        <v>184.209</v>
      </c>
      <c r="H103" s="28"/>
    </row>
    <row r="104" spans="2:8" s="1" customFormat="1" ht="16.899999999999999" customHeight="1">
      <c r="B104" s="28"/>
      <c r="C104" s="166" t="s">
        <v>205</v>
      </c>
      <c r="D104" s="166" t="s">
        <v>206</v>
      </c>
      <c r="E104" s="16" t="s">
        <v>90</v>
      </c>
      <c r="F104" s="167">
        <v>184.209</v>
      </c>
      <c r="H104" s="28"/>
    </row>
    <row r="105" spans="2:8" s="1" customFormat="1" ht="16.899999999999999" customHeight="1">
      <c r="B105" s="28"/>
      <c r="C105" s="166" t="s">
        <v>209</v>
      </c>
      <c r="D105" s="166" t="s">
        <v>210</v>
      </c>
      <c r="E105" s="16" t="s">
        <v>90</v>
      </c>
      <c r="F105" s="167">
        <v>921.04499999999996</v>
      </c>
      <c r="H105" s="28"/>
    </row>
    <row r="106" spans="2:8" s="1" customFormat="1" ht="16.899999999999999" customHeight="1">
      <c r="B106" s="28"/>
      <c r="C106" s="166" t="s">
        <v>214</v>
      </c>
      <c r="D106" s="166" t="s">
        <v>215</v>
      </c>
      <c r="E106" s="16" t="s">
        <v>90</v>
      </c>
      <c r="F106" s="167">
        <v>184.209</v>
      </c>
      <c r="H106" s="28"/>
    </row>
    <row r="107" spans="2:8" s="1" customFormat="1" ht="16.899999999999999" customHeight="1">
      <c r="B107" s="28"/>
      <c r="C107" s="168" t="s">
        <v>93</v>
      </c>
      <c r="D107" s="169" t="s">
        <v>94</v>
      </c>
      <c r="E107" s="170" t="s">
        <v>90</v>
      </c>
      <c r="F107" s="171">
        <v>98.058509999999998</v>
      </c>
      <c r="H107" s="28"/>
    </row>
    <row r="108" spans="2:8" s="1" customFormat="1" ht="16.899999999999999" customHeight="1">
      <c r="B108" s="28"/>
      <c r="C108" s="166" t="s">
        <v>1</v>
      </c>
      <c r="D108" s="166" t="s">
        <v>444</v>
      </c>
      <c r="E108" s="16" t="s">
        <v>1</v>
      </c>
      <c r="F108" s="167">
        <v>98.058509999999998</v>
      </c>
      <c r="H108" s="28"/>
    </row>
    <row r="109" spans="2:8" s="1" customFormat="1" ht="16.899999999999999" customHeight="1">
      <c r="B109" s="28"/>
      <c r="C109" s="166" t="s">
        <v>1</v>
      </c>
      <c r="D109" s="166" t="s">
        <v>162</v>
      </c>
      <c r="E109" s="16" t="s">
        <v>1</v>
      </c>
      <c r="F109" s="167">
        <v>98.058509999999998</v>
      </c>
      <c r="H109" s="28"/>
    </row>
    <row r="110" spans="2:8" s="1" customFormat="1" ht="16.899999999999999" customHeight="1">
      <c r="B110" s="28"/>
      <c r="C110" s="172" t="s">
        <v>440</v>
      </c>
      <c r="H110" s="28"/>
    </row>
    <row r="111" spans="2:8" s="1" customFormat="1" ht="22.5">
      <c r="B111" s="28"/>
      <c r="C111" s="166" t="s">
        <v>243</v>
      </c>
      <c r="D111" s="166" t="s">
        <v>244</v>
      </c>
      <c r="E111" s="16" t="s">
        <v>90</v>
      </c>
      <c r="F111" s="167">
        <v>98.058999999999997</v>
      </c>
      <c r="H111" s="28"/>
    </row>
    <row r="112" spans="2:8" s="1" customFormat="1" ht="16.899999999999999" customHeight="1">
      <c r="B112" s="28"/>
      <c r="C112" s="168" t="s">
        <v>96</v>
      </c>
      <c r="D112" s="169" t="s">
        <v>97</v>
      </c>
      <c r="E112" s="170" t="s">
        <v>90</v>
      </c>
      <c r="F112" s="171">
        <v>28.848666000000001</v>
      </c>
      <c r="H112" s="28"/>
    </row>
    <row r="113" spans="2:8" s="1" customFormat="1" ht="16.899999999999999" customHeight="1">
      <c r="B113" s="28"/>
      <c r="C113" s="166" t="s">
        <v>1</v>
      </c>
      <c r="D113" s="166" t="s">
        <v>445</v>
      </c>
      <c r="E113" s="16" t="s">
        <v>1</v>
      </c>
      <c r="F113" s="167">
        <v>28.848666000000001</v>
      </c>
      <c r="H113" s="28"/>
    </row>
    <row r="114" spans="2:8" s="1" customFormat="1" ht="16.899999999999999" customHeight="1">
      <c r="B114" s="28"/>
      <c r="C114" s="166" t="s">
        <v>1</v>
      </c>
      <c r="D114" s="166" t="s">
        <v>162</v>
      </c>
      <c r="E114" s="16" t="s">
        <v>1</v>
      </c>
      <c r="F114" s="167">
        <v>28.848666000000001</v>
      </c>
      <c r="H114" s="28"/>
    </row>
    <row r="115" spans="2:8" s="1" customFormat="1" ht="16.899999999999999" customHeight="1">
      <c r="B115" s="28"/>
      <c r="C115" s="172" t="s">
        <v>440</v>
      </c>
      <c r="H115" s="28"/>
    </row>
    <row r="116" spans="2:8" s="1" customFormat="1" ht="22.5">
      <c r="B116" s="28"/>
      <c r="C116" s="166" t="s">
        <v>236</v>
      </c>
      <c r="D116" s="166" t="s">
        <v>237</v>
      </c>
      <c r="E116" s="16" t="s">
        <v>90</v>
      </c>
      <c r="F116" s="167">
        <v>28.849</v>
      </c>
      <c r="H116" s="28"/>
    </row>
    <row r="117" spans="2:8" s="1" customFormat="1" ht="16.899999999999999" customHeight="1">
      <c r="B117" s="28"/>
      <c r="C117" s="168" t="s">
        <v>99</v>
      </c>
      <c r="D117" s="169" t="s">
        <v>100</v>
      </c>
      <c r="E117" s="170" t="s">
        <v>90</v>
      </c>
      <c r="F117" s="171">
        <v>45.41328</v>
      </c>
      <c r="H117" s="28"/>
    </row>
    <row r="118" spans="2:8" s="1" customFormat="1" ht="16.899999999999999" customHeight="1">
      <c r="B118" s="28"/>
      <c r="C118" s="166" t="s">
        <v>1</v>
      </c>
      <c r="D118" s="166" t="s">
        <v>446</v>
      </c>
      <c r="E118" s="16" t="s">
        <v>1</v>
      </c>
      <c r="F118" s="167">
        <v>45.41328</v>
      </c>
      <c r="H118" s="28"/>
    </row>
    <row r="119" spans="2:8" s="1" customFormat="1" ht="16.899999999999999" customHeight="1">
      <c r="B119" s="28"/>
      <c r="C119" s="166" t="s">
        <v>1</v>
      </c>
      <c r="D119" s="166" t="s">
        <v>162</v>
      </c>
      <c r="E119" s="16" t="s">
        <v>1</v>
      </c>
      <c r="F119" s="167">
        <v>45.41328</v>
      </c>
      <c r="H119" s="28"/>
    </row>
    <row r="120" spans="2:8" s="1" customFormat="1" ht="16.899999999999999" customHeight="1">
      <c r="B120" s="28"/>
      <c r="C120" s="172" t="s">
        <v>440</v>
      </c>
      <c r="H120" s="28"/>
    </row>
    <row r="121" spans="2:8" s="1" customFormat="1" ht="22.5">
      <c r="B121" s="28"/>
      <c r="C121" s="166" t="s">
        <v>240</v>
      </c>
      <c r="D121" s="166" t="s">
        <v>241</v>
      </c>
      <c r="E121" s="16" t="s">
        <v>90</v>
      </c>
      <c r="F121" s="167">
        <v>45.412999999999997</v>
      </c>
      <c r="H121" s="28"/>
    </row>
    <row r="122" spans="2:8" s="1" customFormat="1" ht="16.899999999999999" customHeight="1">
      <c r="B122" s="28"/>
      <c r="C122" s="168" t="s">
        <v>102</v>
      </c>
      <c r="D122" s="169" t="s">
        <v>103</v>
      </c>
      <c r="E122" s="170" t="s">
        <v>90</v>
      </c>
      <c r="F122" s="171">
        <v>4.0553066400000004</v>
      </c>
      <c r="H122" s="28"/>
    </row>
    <row r="123" spans="2:8" s="1" customFormat="1" ht="16.899999999999999" customHeight="1">
      <c r="B123" s="28"/>
      <c r="C123" s="166" t="s">
        <v>1</v>
      </c>
      <c r="D123" s="166" t="s">
        <v>447</v>
      </c>
      <c r="E123" s="16" t="s">
        <v>1</v>
      </c>
      <c r="F123" s="167">
        <v>2.0690339999999998</v>
      </c>
      <c r="H123" s="28"/>
    </row>
    <row r="124" spans="2:8" s="1" customFormat="1" ht="16.899999999999999" customHeight="1">
      <c r="B124" s="28"/>
      <c r="C124" s="166" t="s">
        <v>1</v>
      </c>
      <c r="D124" s="166" t="s">
        <v>448</v>
      </c>
      <c r="E124" s="16" t="s">
        <v>1</v>
      </c>
      <c r="F124" s="167">
        <v>1.9862726399999999</v>
      </c>
      <c r="H124" s="28"/>
    </row>
    <row r="125" spans="2:8" s="1" customFormat="1" ht="16.899999999999999" customHeight="1">
      <c r="B125" s="28"/>
      <c r="C125" s="166" t="s">
        <v>1</v>
      </c>
      <c r="D125" s="166" t="s">
        <v>162</v>
      </c>
      <c r="E125" s="16" t="s">
        <v>1</v>
      </c>
      <c r="F125" s="167">
        <v>4.0553066400000004</v>
      </c>
      <c r="H125" s="28"/>
    </row>
    <row r="126" spans="2:8" s="1" customFormat="1" ht="16.899999999999999" customHeight="1">
      <c r="B126" s="28"/>
      <c r="C126" s="172" t="s">
        <v>440</v>
      </c>
      <c r="H126" s="28"/>
    </row>
    <row r="127" spans="2:8" s="1" customFormat="1" ht="22.5">
      <c r="B127" s="28"/>
      <c r="C127" s="166" t="s">
        <v>232</v>
      </c>
      <c r="D127" s="166" t="s">
        <v>233</v>
      </c>
      <c r="E127" s="16" t="s">
        <v>90</v>
      </c>
      <c r="F127" s="167">
        <v>4.0549999999999997</v>
      </c>
      <c r="H127" s="28"/>
    </row>
    <row r="128" spans="2:8" s="1" customFormat="1" ht="16.899999999999999" customHeight="1">
      <c r="B128" s="28"/>
      <c r="C128" s="168" t="s">
        <v>106</v>
      </c>
      <c r="D128" s="169" t="s">
        <v>107</v>
      </c>
      <c r="E128" s="170" t="s">
        <v>90</v>
      </c>
      <c r="F128" s="171">
        <v>0.85282999999999998</v>
      </c>
      <c r="H128" s="28"/>
    </row>
    <row r="129" spans="2:8" s="1" customFormat="1" ht="16.899999999999999" customHeight="1">
      <c r="B129" s="28"/>
      <c r="C129" s="166" t="s">
        <v>1</v>
      </c>
      <c r="D129" s="166" t="s">
        <v>449</v>
      </c>
      <c r="E129" s="16" t="s">
        <v>1</v>
      </c>
      <c r="F129" s="167">
        <v>0</v>
      </c>
      <c r="H129" s="28"/>
    </row>
    <row r="130" spans="2:8" s="1" customFormat="1" ht="16.899999999999999" customHeight="1">
      <c r="B130" s="28"/>
      <c r="C130" s="166" t="s">
        <v>1</v>
      </c>
      <c r="D130" s="166" t="s">
        <v>450</v>
      </c>
      <c r="E130" s="16" t="s">
        <v>1</v>
      </c>
      <c r="F130" s="167">
        <v>0.32429999999999998</v>
      </c>
      <c r="H130" s="28"/>
    </row>
    <row r="131" spans="2:8" s="1" customFormat="1" ht="16.899999999999999" customHeight="1">
      <c r="B131" s="28"/>
      <c r="C131" s="166" t="s">
        <v>1</v>
      </c>
      <c r="D131" s="166" t="s">
        <v>451</v>
      </c>
      <c r="E131" s="16" t="s">
        <v>1</v>
      </c>
      <c r="F131" s="167">
        <v>3.243E-2</v>
      </c>
      <c r="H131" s="28"/>
    </row>
    <row r="132" spans="2:8" s="1" customFormat="1" ht="16.899999999999999" customHeight="1">
      <c r="B132" s="28"/>
      <c r="C132" s="166" t="s">
        <v>1</v>
      </c>
      <c r="D132" s="166" t="s">
        <v>452</v>
      </c>
      <c r="E132" s="16" t="s">
        <v>1</v>
      </c>
      <c r="F132" s="167">
        <v>0.25829999999999997</v>
      </c>
      <c r="H132" s="28"/>
    </row>
    <row r="133" spans="2:8" s="1" customFormat="1" ht="16.899999999999999" customHeight="1">
      <c r="B133" s="28"/>
      <c r="C133" s="166" t="s">
        <v>1</v>
      </c>
      <c r="D133" s="166" t="s">
        <v>453</v>
      </c>
      <c r="E133" s="16" t="s">
        <v>1</v>
      </c>
      <c r="F133" s="167">
        <v>2.5829999999999999E-2</v>
      </c>
      <c r="H133" s="28"/>
    </row>
    <row r="134" spans="2:8" s="1" customFormat="1" ht="16.899999999999999" customHeight="1">
      <c r="B134" s="28"/>
      <c r="C134" s="166" t="s">
        <v>1</v>
      </c>
      <c r="D134" s="166" t="s">
        <v>454</v>
      </c>
      <c r="E134" s="16" t="s">
        <v>1</v>
      </c>
      <c r="F134" s="167">
        <v>0.19270000000000001</v>
      </c>
      <c r="H134" s="28"/>
    </row>
    <row r="135" spans="2:8" s="1" customFormat="1" ht="16.899999999999999" customHeight="1">
      <c r="B135" s="28"/>
      <c r="C135" s="166" t="s">
        <v>1</v>
      </c>
      <c r="D135" s="166" t="s">
        <v>455</v>
      </c>
      <c r="E135" s="16" t="s">
        <v>1</v>
      </c>
      <c r="F135" s="167">
        <v>1.9269999999999999E-2</v>
      </c>
      <c r="H135" s="28"/>
    </row>
    <row r="136" spans="2:8" s="1" customFormat="1" ht="16.899999999999999" customHeight="1">
      <c r="B136" s="28"/>
      <c r="C136" s="166" t="s">
        <v>1</v>
      </c>
      <c r="D136" s="166" t="s">
        <v>162</v>
      </c>
      <c r="E136" s="16" t="s">
        <v>1</v>
      </c>
      <c r="F136" s="167">
        <v>0.85282999999999998</v>
      </c>
      <c r="H136" s="28"/>
    </row>
    <row r="137" spans="2:8" s="1" customFormat="1" ht="16.899999999999999" customHeight="1">
      <c r="B137" s="28"/>
      <c r="C137" s="172" t="s">
        <v>440</v>
      </c>
      <c r="H137" s="28"/>
    </row>
    <row r="138" spans="2:8" s="1" customFormat="1" ht="22.5">
      <c r="B138" s="28"/>
      <c r="C138" s="166" t="s">
        <v>252</v>
      </c>
      <c r="D138" s="166" t="s">
        <v>253</v>
      </c>
      <c r="E138" s="16" t="s">
        <v>90</v>
      </c>
      <c r="F138" s="167">
        <v>0.85299999999999998</v>
      </c>
      <c r="H138" s="28"/>
    </row>
    <row r="139" spans="2:8" s="1" customFormat="1" ht="16.899999999999999" customHeight="1">
      <c r="B139" s="28"/>
      <c r="C139" s="168" t="s">
        <v>110</v>
      </c>
      <c r="D139" s="169" t="s">
        <v>111</v>
      </c>
      <c r="E139" s="170" t="s">
        <v>90</v>
      </c>
      <c r="F139" s="171">
        <v>4.9804073600000001</v>
      </c>
      <c r="H139" s="28"/>
    </row>
    <row r="140" spans="2:8" s="1" customFormat="1" ht="16.899999999999999" customHeight="1">
      <c r="B140" s="28"/>
      <c r="C140" s="166" t="s">
        <v>1</v>
      </c>
      <c r="D140" s="166" t="s">
        <v>441</v>
      </c>
      <c r="E140" s="16" t="s">
        <v>1</v>
      </c>
      <c r="F140" s="167">
        <v>182.209</v>
      </c>
      <c r="H140" s="28"/>
    </row>
    <row r="141" spans="2:8" s="1" customFormat="1" ht="16.899999999999999" customHeight="1">
      <c r="B141" s="28"/>
      <c r="C141" s="166" t="s">
        <v>1</v>
      </c>
      <c r="D141" s="166" t="s">
        <v>456</v>
      </c>
      <c r="E141" s="16" t="s">
        <v>1</v>
      </c>
      <c r="F141" s="167">
        <v>182.209</v>
      </c>
      <c r="H141" s="28"/>
    </row>
    <row r="142" spans="2:8" s="1" customFormat="1" ht="16.899999999999999" customHeight="1">
      <c r="B142" s="28"/>
      <c r="C142" s="166" t="s">
        <v>1</v>
      </c>
      <c r="D142" s="166" t="s">
        <v>457</v>
      </c>
      <c r="E142" s="16" t="s">
        <v>1</v>
      </c>
      <c r="F142" s="167">
        <v>-98.058509999999998</v>
      </c>
      <c r="H142" s="28"/>
    </row>
    <row r="143" spans="2:8" s="1" customFormat="1" ht="16.899999999999999" customHeight="1">
      <c r="B143" s="28"/>
      <c r="C143" s="166" t="s">
        <v>1</v>
      </c>
      <c r="D143" s="166" t="s">
        <v>458</v>
      </c>
      <c r="E143" s="16" t="s">
        <v>1</v>
      </c>
      <c r="F143" s="167">
        <v>-28.848666000000001</v>
      </c>
      <c r="H143" s="28"/>
    </row>
    <row r="144" spans="2:8" s="1" customFormat="1" ht="16.899999999999999" customHeight="1">
      <c r="B144" s="28"/>
      <c r="C144" s="166" t="s">
        <v>1</v>
      </c>
      <c r="D144" s="166" t="s">
        <v>459</v>
      </c>
      <c r="E144" s="16" t="s">
        <v>1</v>
      </c>
      <c r="F144" s="167">
        <v>-45.41328</v>
      </c>
      <c r="H144" s="28"/>
    </row>
    <row r="145" spans="2:8" s="1" customFormat="1" ht="16.899999999999999" customHeight="1">
      <c r="B145" s="28"/>
      <c r="C145" s="166" t="s">
        <v>1</v>
      </c>
      <c r="D145" s="166" t="s">
        <v>460</v>
      </c>
      <c r="E145" s="16" t="s">
        <v>1</v>
      </c>
      <c r="F145" s="167">
        <v>-4.0553066400000004</v>
      </c>
      <c r="H145" s="28"/>
    </row>
    <row r="146" spans="2:8" s="1" customFormat="1" ht="16.899999999999999" customHeight="1">
      <c r="B146" s="28"/>
      <c r="C146" s="166" t="s">
        <v>1</v>
      </c>
      <c r="D146" s="166" t="s">
        <v>461</v>
      </c>
      <c r="E146" s="16" t="s">
        <v>1</v>
      </c>
      <c r="F146" s="167">
        <v>-0.85282999999999998</v>
      </c>
      <c r="H146" s="28"/>
    </row>
    <row r="147" spans="2:8" s="1" customFormat="1" ht="16.899999999999999" customHeight="1">
      <c r="B147" s="28"/>
      <c r="C147" s="166" t="s">
        <v>1</v>
      </c>
      <c r="D147" s="166" t="s">
        <v>456</v>
      </c>
      <c r="E147" s="16" t="s">
        <v>1</v>
      </c>
      <c r="F147" s="167">
        <v>-177.22859263999999</v>
      </c>
      <c r="H147" s="28"/>
    </row>
    <row r="148" spans="2:8" s="1" customFormat="1" ht="16.899999999999999" customHeight="1">
      <c r="B148" s="28"/>
      <c r="C148" s="166" t="s">
        <v>1</v>
      </c>
      <c r="D148" s="166" t="s">
        <v>162</v>
      </c>
      <c r="E148" s="16" t="s">
        <v>1</v>
      </c>
      <c r="F148" s="167">
        <v>4.9804073600000001</v>
      </c>
      <c r="H148" s="28"/>
    </row>
    <row r="149" spans="2:8" s="1" customFormat="1" ht="16.899999999999999" customHeight="1">
      <c r="B149" s="28"/>
      <c r="C149" s="172" t="s">
        <v>440</v>
      </c>
      <c r="H149" s="28"/>
    </row>
    <row r="150" spans="2:8" s="1" customFormat="1" ht="16.899999999999999" customHeight="1">
      <c r="B150" s="28"/>
      <c r="C150" s="166" t="s">
        <v>221</v>
      </c>
      <c r="D150" s="166" t="s">
        <v>222</v>
      </c>
      <c r="E150" s="16" t="s">
        <v>90</v>
      </c>
      <c r="F150" s="167">
        <v>4.49</v>
      </c>
      <c r="H150" s="28"/>
    </row>
    <row r="151" spans="2:8" s="1" customFormat="1" ht="22.5">
      <c r="B151" s="28"/>
      <c r="C151" s="166" t="s">
        <v>217</v>
      </c>
      <c r="D151" s="166" t="s">
        <v>218</v>
      </c>
      <c r="E151" s="16" t="s">
        <v>90</v>
      </c>
      <c r="F151" s="167">
        <v>4.9800000000000004</v>
      </c>
      <c r="H151" s="28"/>
    </row>
    <row r="152" spans="2:8" s="1" customFormat="1" ht="16.899999999999999" customHeight="1">
      <c r="B152" s="28"/>
      <c r="C152" s="168" t="s">
        <v>113</v>
      </c>
      <c r="D152" s="169" t="s">
        <v>114</v>
      </c>
      <c r="E152" s="170" t="s">
        <v>90</v>
      </c>
      <c r="F152" s="171">
        <v>2</v>
      </c>
      <c r="H152" s="28"/>
    </row>
    <row r="153" spans="2:8" s="1" customFormat="1" ht="16.899999999999999" customHeight="1">
      <c r="B153" s="28"/>
      <c r="C153" s="166" t="s">
        <v>1</v>
      </c>
      <c r="D153" s="166" t="s">
        <v>462</v>
      </c>
      <c r="E153" s="16" t="s">
        <v>1</v>
      </c>
      <c r="F153" s="167">
        <v>0</v>
      </c>
      <c r="H153" s="28"/>
    </row>
    <row r="154" spans="2:8" s="1" customFormat="1" ht="16.899999999999999" customHeight="1">
      <c r="B154" s="28"/>
      <c r="C154" s="166" t="s">
        <v>1</v>
      </c>
      <c r="D154" s="166" t="s">
        <v>463</v>
      </c>
      <c r="E154" s="16" t="s">
        <v>1</v>
      </c>
      <c r="F154" s="167">
        <v>0</v>
      </c>
      <c r="H154" s="28"/>
    </row>
    <row r="155" spans="2:8" s="1" customFormat="1" ht="16.899999999999999" customHeight="1">
      <c r="B155" s="28"/>
      <c r="C155" s="166" t="s">
        <v>1</v>
      </c>
      <c r="D155" s="166" t="s">
        <v>79</v>
      </c>
      <c r="E155" s="16" t="s">
        <v>1</v>
      </c>
      <c r="F155" s="167">
        <v>2</v>
      </c>
      <c r="H155" s="28"/>
    </row>
    <row r="156" spans="2:8" s="1" customFormat="1" ht="16.899999999999999" customHeight="1">
      <c r="B156" s="28"/>
      <c r="C156" s="166" t="s">
        <v>1</v>
      </c>
      <c r="D156" s="166" t="s">
        <v>162</v>
      </c>
      <c r="E156" s="16" t="s">
        <v>1</v>
      </c>
      <c r="F156" s="167">
        <v>2</v>
      </c>
      <c r="H156" s="28"/>
    </row>
    <row r="157" spans="2:8" s="1" customFormat="1" ht="16.899999999999999" customHeight="1">
      <c r="B157" s="28"/>
      <c r="C157" s="172" t="s">
        <v>440</v>
      </c>
      <c r="H157" s="28"/>
    </row>
    <row r="158" spans="2:8" s="1" customFormat="1" ht="16.899999999999999" customHeight="1">
      <c r="B158" s="28"/>
      <c r="C158" s="166" t="s">
        <v>221</v>
      </c>
      <c r="D158" s="166" t="s">
        <v>222</v>
      </c>
      <c r="E158" s="16" t="s">
        <v>90</v>
      </c>
      <c r="F158" s="167">
        <v>4.49</v>
      </c>
      <c r="H158" s="28"/>
    </row>
    <row r="159" spans="2:8" s="1" customFormat="1" ht="16.899999999999999" customHeight="1">
      <c r="B159" s="28"/>
      <c r="C159" s="166" t="s">
        <v>227</v>
      </c>
      <c r="D159" s="166" t="s">
        <v>228</v>
      </c>
      <c r="E159" s="16" t="s">
        <v>90</v>
      </c>
      <c r="F159" s="167">
        <v>2</v>
      </c>
      <c r="H159" s="28"/>
    </row>
    <row r="160" spans="2:8" s="1" customFormat="1" ht="7.35" customHeight="1">
      <c r="B160" s="40"/>
      <c r="C160" s="41"/>
      <c r="D160" s="41"/>
      <c r="E160" s="41"/>
      <c r="F160" s="41"/>
      <c r="G160" s="41"/>
      <c r="H160" s="28"/>
    </row>
    <row r="161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SO-01 - Demolice objektu</vt:lpstr>
      <vt:lpstr>SO-02 - Odstranění azbest...</vt:lpstr>
      <vt:lpstr>Seznam figur</vt:lpstr>
      <vt:lpstr>'Rekapitulace stavby'!Názvy_tisku</vt:lpstr>
      <vt:lpstr>'Seznam figur'!Názvy_tisku</vt:lpstr>
      <vt:lpstr>'SO-01 - Demolice objektu'!Názvy_tisku</vt:lpstr>
      <vt:lpstr>'SO-02 - Odstranění azbest...'!Názvy_tisku</vt:lpstr>
      <vt:lpstr>'Rekapitulace stavby'!Oblast_tisku</vt:lpstr>
      <vt:lpstr>'Seznam figur'!Oblast_tisku</vt:lpstr>
      <vt:lpstr>'SO-01 - Demolice objektu'!Oblast_tisku</vt:lpstr>
      <vt:lpstr>'SO-02 - Odstranění azbest...'!Oblast_tisku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dell-supita\Supita</dc:creator>
  <cp:lastModifiedBy>Iveta Vybíralová</cp:lastModifiedBy>
  <dcterms:created xsi:type="dcterms:W3CDTF">2023-04-28T15:20:23Z</dcterms:created>
  <dcterms:modified xsi:type="dcterms:W3CDTF">2023-06-19T11:42:20Z</dcterms:modified>
</cp:coreProperties>
</file>