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WG\VEGAspol\Střelice\ZDS\rozpočet\"/>
    </mc:Choice>
  </mc:AlternateContent>
  <bookViews>
    <workbookView xWindow="28680" yWindow="-120" windowWidth="29040" windowHeight="15840" activeTab="5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11 11 Pol" sheetId="13" r:id="rId5"/>
    <sheet name="12 12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'11 11 Pol'!$1:$7</definedName>
    <definedName name="_xlnm.Print_Titles" localSheetId="5">'12 12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Pol'!$A$1:$Y$77</definedName>
    <definedName name="_xlnm.Print_Area" localSheetId="4">'11 11 Pol'!$A$1:$Y$179</definedName>
    <definedName name="_xlnm.Print_Area" localSheetId="5">'12 12 Pol'!$A$1:$Y$57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F39" i="1"/>
  <c r="G56" i="14"/>
  <c r="BA36" i="14"/>
  <c r="BA10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5" i="14"/>
  <c r="I15" i="14"/>
  <c r="K15" i="14"/>
  <c r="M15" i="14"/>
  <c r="O15" i="14"/>
  <c r="Q15" i="14"/>
  <c r="V15" i="14"/>
  <c r="G18" i="14"/>
  <c r="I18" i="14"/>
  <c r="K18" i="14"/>
  <c r="M18" i="14"/>
  <c r="O18" i="14"/>
  <c r="Q18" i="14"/>
  <c r="V18" i="14"/>
  <c r="G21" i="14"/>
  <c r="O21" i="14"/>
  <c r="G22" i="14"/>
  <c r="M22" i="14" s="1"/>
  <c r="M21" i="14" s="1"/>
  <c r="I22" i="14"/>
  <c r="I21" i="14" s="1"/>
  <c r="K22" i="14"/>
  <c r="K21" i="14" s="1"/>
  <c r="O22" i="14"/>
  <c r="Q22" i="14"/>
  <c r="Q21" i="14" s="1"/>
  <c r="V22" i="14"/>
  <c r="V21" i="14" s="1"/>
  <c r="G24" i="14"/>
  <c r="K24" i="14"/>
  <c r="O24" i="14"/>
  <c r="V24" i="14"/>
  <c r="G25" i="14"/>
  <c r="I25" i="14"/>
  <c r="I24" i="14" s="1"/>
  <c r="K25" i="14"/>
  <c r="M25" i="14"/>
  <c r="M24" i="14" s="1"/>
  <c r="O25" i="14"/>
  <c r="Q25" i="14"/>
  <c r="Q24" i="14" s="1"/>
  <c r="V25" i="14"/>
  <c r="G28" i="14"/>
  <c r="O28" i="14"/>
  <c r="G29" i="14"/>
  <c r="I29" i="14"/>
  <c r="I28" i="14" s="1"/>
  <c r="K29" i="14"/>
  <c r="M29" i="14"/>
  <c r="O29" i="14"/>
  <c r="Q29" i="14"/>
  <c r="Q28" i="14" s="1"/>
  <c r="V29" i="14"/>
  <c r="G31" i="14"/>
  <c r="M31" i="14" s="1"/>
  <c r="I31" i="14"/>
  <c r="K31" i="14"/>
  <c r="K28" i="14" s="1"/>
  <c r="O31" i="14"/>
  <c r="Q31" i="14"/>
  <c r="V31" i="14"/>
  <c r="V28" i="14" s="1"/>
  <c r="G32" i="14"/>
  <c r="I32" i="14"/>
  <c r="K32" i="14"/>
  <c r="M32" i="14"/>
  <c r="O32" i="14"/>
  <c r="Q32" i="14"/>
  <c r="V32" i="14"/>
  <c r="G34" i="14"/>
  <c r="K34" i="14"/>
  <c r="O34" i="14"/>
  <c r="V34" i="14"/>
  <c r="G35" i="14"/>
  <c r="I35" i="14"/>
  <c r="I34" i="14" s="1"/>
  <c r="K35" i="14"/>
  <c r="M35" i="14"/>
  <c r="M34" i="14" s="1"/>
  <c r="O35" i="14"/>
  <c r="Q35" i="14"/>
  <c r="Q34" i="14" s="1"/>
  <c r="V35" i="14"/>
  <c r="G40" i="14"/>
  <c r="I40" i="14"/>
  <c r="I39" i="14" s="1"/>
  <c r="K40" i="14"/>
  <c r="M40" i="14"/>
  <c r="O40" i="14"/>
  <c r="Q40" i="14"/>
  <c r="Q39" i="14" s="1"/>
  <c r="V40" i="14"/>
  <c r="G41" i="14"/>
  <c r="G39" i="14" s="1"/>
  <c r="I41" i="14"/>
  <c r="K41" i="14"/>
  <c r="O41" i="14"/>
  <c r="O39" i="14" s="1"/>
  <c r="Q41" i="14"/>
  <c r="V41" i="14"/>
  <c r="G42" i="14"/>
  <c r="I42" i="14"/>
  <c r="K42" i="14"/>
  <c r="M42" i="14"/>
  <c r="O42" i="14"/>
  <c r="Q42" i="14"/>
  <c r="V42" i="14"/>
  <c r="G44" i="14"/>
  <c r="M44" i="14" s="1"/>
  <c r="I44" i="14"/>
  <c r="K44" i="14"/>
  <c r="K39" i="14" s="1"/>
  <c r="O44" i="14"/>
  <c r="Q44" i="14"/>
  <c r="V44" i="14"/>
  <c r="V39" i="14" s="1"/>
  <c r="G47" i="14"/>
  <c r="M47" i="14" s="1"/>
  <c r="I47" i="14"/>
  <c r="K47" i="14"/>
  <c r="K46" i="14" s="1"/>
  <c r="O47" i="14"/>
  <c r="O46" i="14" s="1"/>
  <c r="Q47" i="14"/>
  <c r="V47" i="14"/>
  <c r="V46" i="14" s="1"/>
  <c r="G48" i="14"/>
  <c r="I48" i="14"/>
  <c r="I46" i="14" s="1"/>
  <c r="K48" i="14"/>
  <c r="M48" i="14"/>
  <c r="O48" i="14"/>
  <c r="Q48" i="14"/>
  <c r="Q46" i="14" s="1"/>
  <c r="V48" i="14"/>
  <c r="G49" i="14"/>
  <c r="M49" i="14" s="1"/>
  <c r="I49" i="14"/>
  <c r="K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I52" i="14"/>
  <c r="K52" i="14"/>
  <c r="M52" i="14"/>
  <c r="O52" i="14"/>
  <c r="Q52" i="14"/>
  <c r="V52" i="14"/>
  <c r="G53" i="14"/>
  <c r="M53" i="14" s="1"/>
  <c r="I53" i="14"/>
  <c r="K53" i="14"/>
  <c r="O53" i="14"/>
  <c r="Q53" i="14"/>
  <c r="V53" i="14"/>
  <c r="G54" i="14"/>
  <c r="I54" i="14"/>
  <c r="K54" i="14"/>
  <c r="M54" i="14"/>
  <c r="O54" i="14"/>
  <c r="Q54" i="14"/>
  <c r="V54" i="14"/>
  <c r="AE56" i="14"/>
  <c r="G178" i="13"/>
  <c r="BA167" i="13"/>
  <c r="BA154" i="13"/>
  <c r="BA150" i="13"/>
  <c r="BA139" i="13"/>
  <c r="BA135" i="13"/>
  <c r="BA112" i="13"/>
  <c r="BA101" i="13"/>
  <c r="BA99" i="13"/>
  <c r="BA96" i="13"/>
  <c r="BA37" i="13"/>
  <c r="BA26" i="13"/>
  <c r="BA20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5" i="13"/>
  <c r="G8" i="13" s="1"/>
  <c r="I15" i="13"/>
  <c r="K15" i="13"/>
  <c r="O15" i="13"/>
  <c r="O8" i="13" s="1"/>
  <c r="Q15" i="13"/>
  <c r="V15" i="13"/>
  <c r="G17" i="13"/>
  <c r="I17" i="13"/>
  <c r="K17" i="13"/>
  <c r="M17" i="13"/>
  <c r="O17" i="13"/>
  <c r="Q17" i="13"/>
  <c r="V17" i="13"/>
  <c r="G19" i="13"/>
  <c r="M19" i="13" s="1"/>
  <c r="I19" i="13"/>
  <c r="K19" i="13"/>
  <c r="O19" i="13"/>
  <c r="Q19" i="13"/>
  <c r="V19" i="13"/>
  <c r="G22" i="13"/>
  <c r="I22" i="13"/>
  <c r="K22" i="13"/>
  <c r="M22" i="13"/>
  <c r="O22" i="13"/>
  <c r="Q22" i="13"/>
  <c r="V22" i="13"/>
  <c r="G25" i="13"/>
  <c r="M25" i="13" s="1"/>
  <c r="I25" i="13"/>
  <c r="K25" i="13"/>
  <c r="O25" i="13"/>
  <c r="Q25" i="13"/>
  <c r="V25" i="13"/>
  <c r="G36" i="13"/>
  <c r="I36" i="13"/>
  <c r="K36" i="13"/>
  <c r="M36" i="13"/>
  <c r="O36" i="13"/>
  <c r="Q36" i="13"/>
  <c r="V36" i="13"/>
  <c r="G39" i="13"/>
  <c r="M39" i="13" s="1"/>
  <c r="I39" i="13"/>
  <c r="K39" i="13"/>
  <c r="O39" i="13"/>
  <c r="Q39" i="13"/>
  <c r="V39" i="13"/>
  <c r="G45" i="13"/>
  <c r="I45" i="13"/>
  <c r="K45" i="13"/>
  <c r="M45" i="13"/>
  <c r="O45" i="13"/>
  <c r="Q45" i="13"/>
  <c r="V45" i="13"/>
  <c r="G49" i="13"/>
  <c r="M49" i="13" s="1"/>
  <c r="I49" i="13"/>
  <c r="K49" i="13"/>
  <c r="O49" i="13"/>
  <c r="Q49" i="13"/>
  <c r="V49" i="13"/>
  <c r="G56" i="13"/>
  <c r="I56" i="13"/>
  <c r="K56" i="13"/>
  <c r="M56" i="13"/>
  <c r="O56" i="13"/>
  <c r="Q56" i="13"/>
  <c r="V56" i="13"/>
  <c r="G59" i="13"/>
  <c r="M59" i="13" s="1"/>
  <c r="I59" i="13"/>
  <c r="K59" i="13"/>
  <c r="O59" i="13"/>
  <c r="Q59" i="13"/>
  <c r="V59" i="13"/>
  <c r="G61" i="13"/>
  <c r="I61" i="13"/>
  <c r="K61" i="13"/>
  <c r="M61" i="13"/>
  <c r="O61" i="13"/>
  <c r="Q61" i="13"/>
  <c r="V61" i="13"/>
  <c r="G63" i="13"/>
  <c r="O63" i="13"/>
  <c r="G64" i="13"/>
  <c r="I64" i="13"/>
  <c r="I63" i="13" s="1"/>
  <c r="K64" i="13"/>
  <c r="M64" i="13"/>
  <c r="O64" i="13"/>
  <c r="Q64" i="13"/>
  <c r="Q63" i="13" s="1"/>
  <c r="V64" i="13"/>
  <c r="G67" i="13"/>
  <c r="M67" i="13" s="1"/>
  <c r="I67" i="13"/>
  <c r="K67" i="13"/>
  <c r="K63" i="13" s="1"/>
  <c r="O67" i="13"/>
  <c r="Q67" i="13"/>
  <c r="V67" i="13"/>
  <c r="V63" i="13" s="1"/>
  <c r="G69" i="13"/>
  <c r="I69" i="13"/>
  <c r="K69" i="13"/>
  <c r="M69" i="13"/>
  <c r="O69" i="13"/>
  <c r="Q69" i="13"/>
  <c r="V69" i="13"/>
  <c r="G72" i="13"/>
  <c r="I72" i="13"/>
  <c r="I71" i="13" s="1"/>
  <c r="K72" i="13"/>
  <c r="M72" i="13"/>
  <c r="O72" i="13"/>
  <c r="Q72" i="13"/>
  <c r="Q71" i="13" s="1"/>
  <c r="V72" i="13"/>
  <c r="G74" i="13"/>
  <c r="M74" i="13" s="1"/>
  <c r="I74" i="13"/>
  <c r="K74" i="13"/>
  <c r="K71" i="13" s="1"/>
  <c r="O74" i="13"/>
  <c r="Q74" i="13"/>
  <c r="V74" i="13"/>
  <c r="V71" i="13" s="1"/>
  <c r="G80" i="13"/>
  <c r="I80" i="13"/>
  <c r="K80" i="13"/>
  <c r="M80" i="13"/>
  <c r="O80" i="13"/>
  <c r="Q80" i="13"/>
  <c r="V80" i="13"/>
  <c r="G82" i="13"/>
  <c r="G71" i="13" s="1"/>
  <c r="I82" i="13"/>
  <c r="K82" i="13"/>
  <c r="O82" i="13"/>
  <c r="O71" i="13" s="1"/>
  <c r="Q82" i="13"/>
  <c r="V82" i="13"/>
  <c r="G84" i="13"/>
  <c r="I84" i="13"/>
  <c r="K84" i="13"/>
  <c r="M84" i="13"/>
  <c r="O84" i="13"/>
  <c r="Q84" i="13"/>
  <c r="V84" i="13"/>
  <c r="G86" i="13"/>
  <c r="M86" i="13" s="1"/>
  <c r="I86" i="13"/>
  <c r="K86" i="13"/>
  <c r="O86" i="13"/>
  <c r="Q86" i="13"/>
  <c r="V86" i="13"/>
  <c r="G88" i="13"/>
  <c r="I88" i="13"/>
  <c r="K88" i="13"/>
  <c r="M88" i="13"/>
  <c r="O88" i="13"/>
  <c r="Q88" i="13"/>
  <c r="V88" i="13"/>
  <c r="G92" i="13"/>
  <c r="M92" i="13" s="1"/>
  <c r="I92" i="13"/>
  <c r="K92" i="13"/>
  <c r="O92" i="13"/>
  <c r="Q92" i="13"/>
  <c r="V92" i="13"/>
  <c r="G94" i="13"/>
  <c r="I94" i="13"/>
  <c r="K94" i="13"/>
  <c r="M94" i="13"/>
  <c r="O94" i="13"/>
  <c r="Q94" i="13"/>
  <c r="V94" i="13"/>
  <c r="G95" i="13"/>
  <c r="M95" i="13" s="1"/>
  <c r="I95" i="13"/>
  <c r="K95" i="13"/>
  <c r="O95" i="13"/>
  <c r="Q95" i="13"/>
  <c r="V95" i="13"/>
  <c r="G98" i="13"/>
  <c r="I98" i="13"/>
  <c r="K98" i="13"/>
  <c r="M98" i="13"/>
  <c r="O98" i="13"/>
  <c r="Q98" i="13"/>
  <c r="V98" i="13"/>
  <c r="G100" i="13"/>
  <c r="M100" i="13" s="1"/>
  <c r="I100" i="13"/>
  <c r="K100" i="13"/>
  <c r="O100" i="13"/>
  <c r="Q100" i="13"/>
  <c r="V100" i="13"/>
  <c r="G104" i="13"/>
  <c r="I104" i="13"/>
  <c r="K104" i="13"/>
  <c r="M104" i="13"/>
  <c r="O104" i="13"/>
  <c r="Q104" i="13"/>
  <c r="V104" i="13"/>
  <c r="G106" i="13"/>
  <c r="K106" i="13"/>
  <c r="O106" i="13"/>
  <c r="V106" i="13"/>
  <c r="G107" i="13"/>
  <c r="I107" i="13"/>
  <c r="I106" i="13" s="1"/>
  <c r="K107" i="13"/>
  <c r="M107" i="13"/>
  <c r="M106" i="13" s="1"/>
  <c r="O107" i="13"/>
  <c r="Q107" i="13"/>
  <c r="Q106" i="13" s="1"/>
  <c r="V107" i="13"/>
  <c r="G111" i="13"/>
  <c r="I111" i="13"/>
  <c r="I110" i="13" s="1"/>
  <c r="K111" i="13"/>
  <c r="M111" i="13"/>
  <c r="O111" i="13"/>
  <c r="Q111" i="13"/>
  <c r="Q110" i="13" s="1"/>
  <c r="V111" i="13"/>
  <c r="G114" i="13"/>
  <c r="M114" i="13" s="1"/>
  <c r="I114" i="13"/>
  <c r="K114" i="13"/>
  <c r="K110" i="13" s="1"/>
  <c r="O114" i="13"/>
  <c r="Q114" i="13"/>
  <c r="V114" i="13"/>
  <c r="V110" i="13" s="1"/>
  <c r="G120" i="13"/>
  <c r="I120" i="13"/>
  <c r="K120" i="13"/>
  <c r="M120" i="13"/>
  <c r="O120" i="13"/>
  <c r="Q120" i="13"/>
  <c r="V120" i="13"/>
  <c r="G126" i="13"/>
  <c r="G110" i="13" s="1"/>
  <c r="I126" i="13"/>
  <c r="K126" i="13"/>
  <c r="O126" i="13"/>
  <c r="O110" i="13" s="1"/>
  <c r="Q126" i="13"/>
  <c r="V126" i="13"/>
  <c r="G132" i="13"/>
  <c r="I132" i="13"/>
  <c r="K132" i="13"/>
  <c r="M132" i="13"/>
  <c r="O132" i="13"/>
  <c r="Q132" i="13"/>
  <c r="V132" i="13"/>
  <c r="G134" i="13"/>
  <c r="M134" i="13" s="1"/>
  <c r="I134" i="13"/>
  <c r="K134" i="13"/>
  <c r="O134" i="13"/>
  <c r="Q134" i="13"/>
  <c r="V134" i="13"/>
  <c r="G138" i="13"/>
  <c r="I138" i="13"/>
  <c r="K138" i="13"/>
  <c r="M138" i="13"/>
  <c r="O138" i="13"/>
  <c r="Q138" i="13"/>
  <c r="V138" i="13"/>
  <c r="G140" i="13"/>
  <c r="M140" i="13" s="1"/>
  <c r="I140" i="13"/>
  <c r="K140" i="13"/>
  <c r="O140" i="13"/>
  <c r="Q140" i="13"/>
  <c r="V140" i="13"/>
  <c r="G142" i="13"/>
  <c r="I142" i="13"/>
  <c r="K142" i="13"/>
  <c r="M142" i="13"/>
  <c r="O142" i="13"/>
  <c r="Q142" i="13"/>
  <c r="V142" i="13"/>
  <c r="G145" i="13"/>
  <c r="M145" i="13" s="1"/>
  <c r="I145" i="13"/>
  <c r="K145" i="13"/>
  <c r="O145" i="13"/>
  <c r="Q145" i="13"/>
  <c r="V145" i="13"/>
  <c r="G147" i="13"/>
  <c r="I147" i="13"/>
  <c r="K147" i="13"/>
  <c r="M147" i="13"/>
  <c r="O147" i="13"/>
  <c r="Q147" i="13"/>
  <c r="V147" i="13"/>
  <c r="G148" i="13"/>
  <c r="K148" i="13"/>
  <c r="O148" i="13"/>
  <c r="V148" i="13"/>
  <c r="G149" i="13"/>
  <c r="I149" i="13"/>
  <c r="I148" i="13" s="1"/>
  <c r="K149" i="13"/>
  <c r="M149" i="13"/>
  <c r="M148" i="13" s="1"/>
  <c r="O149" i="13"/>
  <c r="Q149" i="13"/>
  <c r="Q148" i="13" s="1"/>
  <c r="V149" i="13"/>
  <c r="G152" i="13"/>
  <c r="K152" i="13"/>
  <c r="O152" i="13"/>
  <c r="V152" i="13"/>
  <c r="G153" i="13"/>
  <c r="I153" i="13"/>
  <c r="I152" i="13" s="1"/>
  <c r="K153" i="13"/>
  <c r="M153" i="13"/>
  <c r="M152" i="13" s="1"/>
  <c r="O153" i="13"/>
  <c r="Q153" i="13"/>
  <c r="Q152" i="13" s="1"/>
  <c r="V153" i="13"/>
  <c r="G156" i="13"/>
  <c r="O156" i="13"/>
  <c r="G157" i="13"/>
  <c r="I157" i="13"/>
  <c r="I156" i="13" s="1"/>
  <c r="K157" i="13"/>
  <c r="M157" i="13"/>
  <c r="O157" i="13"/>
  <c r="Q157" i="13"/>
  <c r="Q156" i="13" s="1"/>
  <c r="V157" i="13"/>
  <c r="G159" i="13"/>
  <c r="M159" i="13" s="1"/>
  <c r="I159" i="13"/>
  <c r="K159" i="13"/>
  <c r="K156" i="13" s="1"/>
  <c r="O159" i="13"/>
  <c r="Q159" i="13"/>
  <c r="V159" i="13"/>
  <c r="V156" i="13" s="1"/>
  <c r="I161" i="13"/>
  <c r="Q161" i="13"/>
  <c r="G162" i="13"/>
  <c r="G161" i="13" s="1"/>
  <c r="I162" i="13"/>
  <c r="K162" i="13"/>
  <c r="K161" i="13" s="1"/>
  <c r="O162" i="13"/>
  <c r="O161" i="13" s="1"/>
  <c r="Q162" i="13"/>
  <c r="V162" i="13"/>
  <c r="V161" i="13" s="1"/>
  <c r="I164" i="13"/>
  <c r="Q164" i="13"/>
  <c r="G165" i="13"/>
  <c r="M165" i="13" s="1"/>
  <c r="M164" i="13" s="1"/>
  <c r="I165" i="13"/>
  <c r="K165" i="13"/>
  <c r="K164" i="13" s="1"/>
  <c r="O165" i="13"/>
  <c r="O164" i="13" s="1"/>
  <c r="Q165" i="13"/>
  <c r="V165" i="13"/>
  <c r="V164" i="13" s="1"/>
  <c r="G166" i="13"/>
  <c r="I166" i="13"/>
  <c r="K166" i="13"/>
  <c r="M166" i="13"/>
  <c r="O166" i="13"/>
  <c r="Q166" i="13"/>
  <c r="V166" i="13"/>
  <c r="G168" i="13"/>
  <c r="G169" i="13"/>
  <c r="I169" i="13"/>
  <c r="I168" i="13" s="1"/>
  <c r="K169" i="13"/>
  <c r="M169" i="13"/>
  <c r="O169" i="13"/>
  <c r="Q169" i="13"/>
  <c r="Q168" i="13" s="1"/>
  <c r="V169" i="13"/>
  <c r="G170" i="13"/>
  <c r="M170" i="13" s="1"/>
  <c r="I170" i="13"/>
  <c r="K170" i="13"/>
  <c r="K168" i="13" s="1"/>
  <c r="O170" i="13"/>
  <c r="Q170" i="13"/>
  <c r="V170" i="13"/>
  <c r="V168" i="13" s="1"/>
  <c r="G171" i="13"/>
  <c r="I171" i="13"/>
  <c r="K171" i="13"/>
  <c r="M171" i="13"/>
  <c r="O171" i="13"/>
  <c r="Q171" i="13"/>
  <c r="V171" i="13"/>
  <c r="G172" i="13"/>
  <c r="M172" i="13" s="1"/>
  <c r="I172" i="13"/>
  <c r="K172" i="13"/>
  <c r="O172" i="13"/>
  <c r="O168" i="13" s="1"/>
  <c r="Q172" i="13"/>
  <c r="V172" i="13"/>
  <c r="G173" i="13"/>
  <c r="I173" i="13"/>
  <c r="K173" i="13"/>
  <c r="M173" i="13"/>
  <c r="O173" i="13"/>
  <c r="Q173" i="13"/>
  <c r="V173" i="13"/>
  <c r="G174" i="13"/>
  <c r="M174" i="13" s="1"/>
  <c r="I174" i="13"/>
  <c r="K174" i="13"/>
  <c r="O174" i="13"/>
  <c r="Q174" i="13"/>
  <c r="V174" i="13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AE178" i="13"/>
  <c r="AF178" i="13"/>
  <c r="G76" i="12"/>
  <c r="BA57" i="12"/>
  <c r="BA47" i="12"/>
  <c r="BA13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8" i="12"/>
  <c r="G8" i="12" s="1"/>
  <c r="I18" i="12"/>
  <c r="K18" i="12"/>
  <c r="O18" i="12"/>
  <c r="O8" i="12" s="1"/>
  <c r="Q18" i="12"/>
  <c r="V18" i="12"/>
  <c r="G24" i="12"/>
  <c r="I24" i="12"/>
  <c r="K24" i="12"/>
  <c r="M24" i="12"/>
  <c r="O24" i="12"/>
  <c r="Q24" i="12"/>
  <c r="V24" i="12"/>
  <c r="G28" i="12"/>
  <c r="M28" i="12" s="1"/>
  <c r="I28" i="12"/>
  <c r="K28" i="12"/>
  <c r="O28" i="12"/>
  <c r="Q28" i="12"/>
  <c r="V28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1" i="12"/>
  <c r="I41" i="12"/>
  <c r="K41" i="12"/>
  <c r="M41" i="12"/>
  <c r="O41" i="12"/>
  <c r="Q41" i="12"/>
  <c r="V41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7" i="12"/>
  <c r="M67" i="12" s="1"/>
  <c r="I67" i="12"/>
  <c r="K67" i="12"/>
  <c r="K66" i="12" s="1"/>
  <c r="O67" i="12"/>
  <c r="O66" i="12" s="1"/>
  <c r="Q67" i="12"/>
  <c r="V67" i="12"/>
  <c r="V66" i="12" s="1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I66" i="12" s="1"/>
  <c r="K70" i="12"/>
  <c r="O70" i="12"/>
  <c r="Q70" i="12"/>
  <c r="Q66" i="12" s="1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AE76" i="12"/>
  <c r="I20" i="1"/>
  <c r="I19" i="1"/>
  <c r="I18" i="1"/>
  <c r="I17" i="1"/>
  <c r="I16" i="1"/>
  <c r="I75" i="1"/>
  <c r="J74" i="1" s="1"/>
  <c r="F47" i="1"/>
  <c r="G23" i="1" s="1"/>
  <c r="G47" i="1"/>
  <c r="G25" i="1" s="1"/>
  <c r="H47" i="1"/>
  <c r="I46" i="1"/>
  <c r="I45" i="1"/>
  <c r="I44" i="1"/>
  <c r="I43" i="1"/>
  <c r="I42" i="1"/>
  <c r="I41" i="1"/>
  <c r="I39" i="1"/>
  <c r="I47" i="1" s="1"/>
  <c r="J61" i="1" l="1"/>
  <c r="J63" i="1"/>
  <c r="J69" i="1"/>
  <c r="J72" i="1"/>
  <c r="J62" i="1"/>
  <c r="J67" i="1"/>
  <c r="J65" i="1"/>
  <c r="J64" i="1"/>
  <c r="J66" i="1"/>
  <c r="J68" i="1"/>
  <c r="J70" i="1"/>
  <c r="J71" i="1"/>
  <c r="J73" i="1"/>
  <c r="A27" i="1"/>
  <c r="M46" i="14"/>
  <c r="M28" i="14"/>
  <c r="AF56" i="14"/>
  <c r="G46" i="14"/>
  <c r="M41" i="14"/>
  <c r="M39" i="14" s="1"/>
  <c r="M156" i="13"/>
  <c r="M63" i="13"/>
  <c r="M168" i="13"/>
  <c r="G164" i="13"/>
  <c r="M162" i="13"/>
  <c r="M161" i="13" s="1"/>
  <c r="M126" i="13"/>
  <c r="M110" i="13" s="1"/>
  <c r="M82" i="13"/>
  <c r="M71" i="13" s="1"/>
  <c r="M15" i="13"/>
  <c r="M8" i="13" s="1"/>
  <c r="M66" i="12"/>
  <c r="AF76" i="12"/>
  <c r="G66" i="12"/>
  <c r="M18" i="12"/>
  <c r="M8" i="12" s="1"/>
  <c r="J44" i="1"/>
  <c r="J39" i="1"/>
  <c r="J47" i="1" s="1"/>
  <c r="J45" i="1"/>
  <c r="J43" i="1"/>
  <c r="J46" i="1"/>
  <c r="J42" i="1"/>
  <c r="J41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75" i="1" l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Stanice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Stanice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Stanice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<sst xmlns="http://schemas.openxmlformats.org/spreadsheetml/2006/main" count="1616" uniqueCount="494">
  <si>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</si>
  <si>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</si>
  <si>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</si>
  <si>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</si>
  <si>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</si>
  <si>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</si>
  <si>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</si>
  <si>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</si>
  <si>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</si>
  <si>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</si>
  <si>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</si>
  <si>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</si>
  <si>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</si>
  <si>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</si>
  <si>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</si>
  <si>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</si>
  <si>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</si>
  <si>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</si>
  <si>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</si>
  <si>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</si>
  <si>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</si>
  <si>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</si>
  <si>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</si>
  <si>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</si>
  <si>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</si>
  <si>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</si>
  <si>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</si>
  <si>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</si>
  <si>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</si>
  <si>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</si>
  <si>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</si>
  <si>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</si>
  <si>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</si>
  <si>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</si>
  <si>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</si>
  <si>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</si>
  <si>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</si>
  <si>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</si>
  <si>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</si>
  <si>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</si>
  <si>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</si>
  <si>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</si>
  <si>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</si>
  <si>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Ing.Milan Zezula</t>
  </si>
  <si>
    <t>723</t>
  </si>
  <si>
    <t>Rozšíření ČOV Střelice</t>
  </si>
  <si>
    <t>Stavba</t>
  </si>
  <si>
    <t>Stavební objekt</t>
  </si>
  <si>
    <t>01</t>
  </si>
  <si>
    <t>HTÚ a sadové úpravy</t>
  </si>
  <si>
    <t>11</t>
  </si>
  <si>
    <t>Komunikace v ČOV</t>
  </si>
  <si>
    <t>12</t>
  </si>
  <si>
    <t>Oplocení</t>
  </si>
  <si>
    <t>Celkem za stavbu</t>
  </si>
  <si>
    <t>CZK</t>
  </si>
  <si>
    <t>#POPS</t>
  </si>
  <si>
    <t>Popis stavby: 723 - Rozšíření ČOV Střelice</t>
  </si>
  <si>
    <t>#POPO</t>
  </si>
  <si>
    <t>Popis objektu: 01 - HTÚ a sadové úpravy</t>
  </si>
  <si>
    <t>#POPR</t>
  </si>
  <si>
    <t>Popis rozpočtu: 01 - HTÚ a sadové úpravy</t>
  </si>
  <si>
    <t>Popis objektu: 11 - Komunikace v ČOV</t>
  </si>
  <si>
    <t>Popis rozpočtu: 11 - Komunikace v ČOV</t>
  </si>
  <si>
    <t>Popis objektu: 12 - Oplocení</t>
  </si>
  <si>
    <t>Popis rozpočtu: 12 - Oplocení</t>
  </si>
  <si>
    <t>Rekapitulace dílů</t>
  </si>
  <si>
    <t>Typ dílu</t>
  </si>
  <si>
    <t>1</t>
  </si>
  <si>
    <t>Zemní práce</t>
  </si>
  <si>
    <t>2</t>
  </si>
  <si>
    <t>Základy a zvláštní zakládání</t>
  </si>
  <si>
    <t>27</t>
  </si>
  <si>
    <t>Základy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</si>
  <si>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</si>
  <si>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</si>
  <si>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</si>
  <si>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</si>
  <si>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</si>
  <si>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</si>
  <si>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</si>
  <si>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</si>
  <si>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</si>
  <si>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</si>
  <si>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</si>
  <si>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</si>
  <si>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97</t>
  </si>
  <si>
    <t>Přesuny suti a vybouraných hmot</t>
  </si>
  <si>
    <t>99</t>
  </si>
  <si>
    <t>Staveništní přesun hmot</t>
  </si>
  <si>
    <t>767</t>
  </si>
  <si>
    <t>Konstrukce zámečnické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</si>
  <si>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</si>
  <si>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</si>
  <si>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</si>
  <si>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</si>
  <si>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</si>
  <si>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</si>
  <si>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</si>
  <si>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</si>
  <si>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</si>
  <si>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</si>
  <si>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</si>
  <si>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</si>
  <si>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</si>
  <si>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</si>
  <si>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</si>
  <si>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</si>
  <si>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</si>
  <si>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</si>
  <si>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</si>
  <si>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</si>
  <si>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</si>
  <si>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</si>
  <si>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</si>
  <si>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</si>
  <si>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</si>
  <si>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</si>
  <si>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</si>
  <si>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</si>
  <si>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</si>
  <si>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</si>
  <si>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</si>
  <si>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</si>
  <si>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</si>
  <si>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121101101R00</t>
  </si>
  <si>
    <t>Sejmutí ornice s přemístěním na vzdálenost do 50 m</t>
  </si>
  <si>
    <t>m3</t>
  </si>
  <si>
    <t>800-1</t>
  </si>
  <si>
    <t>RTS 24/ II</t>
  </si>
  <si>
    <t>RTS 21/ I</t>
  </si>
  <si>
    <t>Práce</t>
  </si>
  <si>
    <t>Běžná</t>
  </si>
  <si>
    <t>POL1_</t>
  </si>
  <si>
    <t>nebo lesní půdy, s vodorovným přemístěním na hromady v místě upotřebení nebo na dočasné či trvalé skládky se složením</t>
  </si>
  <si>
    <t>SPI</t>
  </si>
  <si>
    <t>sejmutí ornice (přebytek) celkem 686*0,3+1820*0,1=387,8m3 : 387,8-94</t>
  </si>
  <si>
    <t>VV</t>
  </si>
  <si>
    <t>121101103R00</t>
  </si>
  <si>
    <t>Sejmutí ornice s přemístěním na vzdálenost přes 100 do 250 m</t>
  </si>
  <si>
    <t>skrývka ornice s přemístěním na deponii pro zpětné užití : 94</t>
  </si>
  <si>
    <t>122101402R00</t>
  </si>
  <si>
    <t>Vykopávky v zemnících na suchu v horninách 1 a 2  přes 100 do 1 000 m3</t>
  </si>
  <si>
    <t>POL1_1</t>
  </si>
  <si>
    <t>s přehozením výkopku na vzdálenost do 3 m nebo s naložením na dopravní prostředek,</t>
  </si>
  <si>
    <t>natěžení ornice na mezideponii : 94</t>
  </si>
  <si>
    <t>122201403R00</t>
  </si>
  <si>
    <t>Vykopávky v zemnících na suchu v hornině 3  přes 1 000 do 10 000 m3</t>
  </si>
  <si>
    <t xml:space="preserve">chybějící zemina ze zemníku pro obsypy nádrží : </t>
  </si>
  <si>
    <t>podél SO 20 řez A : 0,57*48</t>
  </si>
  <si>
    <t>mezi SO 07-SO 03 - SO 21 : (3,0+1,0)*15</t>
  </si>
  <si>
    <t xml:space="preserve">(vhodná zemina z výkopů pro nádrže a další SO) : 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</si>
  <si>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</si>
  <si>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</si>
  <si>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</si>
  <si>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dovoz ornice z deponie : 94</t>
  </si>
  <si>
    <t>dovoz zeminy pro obsypy : 87,4</t>
  </si>
  <si>
    <t>162701105R00</t>
  </si>
  <si>
    <t>Vodorovné přemístění výkopku z horniny 1 až 4, na vzdálenost přes 9 000  do 10 000 m</t>
  </si>
  <si>
    <t>odvoz přebytečné ornice : 293,80</t>
  </si>
  <si>
    <t>167101102R00</t>
  </si>
  <si>
    <t>Nakládání, skládání, překládání neulehlého výkopku nakládání výkopku  přes 100 m3, z horniny 1 až 4</t>
  </si>
  <si>
    <t>nakládání přebytečné ornice : 293,80</t>
  </si>
  <si>
    <t>171102103R00</t>
  </si>
  <si>
    <t>Uložení sypaniny do zhutněných násypů dálnic a let z hornin soudržných zhutněných na 100 % PS</t>
  </si>
  <si>
    <t>s rozprostřením sypaniny ve vrstvách, s hrubým urovnáním a uzavřením povrchu násypu,</t>
  </si>
  <si>
    <t>hutněný obsyp objektů : 87,4</t>
  </si>
  <si>
    <t xml:space="preserve">(podklad pro zpevněnými plochami součástí SO 11) : </t>
  </si>
  <si>
    <t>171201201R00</t>
  </si>
  <si>
    <t>Uložení sypaniny na dočasnou skládku tak, že na 1 m2 plochy připadá přes 2 m3 výkopku nebo ornice</t>
  </si>
  <si>
    <t>uložení přebytečné ornice : 293,80</t>
  </si>
  <si>
    <t>180402112R00</t>
  </si>
  <si>
    <t>Založení trávníku parkový trávník, výsevem, na svahu přes 1:5 do 1:2</t>
  </si>
  <si>
    <t>m2</t>
  </si>
  <si>
    <t>823-1</t>
  </si>
  <si>
    <t>na půdě předem připravené s pokosením, naložením, odvozem odpadu do 20 km a se složením,</t>
  </si>
  <si>
    <t>182001112R00</t>
  </si>
  <si>
    <t>Plošná úprava terénu při nerovnostech terénu přes 50 do 100 mm, na svahu přes 1:5 do 1:2</t>
  </si>
  <si>
    <t>s urovnáním povrchu, bez doplnění ornice, v hornině 1 až 4,</t>
  </si>
  <si>
    <t>vyrovnání terénu, svahování : 940</t>
  </si>
  <si>
    <t>182201101R00</t>
  </si>
  <si>
    <t>Svahování násypů bez rozlišení horniny</t>
  </si>
  <si>
    <t>trvalých svahů do projektovaných profilů s potřebným přemístěním výkopku při svahování v násypech,</t>
  </si>
  <si>
    <t>182301121R00</t>
  </si>
  <si>
    <t>Rozprostření a urovnání ornice ve svahu v souvislé ploše do 500 m2, tloušťka vrstvy do 100 mm</t>
  </si>
  <si>
    <t>s případným nutným přemístěním hromad nebo dočasných skládek na místo potřeby ze vzdálenosti do 30 m, ve svahu sklonu přes 1 : 5,</t>
  </si>
  <si>
    <t>souvislé plochy do 500m2 : 940</t>
  </si>
  <si>
    <t>183403115R00</t>
  </si>
  <si>
    <t>Obdělávání půdy kultivátorováním, na svahu přes 1:5 do 1:2</t>
  </si>
  <si>
    <t>183403251R00</t>
  </si>
  <si>
    <t>Obdělávání půdy smykováním, na svahu přes 1:5 do 1:2</t>
  </si>
  <si>
    <t>183403252R00</t>
  </si>
  <si>
    <t>Obdělávání půdy vláčením, na svahu přes 1:5 do 1:2</t>
  </si>
  <si>
    <t>183403253R00</t>
  </si>
  <si>
    <t>Obdělávání půdy hrabáním, na svahu přes 1:5 do 1:2</t>
  </si>
  <si>
    <t>185802113R00</t>
  </si>
  <si>
    <t>Hnojení umělým hnojivem naširoko, v rovině nebo na svahu do 1:5</t>
  </si>
  <si>
    <t>t</t>
  </si>
  <si>
    <t>půdy nebo trávníku s rozprostřením nebo s rozdělením hnojiva,</t>
  </si>
  <si>
    <t>940*0,07*0,001</t>
  </si>
  <si>
    <t>185803111R00</t>
  </si>
  <si>
    <t>Ošetření trávníku v rovině nebo na svahu do 1:5</t>
  </si>
  <si>
    <t>bez ohledu na způsob založení, tj. pokosení se shrabáním, naložením shrabků na dopravní prostředek s odvezením do 20 km a se složením,</t>
  </si>
  <si>
    <t>185803211R00</t>
  </si>
  <si>
    <t>Uválcování trávníku uválcování trávníku v rovině nebo na svahu do 1:5</t>
  </si>
  <si>
    <t>185803411R00</t>
  </si>
  <si>
    <t>Vyhrabání trávníku v rovině nebo na svahu do 1:5</t>
  </si>
  <si>
    <t>s uložením shrabků na hromady, naložením na dopravní prostředek, odvozem do 20 km a se složením,</t>
  </si>
  <si>
    <t>185804215R00</t>
  </si>
  <si>
    <t>Vypletí záhonů v rovině nebo ve svahu do 1:5 trávník po výsevu</t>
  </si>
  <si>
    <t>s případným naložením odpadu na dopravní prostředek, odvozem do 20 km a se složením</t>
  </si>
  <si>
    <t>00572420</t>
  </si>
  <si>
    <t>Směs travní parková okrasná</t>
  </si>
  <si>
    <t>kg</t>
  </si>
  <si>
    <t>Vlastní</t>
  </si>
  <si>
    <t>Indiv</t>
  </si>
  <si>
    <t>Specifikace</t>
  </si>
  <si>
    <t>POL3_0</t>
  </si>
  <si>
    <t>940*0,007*1,05</t>
  </si>
  <si>
    <t>25111212</t>
  </si>
  <si>
    <t>Ledek vapenaty 15% n pe pytle</t>
  </si>
  <si>
    <t>T</t>
  </si>
  <si>
    <t>005121 R</t>
  </si>
  <si>
    <t>Zařízení staveniště</t>
  </si>
  <si>
    <t>Soubor</t>
  </si>
  <si>
    <t>VRN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</si>
  <si>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</si>
  <si>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</si>
  <si>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</si>
  <si>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</si>
  <si>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</si>
  <si>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</si>
  <si>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</si>
  <si>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</si>
  <si>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</si>
  <si>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</si>
  <si>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</si>
  <si>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</si>
  <si>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</si>
  <si>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</si>
  <si>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</si>
  <si>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</si>
  <si>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</si>
  <si>
    <t>113107222R00</t>
  </si>
  <si>
    <t>Odstranění podkladů nebo krytů z kameniva hrubého drceného, v ploše jednotlivě přes 200 m2, o tloušťce vrstvy přes 100 do 200 mm</t>
  </si>
  <si>
    <t>822-1</t>
  </si>
  <si>
    <t>RTS 15/ I</t>
  </si>
  <si>
    <t>alternativní položka pro odstranění podkladu ze ŠCM na silnici a v areálu : 50+355+14</t>
  </si>
  <si>
    <t>113107520R00</t>
  </si>
  <si>
    <t>Odstranění podkladů nebo krytů z kameniva hrubého drceného, v ploše jednotlivě do 50 m2, tloušťka vrstvy 200 mm</t>
  </si>
  <si>
    <t>pod bouranou krajskou komunikací : 50</t>
  </si>
  <si>
    <t>113107615R00</t>
  </si>
  <si>
    <t>Odstranění podkladů nebo krytů z kameniva hrubého drceného, v ploše jednotlivě nad 50 m2, tloušťka vrstvy 150 mm</t>
  </si>
  <si>
    <t>pod bouranými areálovými komunikacemi : 355+14</t>
  </si>
  <si>
    <t>113108310R00</t>
  </si>
  <si>
    <t>Odstranění podkladů nebo krytů živičných, v ploše jednotlivě do 50 m2, tloušťka vrstvy 100 mm</t>
  </si>
  <si>
    <t>bourání konstrukce krajské komunikace 2 x10 cm : 2*50</t>
  </si>
  <si>
    <t>113108410R00</t>
  </si>
  <si>
    <t>Odstranění podkladů nebo krytů živičných, v ploše jednotlivě nad 50 m2, tloušťka vrstvy 100 mm</t>
  </si>
  <si>
    <t>bourání stávajících areálových komunikací a ploch : 355+14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</si>
  <si>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</si>
  <si>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</si>
  <si>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</si>
  <si>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</si>
  <si>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vybourání stávajících silničních obrubníků : 177</t>
  </si>
  <si>
    <t>113231416R00</t>
  </si>
  <si>
    <t>Bourání liniových odvodňovacích žabů zatížení D400, šířka žlabu 160 mm</t>
  </si>
  <si>
    <t>včetně betonového lože</t>
  </si>
  <si>
    <t>bourání stávajícího odvodňovacího žlabu : 3</t>
  </si>
  <si>
    <t>122302202R00</t>
  </si>
  <si>
    <t>Odkopávky a prokopávky pro silnice v hornině 4 přes 100 do 1 000 m3</t>
  </si>
  <si>
    <t>s přemístěním výkopku v příčných profilech na vzdálenost do 15 m nebo s naložením na dopravní prostředek.</t>
  </si>
  <si>
    <t>zemní práce pro areálové komunikace - dle TK : 159,55</t>
  </si>
  <si>
    <t xml:space="preserve">sanace podloží - fakturovat dle skutečnosti : </t>
  </si>
  <si>
    <t>Začátek provozního součtu</t>
  </si>
  <si>
    <t xml:space="preserve">  pod novými asfaltovými plochami : (820+40)*0,3</t>
  </si>
  <si>
    <t xml:space="preserve">  rozšíření pod přídlažbou : 49*0,25*0,30</t>
  </si>
  <si>
    <t xml:space="preserve">  dtto pod obrubníky ABO 2-15 : 95*0,35*0,3+56*0,15*0,3</t>
  </si>
  <si>
    <t xml:space="preserve">  dtto pod obrubníky ABO 13-10 u asf. komunikace : 176*0,25*0,3</t>
  </si>
  <si>
    <t>Konec provozního součtu</t>
  </si>
  <si>
    <t>celkem : 287,33</t>
  </si>
  <si>
    <t>132301110R00</t>
  </si>
  <si>
    <t>Hloubení rýh šířky do 60 cm do 50 m3, v hornině 4,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</si>
  <si>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</si>
  <si>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vsak.drenáž : (28+14,28+56,41+40,89)*0,4*0,4</t>
  </si>
  <si>
    <t>zemní práce pro areálové komunikace : 159,55</t>
  </si>
  <si>
    <t>sanace podloží - fakturovat dle skutečnosti!!!! : 287,33</t>
  </si>
  <si>
    <t>vsak.drenáž : 22,33</t>
  </si>
  <si>
    <t>odpočet násypů - dle TK : -95,59</t>
  </si>
  <si>
    <t>sanační vrstva ( pokud se bude provádět) : 287,33</t>
  </si>
  <si>
    <t>násypy dle TK : 95,59</t>
  </si>
  <si>
    <t>181201102R00</t>
  </si>
  <si>
    <t>Úprava pláně v násypech v hornině 1 až 4, se zhutněním</t>
  </si>
  <si>
    <t>vyrovnání výškových rozdílů, plochy vodorovné a plochy do sklonu 1 : 5,</t>
  </si>
  <si>
    <t>komunikace asfaltová : 90+820</t>
  </si>
  <si>
    <t>dtto chodník : 420</t>
  </si>
  <si>
    <t>rozšíření pod obrubníky ABO 2-15 : (90+5)*0,35</t>
  </si>
  <si>
    <t>dtto pod nájezdovými : 56*0,15</t>
  </si>
  <si>
    <t>dtto ABO 13-10 : 470*0,25</t>
  </si>
  <si>
    <t>182001111R00</t>
  </si>
  <si>
    <t>Plošná úprava terénu při nerovnostech terénu přes 50 do 100 mm, v rovině nebo na svahu do 1:5</t>
  </si>
  <si>
    <t>úprava povrchu před hutněním pláně : 1489,15</t>
  </si>
  <si>
    <t>199000002R00</t>
  </si>
  <si>
    <t>Poplatky za skládku horniny 1- 4, skupina 17 05 04 z Katalogu odpadů</t>
  </si>
  <si>
    <t>přebytek zeminy : 373,62</t>
  </si>
  <si>
    <t>58344209R</t>
  </si>
  <si>
    <t>štěrkodrť frakce 0,0 až 125,0 mm; třída B</t>
  </si>
  <si>
    <t>POL3_</t>
  </si>
  <si>
    <t>sanace - pokud se bude provádět - fakturovat dle skutečnosti : 287,33*1,850</t>
  </si>
  <si>
    <t>211561111R00</t>
  </si>
  <si>
    <t>Výplň odvodňovacích žeber kamenivem hrubým drceným frakce 4 - 16 mm</t>
  </si>
  <si>
    <t>800-2</t>
  </si>
  <si>
    <t>do rýh bez zhutnění s úpravou povrchu výplně, s vytvořením průduchů z lomového kamene</t>
  </si>
  <si>
    <t>trativody : 22,33</t>
  </si>
  <si>
    <t>211971121R00</t>
  </si>
  <si>
    <t>Opláštění žeber geot., sklon nad 1:2,5, š do 2,5 m</t>
  </si>
  <si>
    <t>Kalkul</t>
  </si>
  <si>
    <t>vsak.drenáž : 140*2,0</t>
  </si>
  <si>
    <t>67390503R</t>
  </si>
  <si>
    <t>Geosyntetika typ: geotextilie; netkaná; materiál: PP; tl (2 kPa) = 3,2 mm; plošná hmotnost = 300 g/m2; Pevnost v tahu podélně = 7,0 kN/m; Pevnost v tahu příčně = 8,0 kN/m</t>
  </si>
  <si>
    <t>SPCM</t>
  </si>
  <si>
    <t>včetně geotextilie nad rýhou podél obrubníků : 280*1,05</t>
  </si>
  <si>
    <t>564831111RT2</t>
  </si>
  <si>
    <t>Podklad ze štěrkodrti s rozprostřením a zhutněním frakce 0-32 mm, tloušťka po zhutnění 100 mm</t>
  </si>
  <si>
    <t>chodníky : 420</t>
  </si>
  <si>
    <t>564851111RT4</t>
  </si>
  <si>
    <t>Podklad ze štěrkodrti s rozprostřením a zhutněním frakce 0-63 mm, tloušťka po zhutnění 150 mm</t>
  </si>
  <si>
    <t>komunikace asfaltová (mimo veřejné prostranství) : 820</t>
  </si>
  <si>
    <t>rozšíření podobrubníky  ABO 2-15, ABO 2-15N : 90*0,35+5*0,15</t>
  </si>
  <si>
    <t>pod ABO 13-10 (PODÉL KOMUNIKACE) : 176*0,25</t>
  </si>
  <si>
    <t>pod přídlažbou : 49*0,25</t>
  </si>
  <si>
    <t>564861111RT4</t>
  </si>
  <si>
    <t>Podklad ze štěrkodrti s rozprostřením a zhutněním frakce 0-63 mm, tloušťka po zhutnění 200 mm</t>
  </si>
  <si>
    <t>na veřejném prostranství : 90</t>
  </si>
  <si>
    <t>565131211RT2</t>
  </si>
  <si>
    <t>Podklad z kameniva obaleného asfaltem ACP 16+, v pruhu šířky přes 3 m, třídy 1, tloušťka po zhutnění 50 mm</t>
  </si>
  <si>
    <t>s rozprostřením a zhutněním</t>
  </si>
  <si>
    <t>565151111R00</t>
  </si>
  <si>
    <t>Podklad z kameniva obaleného asfaltem ACP 16+ až ACP 22+, v pruhu šířky do 3 m, třídy 1, tloušťka po zhutnění 70 mm</t>
  </si>
  <si>
    <t>565161111R00</t>
  </si>
  <si>
    <t>Podklad z kameniva obaleného asfaltem ACP 16+ až ACP 22+, v pruhu šířky do 3 m, třídy 1, tloušťka po zhutnění 80 mm</t>
  </si>
  <si>
    <t>567411120R00</t>
  </si>
  <si>
    <t>Podklad ze štěrku částečně vyplněného maltou (ŠCM) tloušťka 200 mm</t>
  </si>
  <si>
    <t>podkladní vrstva dle ČSN 73 6127-1</t>
  </si>
  <si>
    <t>komunikace : 820+90</t>
  </si>
  <si>
    <t>573211111R00</t>
  </si>
  <si>
    <t>Postřik spojovací kationaktivní emulzí KAE z asfaltu silničního, v množství od 0,5 do 0,7 kg/m2</t>
  </si>
  <si>
    <t>RTS 22/ I</t>
  </si>
  <si>
    <t>bez posypu kamenivem</t>
  </si>
  <si>
    <t>577142212RT2</t>
  </si>
  <si>
    <t>Beton asfaltový s rozprostřením a zhutněním v pruhu šířky přes 3 m, ACO 8 nebo ACO 11 nebo ACO 16, tloušťky 50 mm, plochy od 201 do 1000 m2</t>
  </si>
  <si>
    <t>594411111RT2</t>
  </si>
  <si>
    <t>Dlažba nebo přídlažba z lomového kamene do lože z cementové malty tloušťky 50 mm, včetně dodávky kamene tloušťky 20cm, třídy 1</t>
  </si>
  <si>
    <t>lomařsky upraveného rigolového, bez vyplnění spár v ploše vodorovné nebo ve sklonu, s provedením lože tl. 50 mm</t>
  </si>
  <si>
    <t>dlažba před a za propustkem : 8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</si>
  <si>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</si>
  <si>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</si>
  <si>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</si>
  <si>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597101040RAA</t>
  </si>
  <si>
    <t>Odvodňovací žlaby komunikací a zpevněných ploch žlab odvodnovací polymerbetonový včetně dodávky roštu a žlabu, pro zatížení E600, Žlab odvodňovací polymerbetonový bez krytu; s odtokem ve dně; DN = 100; zatížení: F 900; l = 1 000 mm; b = 140 mm; h = 150 mm; hrana z litiny</t>
  </si>
  <si>
    <t>AP-HSV</t>
  </si>
  <si>
    <t>Součtová</t>
  </si>
  <si>
    <t>Agregovaná položka</t>
  </si>
  <si>
    <t>POL2_</t>
  </si>
  <si>
    <t>montáž odvodňovacích žlabů a vpustí k odvodňovacím žlabům z polymerbetonu, včetně betonového lože popř. obetonování, s dodávkou žlabů a vpustí.</t>
  </si>
  <si>
    <t>žlaby na hranici pozemku a mezi dosazovacími nádržemi : 11,5</t>
  </si>
  <si>
    <t xml:space="preserve">dodávka a montáž : </t>
  </si>
  <si>
    <t>59245020R</t>
  </si>
  <si>
    <t>Dlažba betonová</t>
  </si>
  <si>
    <t xml:space="preserve"> dlažba celoplošně vsakovací - návrh dlažba 200/200/80 : 420*1,02</t>
  </si>
  <si>
    <t>812352121R00</t>
  </si>
  <si>
    <t>Montáž potrubí z trub betonových hrdlových těsněných pryžovými kroužky  DN 200 mm</t>
  </si>
  <si>
    <t>827-1</t>
  </si>
  <si>
    <t>v otevřeném výkopu ve sklonu do 20 %,</t>
  </si>
  <si>
    <t>dodávka a montáž přípojek od žlabů včetně zemních prací : 23,5</t>
  </si>
  <si>
    <t>912291111RT6</t>
  </si>
  <si>
    <t>Osazení směrového kůlu z plastických hmot, včetně dodávky sloupku</t>
  </si>
  <si>
    <t>kus</t>
  </si>
  <si>
    <t>s vykopáním nebo vyvrtáním jamek, s odhozem výkopku do 3 m, se zabetonováním, nebo uklínováním patek kamenem. Včetně spojovacího materiálu.</t>
  </si>
  <si>
    <t>osazení a dodávka SDZ Z11g : 2</t>
  </si>
  <si>
    <t>917862111RT5</t>
  </si>
  <si>
    <t>Osazení silničního nebo chodníkového obrubníku včetně dodávky betonovéího obrubníku  1000/100/250 mm, stojatého, s boční opěrou z betonu prostého, do lože z betonu prostého C 12/15</t>
  </si>
  <si>
    <t>S dodáním hmot pro lože tl. 80-100 mm.</t>
  </si>
  <si>
    <t xml:space="preserve">  ABO 13-10 : 470*1,02</t>
  </si>
  <si>
    <t>480</t>
  </si>
  <si>
    <t>917862111RT7</t>
  </si>
  <si>
    <t>Osazení silničního nebo chodníkového obrubníku včetně dodávky betonovéího obrubníku  1000/150/250 mm, stojatého, s boční opěrou z betonu prostého, do lože z betonu prostého C 12/15</t>
  </si>
  <si>
    <t xml:space="preserve">  ABO 2-15 : 90*1,01</t>
  </si>
  <si>
    <t>917862114RV3</t>
  </si>
  <si>
    <t>Osazení silničního nebo chodníkového obrubníku včetně dodávky betonovéího obrubníku  nájezdového 1000/150/150 mm, stojatého, s boční opěrou z betonu prostého, do lože z betonu prostého C 25/30</t>
  </si>
  <si>
    <t xml:space="preserve">  ABO 2-15N : 56*1,01</t>
  </si>
  <si>
    <t>57</t>
  </si>
  <si>
    <t>917932121RT2</t>
  </si>
  <si>
    <t>Osazení silniční přídlažby  z betonových dlaždic o rozměru 500x250 mm,  , lože z betonu C16/20, včetně dodávky přídlažby</t>
  </si>
  <si>
    <t>dodávka a montáž : 49*1,02</t>
  </si>
  <si>
    <t>919411111R00</t>
  </si>
  <si>
    <t>Čelo propustku z prostého betonu z trub DN 300 až 500 mm</t>
  </si>
  <si>
    <t>zdivo základu, zdivo nadzákladové z betonu prostého C -8/10, římsa z betonu železového C 12/15, zřízení bednění a jeho odstranění</t>
  </si>
  <si>
    <t>alternativní položka na bourání čel stávajícího propustku : 2</t>
  </si>
  <si>
    <t xml:space="preserve">včetně demontáže zábradlí : </t>
  </si>
  <si>
    <t>919512111R00</t>
  </si>
  <si>
    <t>Zřízení propustku z trub betonových nebo ŽB DN 400 mm</t>
  </si>
  <si>
    <t>včetně podkladní vrstvy ze štěrkopísku a podkladní vrstvy (lože) z betonu prostého, uložení trub. Bez dodání trub.</t>
  </si>
  <si>
    <t>919535555R00</t>
  </si>
  <si>
    <t>Obetonování trubního propustku betonem  třídy C 8/10</t>
  </si>
  <si>
    <t>1*0,6*17,5</t>
  </si>
  <si>
    <t>919731123R00</t>
  </si>
  <si>
    <t>Zarovnání styčné plochy podkladu nebo krytu živičné, tloušťky přes 100 do 200 mm</t>
  </si>
  <si>
    <t>podél vybourané části komunikace nebo zpevněné plochy</t>
  </si>
  <si>
    <t>zarovnání styčné spáry - na bouraném a novém sjezdu : 13+34</t>
  </si>
  <si>
    <t>592171610R</t>
  </si>
  <si>
    <t>obrubník silniční náběhový levý; materiál beton; l = 1000,0 mm; š = 150,0 mm; výškový rozsah h = 150 až 250 mm; barva přírodní</t>
  </si>
  <si>
    <t>přechodové obrubníky : 5</t>
  </si>
  <si>
    <t>59222532R</t>
  </si>
  <si>
    <t>trouba železobetonová hrdlová TZH; Di = 400,0 mm; l = 2 500 mm; Fn 79,0 kN/m</t>
  </si>
  <si>
    <t>938902106R00</t>
  </si>
  <si>
    <t>Čištění příkopů nezpevněných, při šířce dna přes 400 mm, objemu nánosu přes 0,30 do 0,50 m3/m</t>
  </si>
  <si>
    <t>komunikací v suchu nebo ve vodě, s odstraněním travnatého porostu nebo nánosu, s úpravou dna a svahů do předepsaného profilu, s odklizením na vzdálenost do 10 m nebo s naložením na dopravní prostředek,</t>
  </si>
  <si>
    <t>10+15+11</t>
  </si>
  <si>
    <t>966008112R00</t>
  </si>
  <si>
    <t>Bourání trubního propustku z trub DN přes 300 do 500 mm</t>
  </si>
  <si>
    <t>s odklizením a uložením vybouraného materiálu na skládku na vzdálenost do 3 m nebo s naložením na dopravní prostředek</t>
  </si>
  <si>
    <t>bourání stávajícího propustku včetně čel a demontáže zábradlí : 17,5</t>
  </si>
  <si>
    <t>979089001R00</t>
  </si>
  <si>
    <t>Poplatek za uložení odpadní štěrk a kamenivo, tř. odpadu 010408</t>
  </si>
  <si>
    <t>poplatek za uložení suti ( mimo asfaltu) : 411,43-103,18</t>
  </si>
  <si>
    <t>979999995R00</t>
  </si>
  <si>
    <t>Poplatek za recyklaci, obalovaného kameniva a asfaltu, kusovost do 1600 cm2, skupina 17 03 02 z Katalogu odpadů</t>
  </si>
  <si>
    <t>801-3</t>
  </si>
  <si>
    <t>poplatek za recyklaci asfaltu : 103,18</t>
  </si>
  <si>
    <t>998225111R00</t>
  </si>
  <si>
    <t>Přesun hmot komunikací a letišť, kryt živičný jakékoliv délky objektu</t>
  </si>
  <si>
    <t>Přesun hmot</t>
  </si>
  <si>
    <t>POL7_</t>
  </si>
  <si>
    <t>vodorovně do 200 m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</si>
  <si>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</si>
  <si>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</si>
  <si>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</si>
  <si>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</si>
  <si>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979082119R00</t>
  </si>
  <si>
    <t>Vodorovná doprava suti a vybouraných hmot vodorovná doprava suti po suchu do 1000 m, příplatek za dalších i započatých 1000 m přes 1000 m</t>
  </si>
  <si>
    <t>821-1</t>
  </si>
  <si>
    <t>se složením a hrubým urovnáním nebo s přeložením na jiný dopravní prostředek kromě lodi, vč. příplatku za každých dalších i započatých 1000 m přes 1000 m,</t>
  </si>
  <si>
    <t>005121R</t>
  </si>
  <si>
    <t>133201101R00</t>
  </si>
  <si>
    <t>Hloubení šachet v hornině 3 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</si>
  <si>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</si>
  <si>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 xml:space="preserve">71 sloupků přímých,12 sloupků rohových se vzpěrami : </t>
  </si>
  <si>
    <t>sloupky : (77+12)*0,5*0,5*1,0</t>
  </si>
  <si>
    <t>vzpěry : 12*2*0,43*0,4*0,43</t>
  </si>
  <si>
    <t>patky pro bránu : 1,2*1,2*1,2*2</t>
  </si>
  <si>
    <t>162201102R00</t>
  </si>
  <si>
    <t>Vodorovné přemístění výkopku z horniny 1 až 4, na vzdálenost přes 20  do 50 m</t>
  </si>
  <si>
    <t>rozprostření výkopku v okolí oplocení : 27,48</t>
  </si>
  <si>
    <t>181006111R00</t>
  </si>
  <si>
    <t>Rozprostření zemin schopných zúrodnění sklon svahu do 1:5, tloušťka do 100 mm</t>
  </si>
  <si>
    <t>823-2</t>
  </si>
  <si>
    <t>v rovině a ve sklonu do 1:5 ve sklonu přes 1:5</t>
  </si>
  <si>
    <t>rozprostření přebytečné zeminy : 27,48/0,1</t>
  </si>
  <si>
    <t>275313611R00</t>
  </si>
  <si>
    <t>Beton základových patek prostý třídy C 16/20</t>
  </si>
  <si>
    <t>801-1</t>
  </si>
  <si>
    <t>patky oplocení : 27,48</t>
  </si>
  <si>
    <t>272353102R00</t>
  </si>
  <si>
    <t>Bednění kotev.otvorů kleneb do 0,01 m2, hl. 0,50 m</t>
  </si>
  <si>
    <t>sloupky a vzpěry : 71+12+12*2</t>
  </si>
  <si>
    <t>brána : 2</t>
  </si>
  <si>
    <t>338171112R00</t>
  </si>
  <si>
    <t>Osazení sloupků plot.ocelových do 2 m,zabet.B 30</t>
  </si>
  <si>
    <t>sloupky,vzpěry : 71+12+12*2</t>
  </si>
  <si>
    <t>dodávka</t>
  </si>
  <si>
    <t>Sloupek přímý</t>
  </si>
  <si>
    <t>ks</t>
  </si>
  <si>
    <t>R-položka</t>
  </si>
  <si>
    <t>POL12_0</t>
  </si>
  <si>
    <t>Sloupek rohový</t>
  </si>
  <si>
    <t>sloupek + 2 vzpěry : 12</t>
  </si>
  <si>
    <t>596841111RT4</t>
  </si>
  <si>
    <t>Kladení dlažby včetně dodávky dlaždic betonových, rozměru 500 x 500 mm, tloušťky 50 mm, do lože z cementové malty</t>
  </si>
  <si>
    <t>komunikací pro pěší, z dlaždic betonových a teracových, do velikosti dlaždic 0,25 m2, s provedením lože do tl. 30 mm, s vyplněním spár a se smetením přebytečného materiálu na vzdálenost do 3 m</t>
  </si>
  <si>
    <t>pod oplocením na terénu : 231,5*0,5*1,05</t>
  </si>
  <si>
    <t xml:space="preserve">včetně dodávky dlažby 50/50/6 : </t>
  </si>
  <si>
    <t>767911130R00</t>
  </si>
  <si>
    <t>Montáž oplocení strojového pletiva H do 2,0 m</t>
  </si>
  <si>
    <t>POL1_7</t>
  </si>
  <si>
    <t>posuvná brána</t>
  </si>
  <si>
    <t>Dodávka a montáž vjezdové brány sv.š. 4,50m</t>
  </si>
  <si>
    <t>15615185</t>
  </si>
  <si>
    <t>Drát tažený 11343  D 3,15 mm</t>
  </si>
  <si>
    <t xml:space="preserve">m     </t>
  </si>
  <si>
    <t>napínací drát : 231,5*3*1,05</t>
  </si>
  <si>
    <t>pletivo</t>
  </si>
  <si>
    <t>Drátěná síť laminovaná</t>
  </si>
  <si>
    <t>oplocení : 231,5*2,0*1,05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</si>
</sst>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4q9eSXBtwbHxH0+BihC0u5t5oj9xVwmHUqHWJytGpM2hiDOwytTKenf8blfsC14C0Yj8teoZyOqC7JPPsyPAtA==" saltValue="1CiXJD1ixEgLC7UG/9jD2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opLeftCell="B30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SUMIF(F61:F74,A16,I61:I74)+SUMIF(F61:F74,"PSU",I61:I74)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SUMIF(F61:F74,A17,I61:I74)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SUMIF(F61:F74,A18,I61:I74)</f>
        <v>0</v>
      </c>
      <c r="J18" s="85"/>
    </row>
    <row r="19" spans="1:10" ht="23.25" customHeight="1" x14ac:dyDescent="0.2">
      <c r="A19" s="197" t="s">
        <v>94</v>
      </c>
      <c r="B19" s="38" t="s">
        <v>27</v>
      </c>
      <c r="C19" s="62"/>
      <c r="D19" s="63"/>
      <c r="E19" s="83"/>
      <c r="F19" s="84"/>
      <c r="G19" s="83"/>
      <c r="H19" s="84"/>
      <c r="I19" s="83">
        <f>SUMIF(F61:F74,A19,I61:I74)</f>
        <v>0</v>
      </c>
      <c r="J19" s="85"/>
    </row>
    <row r="20" spans="1:10" ht="23.25" customHeight="1" x14ac:dyDescent="0.2">
      <c r="A20" s="197" t="s">
        <v>95</v>
      </c>
      <c r="B20" s="38" t="s">
        <v>28</v>
      </c>
      <c r="C20" s="62"/>
      <c r="D20" s="63"/>
      <c r="E20" s="83"/>
      <c r="F20" s="84"/>
      <c r="G20" s="83"/>
      <c r="H20" s="84"/>
      <c r="I20" s="83">
        <f>SUMIF(F61:F74,A20,I61:I74)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46</v>
      </c>
      <c r="C39" s="146"/>
      <c r="D39" s="146"/>
      <c r="E39" s="146"/>
      <c r="F39" s="147">
        <f>'01 01 Pol'!AE76+'11 11 Pol'!AE178+'12 12 Pol'!AE56</f>
        <v>0</v>
      </c>
      <c r="G39" s="148">
        <f>'01 01 Pol'!AF76+'11 11 Pol'!AF178+'12 12 Pol'!AF56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4">
        <v>2</v>
      </c>
      <c r="B40" s="152"/>
      <c r="C40" s="153" t="s">
        <v>47</v>
      </c>
      <c r="D40" s="153"/>
      <c r="E40" s="153"/>
      <c r="F40" s="154"/>
      <c r="G40" s="155"/>
      <c r="H40" s="155"/>
      <c r="I40" s="156"/>
      <c r="J40" s="157"/>
    </row>
    <row r="41" spans="1:10" ht="25.5" customHeight="1" x14ac:dyDescent="0.2">
      <c r="A41" s="134">
        <v>2</v>
      </c>
      <c r="B41" s="152" t="s">
        <v>48</v>
      </c>
      <c r="C41" s="153" t="s">
        <v>49</v>
      </c>
      <c r="D41" s="153"/>
      <c r="E41" s="153"/>
      <c r="F41" s="154">
        <f>'01 01 Pol'!AE76</f>
        <v>0</v>
      </c>
      <c r="G41" s="155">
        <f>'01 01 Pol'!AF76</f>
        <v>0</v>
      </c>
      <c r="H41" s="155"/>
      <c r="I41" s="156">
        <f>F41+G41+H41</f>
        <v>0</v>
      </c>
      <c r="J41" s="157" t="str">
        <f>IF(CenaCelkemVypocet=0,"",I41/CenaCelkemVypocet*100)</f>
        <v/>
      </c>
    </row>
    <row r="42" spans="1:10" ht="25.5" customHeight="1" x14ac:dyDescent="0.2">
      <c r="A42" s="134">
        <v>3</v>
      </c>
      <c r="B42" s="158" t="s">
        <v>48</v>
      </c>
      <c r="C42" s="146" t="s">
        <v>49</v>
      </c>
      <c r="D42" s="146"/>
      <c r="E42" s="146"/>
      <c r="F42" s="159">
        <f>'01 01 Pol'!AE76</f>
        <v>0</v>
      </c>
      <c r="G42" s="149">
        <f>'01 01 Pol'!AF76</f>
        <v>0</v>
      </c>
      <c r="H42" s="149"/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4">
        <v>2</v>
      </c>
      <c r="B43" s="152" t="s">
        <v>50</v>
      </c>
      <c r="C43" s="153" t="s">
        <v>51</v>
      </c>
      <c r="D43" s="153"/>
      <c r="E43" s="153"/>
      <c r="F43" s="154">
        <f>'11 11 Pol'!AE178</f>
        <v>0</v>
      </c>
      <c r="G43" s="155">
        <f>'11 11 Pol'!AF178</f>
        <v>0</v>
      </c>
      <c r="H43" s="155"/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4">
        <v>3</v>
      </c>
      <c r="B44" s="158" t="s">
        <v>50</v>
      </c>
      <c r="C44" s="146" t="s">
        <v>51</v>
      </c>
      <c r="D44" s="146"/>
      <c r="E44" s="146"/>
      <c r="F44" s="159">
        <f>'11 11 Pol'!AE178</f>
        <v>0</v>
      </c>
      <c r="G44" s="149">
        <f>'11 11 Pol'!AF178</f>
        <v>0</v>
      </c>
      <c r="H44" s="149"/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4">
        <v>2</v>
      </c>
      <c r="B45" s="152" t="s">
        <v>52</v>
      </c>
      <c r="C45" s="153" t="s">
        <v>53</v>
      </c>
      <c r="D45" s="153"/>
      <c r="E45" s="153"/>
      <c r="F45" s="154">
        <f>'12 12 Pol'!AE56</f>
        <v>0</v>
      </c>
      <c r="G45" s="155">
        <f>'12 12 Pol'!AF56</f>
        <v>0</v>
      </c>
      <c r="H45" s="155"/>
      <c r="I45" s="156">
        <f>F45+G45+H45</f>
        <v>0</v>
      </c>
      <c r="J45" s="157" t="str">
        <f>IF(CenaCelkemVypocet=0,"",I45/CenaCelkemVypocet*100)</f>
        <v/>
      </c>
    </row>
    <row r="46" spans="1:10" ht="25.5" customHeight="1" x14ac:dyDescent="0.2">
      <c r="A46" s="134">
        <v>3</v>
      </c>
      <c r="B46" s="158" t="s">
        <v>52</v>
      </c>
      <c r="C46" s="146" t="s">
        <v>53</v>
      </c>
      <c r="D46" s="146"/>
      <c r="E46" s="146"/>
      <c r="F46" s="159">
        <f>'12 12 Pol'!AE56</f>
        <v>0</v>
      </c>
      <c r="G46" s="149">
        <f>'12 12 Pol'!AF56</f>
        <v>0</v>
      </c>
      <c r="H46" s="149"/>
      <c r="I46" s="150">
        <f>F46+G46+H46</f>
        <v>0</v>
      </c>
      <c r="J46" s="151" t="str">
        <f>IF(CenaCelkemVypocet=0,"",I46/CenaCelkemVypocet*100)</f>
        <v/>
      </c>
    </row>
    <row r="47" spans="1:10" ht="25.5" customHeight="1" x14ac:dyDescent="0.2">
      <c r="A47" s="134"/>
      <c r="B47" s="160" t="s">
        <v>54</v>
      </c>
      <c r="C47" s="161"/>
      <c r="D47" s="161"/>
      <c r="E47" s="161"/>
      <c r="F47" s="162">
        <f>SUMIF(A39:A46,"=1",F39:F46)</f>
        <v>0</v>
      </c>
      <c r="G47" s="163">
        <f>SUMIF(A39:A46,"=1",G39:G46)</f>
        <v>0</v>
      </c>
      <c r="H47" s="163">
        <f>SUMIF(A39:A46,"=1",H39:H46)</f>
        <v>0</v>
      </c>
      <c r="I47" s="164">
        <f>SUMIF(A39:A46,"=1",I39:I46)</f>
        <v>0</v>
      </c>
      <c r="J47" s="165">
        <f>SUMIF(A39:A46,"=1",J39:J46)</f>
        <v>0</v>
      </c>
    </row>
    <row r="49" spans="1:10" x14ac:dyDescent="0.2">
      <c r="A49" t="s">
        <v>56</v>
      </c>
      <c r="B49" t="s">
        <v>57</v>
      </c>
    </row>
    <row r="50" spans="1:10" x14ac:dyDescent="0.2">
      <c r="A50" t="s">
        <v>58</v>
      </c>
      <c r="B50" t="s">
        <v>59</v>
      </c>
    </row>
    <row r="51" spans="1:10" x14ac:dyDescent="0.2">
      <c r="A51" t="s">
        <v>60</v>
      </c>
      <c r="B51" t="s">
        <v>61</v>
      </c>
    </row>
    <row r="52" spans="1:10" x14ac:dyDescent="0.2">
      <c r="A52" t="s">
        <v>58</v>
      </c>
      <c r="B52" t="s">
        <v>62</v>
      </c>
    </row>
    <row r="53" spans="1:10" x14ac:dyDescent="0.2">
      <c r="A53" t="s">
        <v>60</v>
      </c>
      <c r="B53" t="s">
        <v>63</v>
      </c>
    </row>
    <row r="54" spans="1:10" x14ac:dyDescent="0.2">
      <c r="A54" t="s">
        <v>58</v>
      </c>
      <c r="B54" t="s">
        <v>64</v>
      </c>
    </row>
    <row r="55" spans="1:10" x14ac:dyDescent="0.2">
      <c r="A55" t="s">
        <v>60</v>
      </c>
      <c r="B55" t="s">
        <v>65</v>
      </c>
    </row>
    <row r="58" spans="1:10" ht="15.75" x14ac:dyDescent="0.25">
      <c r="B58" s="176" t="s">
        <v>66</v>
      </c>
    </row>
    <row r="60" spans="1:10" ht="25.5" customHeight="1" x14ac:dyDescent="0.2">
      <c r="A60" s="178"/>
      <c r="B60" s="181" t="s">
        <v>17</v>
      </c>
      <c r="C60" s="181" t="s">
        <v>5</v>
      </c>
      <c r="D60" s="182"/>
      <c r="E60" s="182"/>
      <c r="F60" s="183" t="s">
        <v>67</v>
      </c>
      <c r="G60" s="183"/>
      <c r="H60" s="183"/>
      <c r="I60" s="183" t="s">
        <v>29</v>
      </c>
      <c r="J60" s="183" t="s">
        <v>0</v>
      </c>
    </row>
    <row r="61" spans="1:10" ht="36.75" customHeight="1" x14ac:dyDescent="0.2">
      <c r="A61" s="179"/>
      <c r="B61" s="184" t="s">
        <v>68</v>
      </c>
      <c r="C61" s="185" t="s">
        <v>69</v>
      </c>
      <c r="D61" s="186"/>
      <c r="E61" s="186"/>
      <c r="F61" s="193" t="s">
        <v>24</v>
      </c>
      <c r="G61" s="194"/>
      <c r="H61" s="194"/>
      <c r="I61" s="194">
        <f>'01 01 Pol'!G8+'11 11 Pol'!G8+'12 12 Pol'!G8</f>
        <v>0</v>
      </c>
      <c r="J61" s="190" t="str">
        <f>IF(I75=0,"",I61/I75*100)</f>
        <v/>
      </c>
    </row>
    <row r="62" spans="1:10" ht="36.75" customHeight="1" x14ac:dyDescent="0.2">
      <c r="A62" s="179"/>
      <c r="B62" s="184" t="s">
        <v>70</v>
      </c>
      <c r="C62" s="185" t="s">
        <v>71</v>
      </c>
      <c r="D62" s="186"/>
      <c r="E62" s="186"/>
      <c r="F62" s="193" t="s">
        <v>24</v>
      </c>
      <c r="G62" s="194"/>
      <c r="H62" s="194"/>
      <c r="I62" s="194">
        <f>'11 11 Pol'!G63+'12 12 Pol'!G21</f>
        <v>0</v>
      </c>
      <c r="J62" s="190" t="str">
        <f>IF(I75=0,"",I62/I75*100)</f>
        <v/>
      </c>
    </row>
    <row r="63" spans="1:10" ht="36.75" customHeight="1" x14ac:dyDescent="0.2">
      <c r="A63" s="179"/>
      <c r="B63" s="184" t="s">
        <v>72</v>
      </c>
      <c r="C63" s="185" t="s">
        <v>73</v>
      </c>
      <c r="D63" s="186"/>
      <c r="E63" s="186"/>
      <c r="F63" s="193" t="s">
        <v>24</v>
      </c>
      <c r="G63" s="194"/>
      <c r="H63" s="194"/>
      <c r="I63" s="194">
        <f>'12 12 Pol'!G24</f>
        <v>0</v>
      </c>
      <c r="J63" s="190" t="str">
        <f>IF(I75=0,"",I63/I75*100)</f>
        <v/>
      </c>
    </row>
    <row r="64" spans="1:10" ht="36.75" customHeight="1" x14ac:dyDescent="0.2">
      <c r="A64" s="179"/>
      <c r="B64" s="184" t="s">
        <v>74</v>
      </c>
      <c r="C64" s="185" t="s">
        <v>75</v>
      </c>
      <c r="D64" s="186"/>
      <c r="E64" s="186"/>
      <c r="F64" s="193" t="s">
        <v>24</v>
      </c>
      <c r="G64" s="194"/>
      <c r="H64" s="194"/>
      <c r="I64" s="194">
        <f>'12 12 Pol'!G28</f>
        <v>0</v>
      </c>
      <c r="J64" s="190" t="str">
        <f>IF(I75=0,"",I64/I75*100)</f>
        <v/>
      </c>
    </row>
    <row r="65" spans="1:10" ht="36.75" customHeight="1" x14ac:dyDescent="0.2">
      <c r="A65" s="179"/>
      <c r="B65" s="184" t="s">
        <v>76</v>
      </c>
      <c r="C65" s="185" t="s">
        <v>77</v>
      </c>
      <c r="D65" s="186"/>
      <c r="E65" s="186"/>
      <c r="F65" s="193" t="s">
        <v>24</v>
      </c>
      <c r="G65" s="194"/>
      <c r="H65" s="194"/>
      <c r="I65" s="194">
        <f>'11 11 Pol'!G71+'12 12 Pol'!G34</f>
        <v>0</v>
      </c>
      <c r="J65" s="190" t="str">
        <f>IF(I75=0,"",I65/I75*100)</f>
        <v/>
      </c>
    </row>
    <row r="66" spans="1:10" ht="36.75" customHeight="1" x14ac:dyDescent="0.2">
      <c r="A66" s="179"/>
      <c r="B66" s="184" t="s">
        <v>78</v>
      </c>
      <c r="C66" s="185" t="s">
        <v>79</v>
      </c>
      <c r="D66" s="186"/>
      <c r="E66" s="186"/>
      <c r="F66" s="193" t="s">
        <v>24</v>
      </c>
      <c r="G66" s="194"/>
      <c r="H66" s="194"/>
      <c r="I66" s="194">
        <f>'11 11 Pol'!G106</f>
        <v>0</v>
      </c>
      <c r="J66" s="190" t="str">
        <f>IF(I75=0,"",I66/I75*100)</f>
        <v/>
      </c>
    </row>
    <row r="67" spans="1:10" ht="36.75" customHeight="1" x14ac:dyDescent="0.2">
      <c r="A67" s="179"/>
      <c r="B67" s="184" t="s">
        <v>80</v>
      </c>
      <c r="C67" s="185" t="s">
        <v>81</v>
      </c>
      <c r="D67" s="186"/>
      <c r="E67" s="186"/>
      <c r="F67" s="193" t="s">
        <v>24</v>
      </c>
      <c r="G67" s="194"/>
      <c r="H67" s="194"/>
      <c r="I67" s="194">
        <f>'11 11 Pol'!G110</f>
        <v>0</v>
      </c>
      <c r="J67" s="190" t="str">
        <f>IF(I75=0,"",I67/I75*100)</f>
        <v/>
      </c>
    </row>
    <row r="68" spans="1:10" ht="36.75" customHeight="1" x14ac:dyDescent="0.2">
      <c r="A68" s="179"/>
      <c r="B68" s="184" t="s">
        <v>82</v>
      </c>
      <c r="C68" s="185" t="s">
        <v>83</v>
      </c>
      <c r="D68" s="186"/>
      <c r="E68" s="186"/>
      <c r="F68" s="193" t="s">
        <v>24</v>
      </c>
      <c r="G68" s="194"/>
      <c r="H68" s="194"/>
      <c r="I68" s="194">
        <f>'11 11 Pol'!G148</f>
        <v>0</v>
      </c>
      <c r="J68" s="190" t="str">
        <f>IF(I75=0,"",I68/I75*100)</f>
        <v/>
      </c>
    </row>
    <row r="69" spans="1:10" ht="36.75" customHeight="1" x14ac:dyDescent="0.2">
      <c r="A69" s="179"/>
      <c r="B69" s="184" t="s">
        <v>84</v>
      </c>
      <c r="C69" s="185" t="s">
        <v>85</v>
      </c>
      <c r="D69" s="186"/>
      <c r="E69" s="186"/>
      <c r="F69" s="193" t="s">
        <v>24</v>
      </c>
      <c r="G69" s="194"/>
      <c r="H69" s="194"/>
      <c r="I69" s="194">
        <f>'11 11 Pol'!G152</f>
        <v>0</v>
      </c>
      <c r="J69" s="190" t="str">
        <f>IF(I75=0,"",I69/I75*100)</f>
        <v/>
      </c>
    </row>
    <row r="70" spans="1:10" ht="36.75" customHeight="1" x14ac:dyDescent="0.2">
      <c r="A70" s="179"/>
      <c r="B70" s="184" t="s">
        <v>86</v>
      </c>
      <c r="C70" s="185" t="s">
        <v>87</v>
      </c>
      <c r="D70" s="186"/>
      <c r="E70" s="186"/>
      <c r="F70" s="193" t="s">
        <v>24</v>
      </c>
      <c r="G70" s="194"/>
      <c r="H70" s="194"/>
      <c r="I70" s="194">
        <f>'11 11 Pol'!G156</f>
        <v>0</v>
      </c>
      <c r="J70" s="190" t="str">
        <f>IF(I75=0,"",I70/I75*100)</f>
        <v/>
      </c>
    </row>
    <row r="71" spans="1:10" ht="36.75" customHeight="1" x14ac:dyDescent="0.2">
      <c r="A71" s="179"/>
      <c r="B71" s="184" t="s">
        <v>88</v>
      </c>
      <c r="C71" s="185" t="s">
        <v>89</v>
      </c>
      <c r="D71" s="186"/>
      <c r="E71" s="186"/>
      <c r="F71" s="193" t="s">
        <v>24</v>
      </c>
      <c r="G71" s="194"/>
      <c r="H71" s="194"/>
      <c r="I71" s="194">
        <f>'11 11 Pol'!G161</f>
        <v>0</v>
      </c>
      <c r="J71" s="190" t="str">
        <f>IF(I75=0,"",I71/I75*100)</f>
        <v/>
      </c>
    </row>
    <row r="72" spans="1:10" ht="36.75" customHeight="1" x14ac:dyDescent="0.2">
      <c r="A72" s="179"/>
      <c r="B72" s="184" t="s">
        <v>90</v>
      </c>
      <c r="C72" s="185" t="s">
        <v>91</v>
      </c>
      <c r="D72" s="186"/>
      <c r="E72" s="186"/>
      <c r="F72" s="193" t="s">
        <v>25</v>
      </c>
      <c r="G72" s="194"/>
      <c r="H72" s="194"/>
      <c r="I72" s="194">
        <f>'12 12 Pol'!G39</f>
        <v>0</v>
      </c>
      <c r="J72" s="190" t="str">
        <f>IF(I75=0,"",I72/I75*100)</f>
        <v/>
      </c>
    </row>
    <row r="73" spans="1:10" ht="36.75" customHeight="1" x14ac:dyDescent="0.2">
      <c r="A73" s="179"/>
      <c r="B73" s="184" t="s">
        <v>92</v>
      </c>
      <c r="C73" s="185" t="s">
        <v>87</v>
      </c>
      <c r="D73" s="186"/>
      <c r="E73" s="186"/>
      <c r="F73" s="193" t="s">
        <v>93</v>
      </c>
      <c r="G73" s="194"/>
      <c r="H73" s="194"/>
      <c r="I73" s="194">
        <f>'11 11 Pol'!G164</f>
        <v>0</v>
      </c>
      <c r="J73" s="190" t="str">
        <f>IF(I75=0,"",I73/I75*100)</f>
        <v/>
      </c>
    </row>
    <row r="74" spans="1:10" ht="36.75" customHeight="1" x14ac:dyDescent="0.2">
      <c r="A74" s="179"/>
      <c r="B74" s="184" t="s">
        <v>94</v>
      </c>
      <c r="C74" s="185" t="s">
        <v>27</v>
      </c>
      <c r="D74" s="186"/>
      <c r="E74" s="186"/>
      <c r="F74" s="193" t="s">
        <v>94</v>
      </c>
      <c r="G74" s="194"/>
      <c r="H74" s="194"/>
      <c r="I74" s="194">
        <f>'01 01 Pol'!G66+'11 11 Pol'!G168+'12 12 Pol'!G46</f>
        <v>0</v>
      </c>
      <c r="J74" s="190" t="str">
        <f>IF(I75=0,"",I74/I75*100)</f>
        <v/>
      </c>
    </row>
    <row r="75" spans="1:10" ht="25.5" customHeight="1" x14ac:dyDescent="0.2">
      <c r="A75" s="180"/>
      <c r="B75" s="187" t="s">
        <v>1</v>
      </c>
      <c r="C75" s="188"/>
      <c r="D75" s="189"/>
      <c r="E75" s="189"/>
      <c r="F75" s="195"/>
      <c r="G75" s="196"/>
      <c r="H75" s="196"/>
      <c r="I75" s="196">
        <f>SUM(I61:I74)</f>
        <v>0</v>
      </c>
      <c r="J75" s="191">
        <f>SUM(J61:J74)</f>
        <v>0</v>
      </c>
    </row>
    <row r="76" spans="1:10" x14ac:dyDescent="0.2">
      <c r="F76" s="133"/>
      <c r="G76" s="133"/>
      <c r="H76" s="133"/>
      <c r="I76" s="133"/>
      <c r="J76" s="192"/>
    </row>
    <row r="77" spans="1:10" x14ac:dyDescent="0.2">
      <c r="F77" s="133"/>
      <c r="G77" s="133"/>
      <c r="H77" s="133"/>
      <c r="I77" s="133"/>
      <c r="J77" s="192"/>
    </row>
    <row r="78" spans="1:10" x14ac:dyDescent="0.2">
      <c r="F78" s="133"/>
      <c r="G78" s="133"/>
      <c r="H78" s="133"/>
      <c r="I78" s="133"/>
      <c r="J78" s="192"/>
    </row>
  </sheetData>
  <sheetProtection algorithmName="SHA-512" hashValue="jOx9M65OLAp8HqcM1cnY9uAPqKuVOFK+4KSxs+o+AuXt7dAS5OlgJd5iJFHStOxdElqa8vjm1fUKVsiccQO2Bw==" saltValue="wpdJIOLdaogawAl1vzBh1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72:E72"/>
    <mergeCell ref="C73:E73"/>
    <mergeCell ref="C74:E74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44:E44"/>
    <mergeCell ref="C45:E45"/>
    <mergeCell ref="C46:E46"/>
    <mergeCell ref="B47:E47"/>
    <mergeCell ref="C61:E61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musq6FhQI0w40YT1dmamk+U+EOlcXwHiVDD1qtv7rNojvRQG9qii7zcdVDG9mjI4uauy1DOV3i17KEqpDlJ8hA==" saltValue="H+YhpZ2mNINvu+UBcXKrT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96</v>
      </c>
      <c r="B1" s="198"/>
      <c r="C1" s="198"/>
      <c r="D1" s="198"/>
      <c r="E1" s="198"/>
      <c r="F1" s="198"/>
      <c r="G1" s="198"/>
      <c r="AG1" t="s">
        <v>97</v>
      </c>
    </row>
    <row r="2" spans="1:60" ht="24.95" customHeight="1" x14ac:dyDescent="0.2">
      <c r="A2" s="199" t="s">
        <v>7</v>
      </c>
      <c r="B2" s="49" t="s">
        <v>44</v>
      </c>
      <c r="C2" s="202" t="s">
        <v>45</v>
      </c>
      <c r="D2" s="200"/>
      <c r="E2" s="200"/>
      <c r="F2" s="200"/>
      <c r="G2" s="201"/>
      <c r="AG2" t="s">
        <v>98</v>
      </c>
    </row>
    <row r="3" spans="1:60" ht="24.95" customHeight="1" x14ac:dyDescent="0.2">
      <c r="A3" s="199" t="s">
        <v>8</v>
      </c>
      <c r="B3" s="49" t="s">
        <v>48</v>
      </c>
      <c r="C3" s="202" t="s">
        <v>49</v>
      </c>
      <c r="D3" s="200"/>
      <c r="E3" s="200"/>
      <c r="F3" s="200"/>
      <c r="G3" s="201"/>
      <c r="AC3" s="177" t="s">
        <v>98</v>
      </c>
      <c r="AG3" t="s">
        <v>99</v>
      </c>
    </row>
    <row r="4" spans="1:60" ht="24.95" customHeight="1" x14ac:dyDescent="0.2">
      <c r="A4" s="203" t="s">
        <v>9</v>
      </c>
      <c r="B4" s="204" t="s">
        <v>48</v>
      </c>
      <c r="C4" s="205" t="s">
        <v>49</v>
      </c>
      <c r="D4" s="206"/>
      <c r="E4" s="206"/>
      <c r="F4" s="206"/>
      <c r="G4" s="207"/>
      <c r="AG4" t="s">
        <v>100</v>
      </c>
    </row>
    <row r="5" spans="1:60" x14ac:dyDescent="0.2">
      <c r="D5" s="10"/>
    </row>
    <row r="6" spans="1:60" ht="38.25" x14ac:dyDescent="0.2">
      <c r="A6" s="209" t="s">
        <v>101</v>
      </c>
      <c r="B6" s="211" t="s">
        <v>102</v>
      </c>
      <c r="C6" s="211" t="s">
        <v>103</v>
      </c>
      <c r="D6" s="210" t="s">
        <v>104</v>
      </c>
      <c r="E6" s="209" t="s">
        <v>105</v>
      </c>
      <c r="F6" s="208" t="s">
        <v>106</v>
      </c>
      <c r="G6" s="209" t="s">
        <v>29</v>
      </c>
      <c r="H6" s="212" t="s">
        <v>30</v>
      </c>
      <c r="I6" s="212" t="s">
        <v>107</v>
      </c>
      <c r="J6" s="212" t="s">
        <v>31</v>
      </c>
      <c r="K6" s="212" t="s">
        <v>108</v>
      </c>
      <c r="L6" s="212" t="s">
        <v>109</v>
      </c>
      <c r="M6" s="212" t="s">
        <v>110</v>
      </c>
      <c r="N6" s="212" t="s">
        <v>111</v>
      </c>
      <c r="O6" s="212" t="s">
        <v>112</v>
      </c>
      <c r="P6" s="212" t="s">
        <v>113</v>
      </c>
      <c r="Q6" s="212" t="s">
        <v>114</v>
      </c>
      <c r="R6" s="212" t="s">
        <v>115</v>
      </c>
      <c r="S6" s="212" t="s">
        <v>116</v>
      </c>
      <c r="T6" s="212" t="s">
        <v>117</v>
      </c>
      <c r="U6" s="212" t="s">
        <v>118</v>
      </c>
      <c r="V6" s="212" t="s">
        <v>119</v>
      </c>
      <c r="W6" s="212" t="s">
        <v>120</v>
      </c>
      <c r="X6" s="212" t="s">
        <v>121</v>
      </c>
      <c r="Y6" s="212" t="s">
        <v>122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7" t="s">
        <v>123</v>
      </c>
      <c r="B8" s="228" t="s">
        <v>68</v>
      </c>
      <c r="C8" s="250" t="s">
        <v>69</v>
      </c>
      <c r="D8" s="229"/>
      <c r="E8" s="230"/>
      <c r="F8" s="231"/>
      <c r="G8" s="231">
        <f>SUMIF(AG9:AG65,"&lt;&gt;NOR",G9:G65)</f>
        <v>0</v>
      </c>
      <c r="H8" s="231"/>
      <c r="I8" s="231">
        <f>SUM(I9:I65)</f>
        <v>0</v>
      </c>
      <c r="J8" s="231"/>
      <c r="K8" s="231">
        <f>SUM(K9:K65)</f>
        <v>0</v>
      </c>
      <c r="L8" s="231"/>
      <c r="M8" s="231">
        <f>SUM(M9:M65)</f>
        <v>0</v>
      </c>
      <c r="N8" s="230"/>
      <c r="O8" s="230">
        <f>SUM(O9:O65)</f>
        <v>0</v>
      </c>
      <c r="P8" s="230"/>
      <c r="Q8" s="230">
        <f>SUM(Q9:Q65)</f>
        <v>0</v>
      </c>
      <c r="R8" s="231"/>
      <c r="S8" s="231"/>
      <c r="T8" s="232"/>
      <c r="U8" s="226"/>
      <c r="V8" s="226">
        <f>SUM(V9:V65)</f>
        <v>690.25999999999988</v>
      </c>
      <c r="W8" s="226"/>
      <c r="X8" s="226"/>
      <c r="Y8" s="226"/>
      <c r="AG8" t="s">
        <v>124</v>
      </c>
    </row>
    <row r="9" spans="1:60" outlineLevel="1" x14ac:dyDescent="0.2">
      <c r="A9" s="234">
        <v>1</v>
      </c>
      <c r="B9" s="235" t="s">
        <v>125</v>
      </c>
      <c r="C9" s="251" t="s">
        <v>126</v>
      </c>
      <c r="D9" s="236" t="s">
        <v>127</v>
      </c>
      <c r="E9" s="237">
        <v>293.8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 t="s">
        <v>128</v>
      </c>
      <c r="S9" s="239" t="s">
        <v>129</v>
      </c>
      <c r="T9" s="240" t="s">
        <v>130</v>
      </c>
      <c r="U9" s="223">
        <v>0.1</v>
      </c>
      <c r="V9" s="223">
        <f>ROUND(E9*U9,2)</f>
        <v>29.38</v>
      </c>
      <c r="W9" s="223"/>
      <c r="X9" s="223" t="s">
        <v>131</v>
      </c>
      <c r="Y9" s="223" t="s">
        <v>132</v>
      </c>
      <c r="Z9" s="213"/>
      <c r="AA9" s="213"/>
      <c r="AB9" s="213"/>
      <c r="AC9" s="213"/>
      <c r="AD9" s="213"/>
      <c r="AE9" s="213"/>
      <c r="AF9" s="213"/>
      <c r="AG9" s="213" t="s">
        <v>133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52" t="s">
        <v>134</v>
      </c>
      <c r="D10" s="242"/>
      <c r="E10" s="242"/>
      <c r="F10" s="242"/>
      <c r="G10" s="242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135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1" t="str">
        <f>C10</f>
        <v>nebo lesní půdy, s vodorovným přemístěním na hromady v místě upotřebení nebo na dočasné či trvalé skládky se složením</v>
      </c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53" t="s">
        <v>136</v>
      </c>
      <c r="D11" s="224"/>
      <c r="E11" s="225">
        <v>293.8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137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4">
        <v>2</v>
      </c>
      <c r="B12" s="235" t="s">
        <v>138</v>
      </c>
      <c r="C12" s="251" t="s">
        <v>139</v>
      </c>
      <c r="D12" s="236" t="s">
        <v>127</v>
      </c>
      <c r="E12" s="237">
        <v>94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9" t="s">
        <v>128</v>
      </c>
      <c r="S12" s="239" t="s">
        <v>129</v>
      </c>
      <c r="T12" s="240" t="s">
        <v>130</v>
      </c>
      <c r="U12" s="223">
        <v>0.01</v>
      </c>
      <c r="V12" s="223">
        <f>ROUND(E12*U12,2)</f>
        <v>0.94</v>
      </c>
      <c r="W12" s="223"/>
      <c r="X12" s="223" t="s">
        <v>131</v>
      </c>
      <c r="Y12" s="223" t="s">
        <v>132</v>
      </c>
      <c r="Z12" s="213"/>
      <c r="AA12" s="213"/>
      <c r="AB12" s="213"/>
      <c r="AC12" s="213"/>
      <c r="AD12" s="213"/>
      <c r="AE12" s="213"/>
      <c r="AF12" s="213"/>
      <c r="AG12" s="213" t="s">
        <v>133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20"/>
      <c r="B13" s="221"/>
      <c r="C13" s="252" t="s">
        <v>134</v>
      </c>
      <c r="D13" s="242"/>
      <c r="E13" s="242"/>
      <c r="F13" s="242"/>
      <c r="G13" s="242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135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41" t="str">
        <f>C13</f>
        <v>nebo lesní půdy, s vodorovným přemístěním na hromady v místě upotřebení nebo na dočasné či trvalé skládky se složením</v>
      </c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53" t="s">
        <v>140</v>
      </c>
      <c r="D14" s="224"/>
      <c r="E14" s="225">
        <v>94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137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4">
        <v>3</v>
      </c>
      <c r="B15" s="235" t="s">
        <v>141</v>
      </c>
      <c r="C15" s="251" t="s">
        <v>142</v>
      </c>
      <c r="D15" s="236" t="s">
        <v>127</v>
      </c>
      <c r="E15" s="237">
        <v>94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9" t="s">
        <v>128</v>
      </c>
      <c r="S15" s="239" t="s">
        <v>129</v>
      </c>
      <c r="T15" s="240" t="s">
        <v>130</v>
      </c>
      <c r="U15" s="223">
        <v>0.05</v>
      </c>
      <c r="V15" s="223">
        <f>ROUND(E15*U15,2)</f>
        <v>4.7</v>
      </c>
      <c r="W15" s="223"/>
      <c r="X15" s="223" t="s">
        <v>131</v>
      </c>
      <c r="Y15" s="223" t="s">
        <v>132</v>
      </c>
      <c r="Z15" s="213"/>
      <c r="AA15" s="213"/>
      <c r="AB15" s="213"/>
      <c r="AC15" s="213"/>
      <c r="AD15" s="213"/>
      <c r="AE15" s="213"/>
      <c r="AF15" s="213"/>
      <c r="AG15" s="213" t="s">
        <v>143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52" t="s">
        <v>144</v>
      </c>
      <c r="D16" s="242"/>
      <c r="E16" s="242"/>
      <c r="F16" s="242"/>
      <c r="G16" s="242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135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">
      <c r="A17" s="220"/>
      <c r="B17" s="221"/>
      <c r="C17" s="253" t="s">
        <v>145</v>
      </c>
      <c r="D17" s="224"/>
      <c r="E17" s="225">
        <v>94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137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4">
        <v>4</v>
      </c>
      <c r="B18" s="235" t="s">
        <v>146</v>
      </c>
      <c r="C18" s="251" t="s">
        <v>147</v>
      </c>
      <c r="D18" s="236" t="s">
        <v>127</v>
      </c>
      <c r="E18" s="237">
        <v>87.36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9" t="s">
        <v>128</v>
      </c>
      <c r="S18" s="239" t="s">
        <v>129</v>
      </c>
      <c r="T18" s="240" t="s">
        <v>130</v>
      </c>
      <c r="U18" s="223">
        <v>0.06</v>
      </c>
      <c r="V18" s="223">
        <f>ROUND(E18*U18,2)</f>
        <v>5.24</v>
      </c>
      <c r="W18" s="223"/>
      <c r="X18" s="223" t="s">
        <v>131</v>
      </c>
      <c r="Y18" s="223" t="s">
        <v>132</v>
      </c>
      <c r="Z18" s="213"/>
      <c r="AA18" s="213"/>
      <c r="AB18" s="213"/>
      <c r="AC18" s="213"/>
      <c r="AD18" s="213"/>
      <c r="AE18" s="213"/>
      <c r="AF18" s="213"/>
      <c r="AG18" s="213" t="s">
        <v>133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">
      <c r="A19" s="220"/>
      <c r="B19" s="221"/>
      <c r="C19" s="252" t="s">
        <v>144</v>
      </c>
      <c r="D19" s="242"/>
      <c r="E19" s="242"/>
      <c r="F19" s="242"/>
      <c r="G19" s="242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135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 x14ac:dyDescent="0.2">
      <c r="A20" s="220"/>
      <c r="B20" s="221"/>
      <c r="C20" s="253" t="s">
        <v>148</v>
      </c>
      <c r="D20" s="224"/>
      <c r="E20" s="225"/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137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3" x14ac:dyDescent="0.2">
      <c r="A21" s="220"/>
      <c r="B21" s="221"/>
      <c r="C21" s="253" t="s">
        <v>149</v>
      </c>
      <c r="D21" s="224"/>
      <c r="E21" s="225">
        <v>27.36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137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3" x14ac:dyDescent="0.2">
      <c r="A22" s="220"/>
      <c r="B22" s="221"/>
      <c r="C22" s="253" t="s">
        <v>150</v>
      </c>
      <c r="D22" s="224"/>
      <c r="E22" s="225">
        <v>60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137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3" x14ac:dyDescent="0.2">
      <c r="A23" s="220"/>
      <c r="B23" s="221"/>
      <c r="C23" s="253" t="s">
        <v>151</v>
      </c>
      <c r="D23" s="224"/>
      <c r="E23" s="225"/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137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34">
        <v>5</v>
      </c>
      <c r="B24" s="235" t="s">
        <v>152</v>
      </c>
      <c r="C24" s="251" t="s">
        <v>153</v>
      </c>
      <c r="D24" s="236" t="s">
        <v>127</v>
      </c>
      <c r="E24" s="237">
        <v>181.4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21</v>
      </c>
      <c r="M24" s="239">
        <f>G24*(1+L24/100)</f>
        <v>0</v>
      </c>
      <c r="N24" s="237">
        <v>0</v>
      </c>
      <c r="O24" s="237">
        <f>ROUND(E24*N24,2)</f>
        <v>0</v>
      </c>
      <c r="P24" s="237">
        <v>0</v>
      </c>
      <c r="Q24" s="237">
        <f>ROUND(E24*P24,2)</f>
        <v>0</v>
      </c>
      <c r="R24" s="239" t="s">
        <v>128</v>
      </c>
      <c r="S24" s="239" t="s">
        <v>129</v>
      </c>
      <c r="T24" s="240" t="s">
        <v>130</v>
      </c>
      <c r="U24" s="223">
        <v>0.01</v>
      </c>
      <c r="V24" s="223">
        <f>ROUND(E24*U24,2)</f>
        <v>1.81</v>
      </c>
      <c r="W24" s="223"/>
      <c r="X24" s="223" t="s">
        <v>131</v>
      </c>
      <c r="Y24" s="223" t="s">
        <v>132</v>
      </c>
      <c r="Z24" s="213"/>
      <c r="AA24" s="213"/>
      <c r="AB24" s="213"/>
      <c r="AC24" s="213"/>
      <c r="AD24" s="213"/>
      <c r="AE24" s="213"/>
      <c r="AF24" s="213"/>
      <c r="AG24" s="213" t="s">
        <v>143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2" x14ac:dyDescent="0.2">
      <c r="A25" s="220"/>
      <c r="B25" s="221"/>
      <c r="C25" s="252" t="s">
        <v>154</v>
      </c>
      <c r="D25" s="242"/>
      <c r="E25" s="242"/>
      <c r="F25" s="242"/>
      <c r="G25" s="242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135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2" x14ac:dyDescent="0.2">
      <c r="A26" s="220"/>
      <c r="B26" s="221"/>
      <c r="C26" s="253" t="s">
        <v>155</v>
      </c>
      <c r="D26" s="224"/>
      <c r="E26" s="225">
        <v>94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137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3" x14ac:dyDescent="0.2">
      <c r="A27" s="220"/>
      <c r="B27" s="221"/>
      <c r="C27" s="253" t="s">
        <v>156</v>
      </c>
      <c r="D27" s="224"/>
      <c r="E27" s="225">
        <v>87.4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137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34">
        <v>6</v>
      </c>
      <c r="B28" s="235" t="s">
        <v>157</v>
      </c>
      <c r="C28" s="251" t="s">
        <v>158</v>
      </c>
      <c r="D28" s="236" t="s">
        <v>127</v>
      </c>
      <c r="E28" s="237">
        <v>293.8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21</v>
      </c>
      <c r="M28" s="239">
        <f>G28*(1+L28/100)</f>
        <v>0</v>
      </c>
      <c r="N28" s="237">
        <v>0</v>
      </c>
      <c r="O28" s="237">
        <f>ROUND(E28*N28,2)</f>
        <v>0</v>
      </c>
      <c r="P28" s="237">
        <v>0</v>
      </c>
      <c r="Q28" s="237">
        <f>ROUND(E28*P28,2)</f>
        <v>0</v>
      </c>
      <c r="R28" s="239" t="s">
        <v>128</v>
      </c>
      <c r="S28" s="239" t="s">
        <v>129</v>
      </c>
      <c r="T28" s="240" t="s">
        <v>130</v>
      </c>
      <c r="U28" s="223">
        <v>0.01</v>
      </c>
      <c r="V28" s="223">
        <f>ROUND(E28*U28,2)</f>
        <v>2.94</v>
      </c>
      <c r="W28" s="223"/>
      <c r="X28" s="223" t="s">
        <v>131</v>
      </c>
      <c r="Y28" s="223" t="s">
        <v>132</v>
      </c>
      <c r="Z28" s="213"/>
      <c r="AA28" s="213"/>
      <c r="AB28" s="213"/>
      <c r="AC28" s="213"/>
      <c r="AD28" s="213"/>
      <c r="AE28" s="213"/>
      <c r="AF28" s="213"/>
      <c r="AG28" s="213" t="s">
        <v>143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">
      <c r="A29" s="220"/>
      <c r="B29" s="221"/>
      <c r="C29" s="252" t="s">
        <v>154</v>
      </c>
      <c r="D29" s="242"/>
      <c r="E29" s="242"/>
      <c r="F29" s="242"/>
      <c r="G29" s="242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135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2" x14ac:dyDescent="0.2">
      <c r="A30" s="220"/>
      <c r="B30" s="221"/>
      <c r="C30" s="253" t="s">
        <v>159</v>
      </c>
      <c r="D30" s="224"/>
      <c r="E30" s="225">
        <v>293.8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137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 x14ac:dyDescent="0.2">
      <c r="A31" s="234">
        <v>7</v>
      </c>
      <c r="B31" s="235" t="s">
        <v>160</v>
      </c>
      <c r="C31" s="251" t="s">
        <v>161</v>
      </c>
      <c r="D31" s="236" t="s">
        <v>127</v>
      </c>
      <c r="E31" s="237">
        <v>293.8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7">
        <v>0</v>
      </c>
      <c r="O31" s="237">
        <f>ROUND(E31*N31,2)</f>
        <v>0</v>
      </c>
      <c r="P31" s="237">
        <v>0</v>
      </c>
      <c r="Q31" s="237">
        <f>ROUND(E31*P31,2)</f>
        <v>0</v>
      </c>
      <c r="R31" s="239" t="s">
        <v>128</v>
      </c>
      <c r="S31" s="239" t="s">
        <v>129</v>
      </c>
      <c r="T31" s="240" t="s">
        <v>130</v>
      </c>
      <c r="U31" s="223">
        <v>0.05</v>
      </c>
      <c r="V31" s="223">
        <f>ROUND(E31*U31,2)</f>
        <v>14.69</v>
      </c>
      <c r="W31" s="223"/>
      <c r="X31" s="223" t="s">
        <v>131</v>
      </c>
      <c r="Y31" s="223" t="s">
        <v>132</v>
      </c>
      <c r="Z31" s="213"/>
      <c r="AA31" s="213"/>
      <c r="AB31" s="213"/>
      <c r="AC31" s="213"/>
      <c r="AD31" s="213"/>
      <c r="AE31" s="213"/>
      <c r="AF31" s="213"/>
      <c r="AG31" s="213" t="s">
        <v>133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">
      <c r="A32" s="220"/>
      <c r="B32" s="221"/>
      <c r="C32" s="253" t="s">
        <v>162</v>
      </c>
      <c r="D32" s="224"/>
      <c r="E32" s="225">
        <v>293.8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137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34">
        <v>8</v>
      </c>
      <c r="B33" s="235" t="s">
        <v>163</v>
      </c>
      <c r="C33" s="251" t="s">
        <v>164</v>
      </c>
      <c r="D33" s="236" t="s">
        <v>127</v>
      </c>
      <c r="E33" s="237">
        <v>87.4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21</v>
      </c>
      <c r="M33" s="239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9" t="s">
        <v>128</v>
      </c>
      <c r="S33" s="239" t="s">
        <v>129</v>
      </c>
      <c r="T33" s="240" t="s">
        <v>130</v>
      </c>
      <c r="U33" s="223">
        <v>0.04</v>
      </c>
      <c r="V33" s="223">
        <f>ROUND(E33*U33,2)</f>
        <v>3.5</v>
      </c>
      <c r="W33" s="223"/>
      <c r="X33" s="223" t="s">
        <v>131</v>
      </c>
      <c r="Y33" s="223" t="s">
        <v>132</v>
      </c>
      <c r="Z33" s="213"/>
      <c r="AA33" s="213"/>
      <c r="AB33" s="213"/>
      <c r="AC33" s="213"/>
      <c r="AD33" s="213"/>
      <c r="AE33" s="213"/>
      <c r="AF33" s="213"/>
      <c r="AG33" s="213" t="s">
        <v>133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">
      <c r="A34" s="220"/>
      <c r="B34" s="221"/>
      <c r="C34" s="252" t="s">
        <v>165</v>
      </c>
      <c r="D34" s="242"/>
      <c r="E34" s="242"/>
      <c r="F34" s="242"/>
      <c r="G34" s="242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135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">
      <c r="A35" s="220"/>
      <c r="B35" s="221"/>
      <c r="C35" s="253" t="s">
        <v>166</v>
      </c>
      <c r="D35" s="224"/>
      <c r="E35" s="225">
        <v>87.4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137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3" x14ac:dyDescent="0.2">
      <c r="A36" s="220"/>
      <c r="B36" s="221"/>
      <c r="C36" s="253" t="s">
        <v>167</v>
      </c>
      <c r="D36" s="224"/>
      <c r="E36" s="225"/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137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34">
        <v>9</v>
      </c>
      <c r="B37" s="235" t="s">
        <v>168</v>
      </c>
      <c r="C37" s="251" t="s">
        <v>169</v>
      </c>
      <c r="D37" s="236" t="s">
        <v>127</v>
      </c>
      <c r="E37" s="237">
        <v>293.8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21</v>
      </c>
      <c r="M37" s="239">
        <f>G37*(1+L37/100)</f>
        <v>0</v>
      </c>
      <c r="N37" s="237">
        <v>0</v>
      </c>
      <c r="O37" s="237">
        <f>ROUND(E37*N37,2)</f>
        <v>0</v>
      </c>
      <c r="P37" s="237">
        <v>0</v>
      </c>
      <c r="Q37" s="237">
        <f>ROUND(E37*P37,2)</f>
        <v>0</v>
      </c>
      <c r="R37" s="239" t="s">
        <v>128</v>
      </c>
      <c r="S37" s="239" t="s">
        <v>129</v>
      </c>
      <c r="T37" s="240" t="s">
        <v>129</v>
      </c>
      <c r="U37" s="223">
        <v>8.9999999999999993E-3</v>
      </c>
      <c r="V37" s="223">
        <f>ROUND(E37*U37,2)</f>
        <v>2.64</v>
      </c>
      <c r="W37" s="223"/>
      <c r="X37" s="223" t="s">
        <v>131</v>
      </c>
      <c r="Y37" s="223" t="s">
        <v>132</v>
      </c>
      <c r="Z37" s="213"/>
      <c r="AA37" s="213"/>
      <c r="AB37" s="213"/>
      <c r="AC37" s="213"/>
      <c r="AD37" s="213"/>
      <c r="AE37" s="213"/>
      <c r="AF37" s="213"/>
      <c r="AG37" s="213" t="s">
        <v>133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53" t="s">
        <v>170</v>
      </c>
      <c r="D38" s="224"/>
      <c r="E38" s="225">
        <v>293.8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137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34">
        <v>10</v>
      </c>
      <c r="B39" s="235" t="s">
        <v>171</v>
      </c>
      <c r="C39" s="251" t="s">
        <v>172</v>
      </c>
      <c r="D39" s="236" t="s">
        <v>173</v>
      </c>
      <c r="E39" s="237">
        <v>940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9" t="s">
        <v>174</v>
      </c>
      <c r="S39" s="239" t="s">
        <v>129</v>
      </c>
      <c r="T39" s="240" t="s">
        <v>129</v>
      </c>
      <c r="U39" s="223">
        <v>0.1</v>
      </c>
      <c r="V39" s="223">
        <f>ROUND(E39*U39,2)</f>
        <v>94</v>
      </c>
      <c r="W39" s="223"/>
      <c r="X39" s="223" t="s">
        <v>131</v>
      </c>
      <c r="Y39" s="223" t="s">
        <v>132</v>
      </c>
      <c r="Z39" s="213"/>
      <c r="AA39" s="213"/>
      <c r="AB39" s="213"/>
      <c r="AC39" s="213"/>
      <c r="AD39" s="213"/>
      <c r="AE39" s="213"/>
      <c r="AF39" s="213"/>
      <c r="AG39" s="213" t="s">
        <v>143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">
      <c r="A40" s="220"/>
      <c r="B40" s="221"/>
      <c r="C40" s="252" t="s">
        <v>175</v>
      </c>
      <c r="D40" s="242"/>
      <c r="E40" s="242"/>
      <c r="F40" s="242"/>
      <c r="G40" s="242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135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34">
        <v>11</v>
      </c>
      <c r="B41" s="235" t="s">
        <v>176</v>
      </c>
      <c r="C41" s="251" t="s">
        <v>177</v>
      </c>
      <c r="D41" s="236" t="s">
        <v>173</v>
      </c>
      <c r="E41" s="237">
        <v>940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9" t="s">
        <v>174</v>
      </c>
      <c r="S41" s="239" t="s">
        <v>129</v>
      </c>
      <c r="T41" s="240" t="s">
        <v>130</v>
      </c>
      <c r="U41" s="223">
        <v>0.17</v>
      </c>
      <c r="V41" s="223">
        <f>ROUND(E41*U41,2)</f>
        <v>159.80000000000001</v>
      </c>
      <c r="W41" s="223"/>
      <c r="X41" s="223" t="s">
        <v>131</v>
      </c>
      <c r="Y41" s="223" t="s">
        <v>132</v>
      </c>
      <c r="Z41" s="213"/>
      <c r="AA41" s="213"/>
      <c r="AB41" s="213"/>
      <c r="AC41" s="213"/>
      <c r="AD41" s="213"/>
      <c r="AE41" s="213"/>
      <c r="AF41" s="213"/>
      <c r="AG41" s="213" t="s">
        <v>133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">
      <c r="A42" s="220"/>
      <c r="B42" s="221"/>
      <c r="C42" s="252" t="s">
        <v>178</v>
      </c>
      <c r="D42" s="242"/>
      <c r="E42" s="242"/>
      <c r="F42" s="242"/>
      <c r="G42" s="242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135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">
      <c r="A43" s="220"/>
      <c r="B43" s="221"/>
      <c r="C43" s="253" t="s">
        <v>179</v>
      </c>
      <c r="D43" s="224"/>
      <c r="E43" s="225">
        <v>940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137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4">
        <v>12</v>
      </c>
      <c r="B44" s="235" t="s">
        <v>180</v>
      </c>
      <c r="C44" s="251" t="s">
        <v>181</v>
      </c>
      <c r="D44" s="236" t="s">
        <v>173</v>
      </c>
      <c r="E44" s="237">
        <v>490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21</v>
      </c>
      <c r="M44" s="239">
        <f>G44*(1+L44/100)</f>
        <v>0</v>
      </c>
      <c r="N44" s="237">
        <v>0</v>
      </c>
      <c r="O44" s="237">
        <f>ROUND(E44*N44,2)</f>
        <v>0</v>
      </c>
      <c r="P44" s="237">
        <v>0</v>
      </c>
      <c r="Q44" s="237">
        <f>ROUND(E44*P44,2)</f>
        <v>0</v>
      </c>
      <c r="R44" s="239" t="s">
        <v>128</v>
      </c>
      <c r="S44" s="239" t="s">
        <v>129</v>
      </c>
      <c r="T44" s="240" t="s">
        <v>129</v>
      </c>
      <c r="U44" s="223">
        <v>0.107</v>
      </c>
      <c r="V44" s="223">
        <f>ROUND(E44*U44,2)</f>
        <v>52.43</v>
      </c>
      <c r="W44" s="223"/>
      <c r="X44" s="223" t="s">
        <v>131</v>
      </c>
      <c r="Y44" s="223" t="s">
        <v>132</v>
      </c>
      <c r="Z44" s="213"/>
      <c r="AA44" s="213"/>
      <c r="AB44" s="213"/>
      <c r="AC44" s="213"/>
      <c r="AD44" s="213"/>
      <c r="AE44" s="213"/>
      <c r="AF44" s="213"/>
      <c r="AG44" s="213" t="s">
        <v>133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52" t="s">
        <v>182</v>
      </c>
      <c r="D45" s="242"/>
      <c r="E45" s="242"/>
      <c r="F45" s="242"/>
      <c r="G45" s="242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135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 x14ac:dyDescent="0.2">
      <c r="A46" s="234">
        <v>13</v>
      </c>
      <c r="B46" s="235" t="s">
        <v>183</v>
      </c>
      <c r="C46" s="251" t="s">
        <v>184</v>
      </c>
      <c r="D46" s="236" t="s">
        <v>173</v>
      </c>
      <c r="E46" s="237">
        <v>940</v>
      </c>
      <c r="F46" s="238"/>
      <c r="G46" s="239">
        <f>ROUND(E46*F46,2)</f>
        <v>0</v>
      </c>
      <c r="H46" s="238"/>
      <c r="I46" s="239">
        <f>ROUND(E46*H46,2)</f>
        <v>0</v>
      </c>
      <c r="J46" s="238"/>
      <c r="K46" s="239">
        <f>ROUND(E46*J46,2)</f>
        <v>0</v>
      </c>
      <c r="L46" s="239">
        <v>21</v>
      </c>
      <c r="M46" s="239">
        <f>G46*(1+L46/100)</f>
        <v>0</v>
      </c>
      <c r="N46" s="237">
        <v>0</v>
      </c>
      <c r="O46" s="237">
        <f>ROUND(E46*N46,2)</f>
        <v>0</v>
      </c>
      <c r="P46" s="237">
        <v>0</v>
      </c>
      <c r="Q46" s="237">
        <f>ROUND(E46*P46,2)</f>
        <v>0</v>
      </c>
      <c r="R46" s="239" t="s">
        <v>128</v>
      </c>
      <c r="S46" s="239" t="s">
        <v>129</v>
      </c>
      <c r="T46" s="240" t="s">
        <v>130</v>
      </c>
      <c r="U46" s="223">
        <v>0.19</v>
      </c>
      <c r="V46" s="223">
        <f>ROUND(E46*U46,2)</f>
        <v>178.6</v>
      </c>
      <c r="W46" s="223"/>
      <c r="X46" s="223" t="s">
        <v>131</v>
      </c>
      <c r="Y46" s="223" t="s">
        <v>132</v>
      </c>
      <c r="Z46" s="213"/>
      <c r="AA46" s="213"/>
      <c r="AB46" s="213"/>
      <c r="AC46" s="213"/>
      <c r="AD46" s="213"/>
      <c r="AE46" s="213"/>
      <c r="AF46" s="213"/>
      <c r="AG46" s="213" t="s">
        <v>143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">
      <c r="A47" s="220"/>
      <c r="B47" s="221"/>
      <c r="C47" s="252" t="s">
        <v>185</v>
      </c>
      <c r="D47" s="242"/>
      <c r="E47" s="242"/>
      <c r="F47" s="242"/>
      <c r="G47" s="242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135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41" t="str">
        <f>C47</f>
        <v>s případným nutným přemístěním hromad nebo dočasných skládek na místo potřeby ze vzdálenosti do 30 m, ve svahu sklonu přes 1 : 5,</v>
      </c>
      <c r="BB47" s="213"/>
      <c r="BC47" s="213"/>
      <c r="BD47" s="213"/>
      <c r="BE47" s="213"/>
      <c r="BF47" s="213"/>
      <c r="BG47" s="213"/>
      <c r="BH47" s="213"/>
    </row>
    <row r="48" spans="1:60" outlineLevel="2" x14ac:dyDescent="0.2">
      <c r="A48" s="220"/>
      <c r="B48" s="221"/>
      <c r="C48" s="253" t="s">
        <v>186</v>
      </c>
      <c r="D48" s="224"/>
      <c r="E48" s="225">
        <v>940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137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3">
        <v>14</v>
      </c>
      <c r="B49" s="244" t="s">
        <v>187</v>
      </c>
      <c r="C49" s="254" t="s">
        <v>188</v>
      </c>
      <c r="D49" s="245" t="s">
        <v>173</v>
      </c>
      <c r="E49" s="246">
        <v>940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21</v>
      </c>
      <c r="M49" s="248">
        <f>G49*(1+L49/100)</f>
        <v>0</v>
      </c>
      <c r="N49" s="246">
        <v>0</v>
      </c>
      <c r="O49" s="246">
        <f>ROUND(E49*N49,2)</f>
        <v>0</v>
      </c>
      <c r="P49" s="246">
        <v>0</v>
      </c>
      <c r="Q49" s="246">
        <f>ROUND(E49*P49,2)</f>
        <v>0</v>
      </c>
      <c r="R49" s="248" t="s">
        <v>174</v>
      </c>
      <c r="S49" s="248" t="s">
        <v>129</v>
      </c>
      <c r="T49" s="249" t="s">
        <v>129</v>
      </c>
      <c r="U49" s="223">
        <v>2E-3</v>
      </c>
      <c r="V49" s="223">
        <f>ROUND(E49*U49,2)</f>
        <v>1.88</v>
      </c>
      <c r="W49" s="223"/>
      <c r="X49" s="223" t="s">
        <v>131</v>
      </c>
      <c r="Y49" s="223" t="s">
        <v>132</v>
      </c>
      <c r="Z49" s="213"/>
      <c r="AA49" s="213"/>
      <c r="AB49" s="213"/>
      <c r="AC49" s="213"/>
      <c r="AD49" s="213"/>
      <c r="AE49" s="213"/>
      <c r="AF49" s="213"/>
      <c r="AG49" s="213" t="s">
        <v>143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3">
        <v>15</v>
      </c>
      <c r="B50" s="244" t="s">
        <v>189</v>
      </c>
      <c r="C50" s="254" t="s">
        <v>190</v>
      </c>
      <c r="D50" s="245" t="s">
        <v>173</v>
      </c>
      <c r="E50" s="246">
        <v>940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21</v>
      </c>
      <c r="M50" s="248">
        <f>G50*(1+L50/100)</f>
        <v>0</v>
      </c>
      <c r="N50" s="246">
        <v>0</v>
      </c>
      <c r="O50" s="246">
        <f>ROUND(E50*N50,2)</f>
        <v>0</v>
      </c>
      <c r="P50" s="246">
        <v>0</v>
      </c>
      <c r="Q50" s="246">
        <f>ROUND(E50*P50,2)</f>
        <v>0</v>
      </c>
      <c r="R50" s="248" t="s">
        <v>174</v>
      </c>
      <c r="S50" s="248" t="s">
        <v>129</v>
      </c>
      <c r="T50" s="249" t="s">
        <v>129</v>
      </c>
      <c r="U50" s="223">
        <v>1E-3</v>
      </c>
      <c r="V50" s="223">
        <f>ROUND(E50*U50,2)</f>
        <v>0.94</v>
      </c>
      <c r="W50" s="223"/>
      <c r="X50" s="223" t="s">
        <v>131</v>
      </c>
      <c r="Y50" s="223" t="s">
        <v>132</v>
      </c>
      <c r="Z50" s="213"/>
      <c r="AA50" s="213"/>
      <c r="AB50" s="213"/>
      <c r="AC50" s="213"/>
      <c r="AD50" s="213"/>
      <c r="AE50" s="213"/>
      <c r="AF50" s="213"/>
      <c r="AG50" s="213" t="s">
        <v>143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3">
        <v>16</v>
      </c>
      <c r="B51" s="244" t="s">
        <v>191</v>
      </c>
      <c r="C51" s="254" t="s">
        <v>192</v>
      </c>
      <c r="D51" s="245" t="s">
        <v>173</v>
      </c>
      <c r="E51" s="246">
        <v>940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21</v>
      </c>
      <c r="M51" s="248">
        <f>G51*(1+L51/100)</f>
        <v>0</v>
      </c>
      <c r="N51" s="246">
        <v>0</v>
      </c>
      <c r="O51" s="246">
        <f>ROUND(E51*N51,2)</f>
        <v>0</v>
      </c>
      <c r="P51" s="246">
        <v>0</v>
      </c>
      <c r="Q51" s="246">
        <f>ROUND(E51*P51,2)</f>
        <v>0</v>
      </c>
      <c r="R51" s="248" t="s">
        <v>174</v>
      </c>
      <c r="S51" s="248" t="s">
        <v>129</v>
      </c>
      <c r="T51" s="249" t="s">
        <v>129</v>
      </c>
      <c r="U51" s="223">
        <v>2E-3</v>
      </c>
      <c r="V51" s="223">
        <f>ROUND(E51*U51,2)</f>
        <v>1.88</v>
      </c>
      <c r="W51" s="223"/>
      <c r="X51" s="223" t="s">
        <v>131</v>
      </c>
      <c r="Y51" s="223" t="s">
        <v>132</v>
      </c>
      <c r="Z51" s="213"/>
      <c r="AA51" s="213"/>
      <c r="AB51" s="213"/>
      <c r="AC51" s="213"/>
      <c r="AD51" s="213"/>
      <c r="AE51" s="213"/>
      <c r="AF51" s="213"/>
      <c r="AG51" s="213" t="s">
        <v>143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3">
        <v>17</v>
      </c>
      <c r="B52" s="244" t="s">
        <v>193</v>
      </c>
      <c r="C52" s="254" t="s">
        <v>194</v>
      </c>
      <c r="D52" s="245" t="s">
        <v>173</v>
      </c>
      <c r="E52" s="246">
        <v>940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8">
        <f>G52*(1+L52/100)</f>
        <v>0</v>
      </c>
      <c r="N52" s="246">
        <v>0</v>
      </c>
      <c r="O52" s="246">
        <f>ROUND(E52*N52,2)</f>
        <v>0</v>
      </c>
      <c r="P52" s="246">
        <v>0</v>
      </c>
      <c r="Q52" s="246">
        <f>ROUND(E52*P52,2)</f>
        <v>0</v>
      </c>
      <c r="R52" s="248" t="s">
        <v>174</v>
      </c>
      <c r="S52" s="248" t="s">
        <v>129</v>
      </c>
      <c r="T52" s="249" t="s">
        <v>129</v>
      </c>
      <c r="U52" s="223">
        <v>0.02</v>
      </c>
      <c r="V52" s="223">
        <f>ROUND(E52*U52,2)</f>
        <v>18.8</v>
      </c>
      <c r="W52" s="223"/>
      <c r="X52" s="223" t="s">
        <v>131</v>
      </c>
      <c r="Y52" s="223" t="s">
        <v>132</v>
      </c>
      <c r="Z52" s="213"/>
      <c r="AA52" s="213"/>
      <c r="AB52" s="213"/>
      <c r="AC52" s="213"/>
      <c r="AD52" s="213"/>
      <c r="AE52" s="213"/>
      <c r="AF52" s="213"/>
      <c r="AG52" s="213" t="s">
        <v>143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34">
        <v>18</v>
      </c>
      <c r="B53" s="235" t="s">
        <v>195</v>
      </c>
      <c r="C53" s="251" t="s">
        <v>196</v>
      </c>
      <c r="D53" s="236" t="s">
        <v>197</v>
      </c>
      <c r="E53" s="237">
        <v>6.5799999999999997E-2</v>
      </c>
      <c r="F53" s="238"/>
      <c r="G53" s="239">
        <f>ROUND(E53*F53,2)</f>
        <v>0</v>
      </c>
      <c r="H53" s="238"/>
      <c r="I53" s="239">
        <f>ROUND(E53*H53,2)</f>
        <v>0</v>
      </c>
      <c r="J53" s="238"/>
      <c r="K53" s="239">
        <f>ROUND(E53*J53,2)</f>
        <v>0</v>
      </c>
      <c r="L53" s="239">
        <v>21</v>
      </c>
      <c r="M53" s="239">
        <f>G53*(1+L53/100)</f>
        <v>0</v>
      </c>
      <c r="N53" s="237">
        <v>0</v>
      </c>
      <c r="O53" s="237">
        <f>ROUND(E53*N53,2)</f>
        <v>0</v>
      </c>
      <c r="P53" s="237">
        <v>0</v>
      </c>
      <c r="Q53" s="237">
        <f>ROUND(E53*P53,2)</f>
        <v>0</v>
      </c>
      <c r="R53" s="239" t="s">
        <v>174</v>
      </c>
      <c r="S53" s="239" t="s">
        <v>129</v>
      </c>
      <c r="T53" s="240" t="s">
        <v>129</v>
      </c>
      <c r="U53" s="223">
        <v>21.43</v>
      </c>
      <c r="V53" s="223">
        <f>ROUND(E53*U53,2)</f>
        <v>1.41</v>
      </c>
      <c r="W53" s="223"/>
      <c r="X53" s="223" t="s">
        <v>131</v>
      </c>
      <c r="Y53" s="223" t="s">
        <v>132</v>
      </c>
      <c r="Z53" s="213"/>
      <c r="AA53" s="213"/>
      <c r="AB53" s="213"/>
      <c r="AC53" s="213"/>
      <c r="AD53" s="213"/>
      <c r="AE53" s="213"/>
      <c r="AF53" s="213"/>
      <c r="AG53" s="213" t="s">
        <v>143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">
      <c r="A54" s="220"/>
      <c r="B54" s="221"/>
      <c r="C54" s="252" t="s">
        <v>198</v>
      </c>
      <c r="D54" s="242"/>
      <c r="E54" s="242"/>
      <c r="F54" s="242"/>
      <c r="G54" s="242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135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 x14ac:dyDescent="0.2">
      <c r="A55" s="220"/>
      <c r="B55" s="221"/>
      <c r="C55" s="253" t="s">
        <v>199</v>
      </c>
      <c r="D55" s="224"/>
      <c r="E55" s="225">
        <v>6.5799999999999997E-2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137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34">
        <v>19</v>
      </c>
      <c r="B56" s="235" t="s">
        <v>200</v>
      </c>
      <c r="C56" s="251" t="s">
        <v>201</v>
      </c>
      <c r="D56" s="236" t="s">
        <v>173</v>
      </c>
      <c r="E56" s="237">
        <v>940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7">
        <v>0</v>
      </c>
      <c r="O56" s="237">
        <f>ROUND(E56*N56,2)</f>
        <v>0</v>
      </c>
      <c r="P56" s="237">
        <v>0</v>
      </c>
      <c r="Q56" s="237">
        <f>ROUND(E56*P56,2)</f>
        <v>0</v>
      </c>
      <c r="R56" s="239" t="s">
        <v>174</v>
      </c>
      <c r="S56" s="239" t="s">
        <v>129</v>
      </c>
      <c r="T56" s="240" t="s">
        <v>129</v>
      </c>
      <c r="U56" s="223">
        <v>0.01</v>
      </c>
      <c r="V56" s="223">
        <f>ROUND(E56*U56,2)</f>
        <v>9.4</v>
      </c>
      <c r="W56" s="223"/>
      <c r="X56" s="223" t="s">
        <v>131</v>
      </c>
      <c r="Y56" s="223" t="s">
        <v>132</v>
      </c>
      <c r="Z56" s="213"/>
      <c r="AA56" s="213"/>
      <c r="AB56" s="213"/>
      <c r="AC56" s="213"/>
      <c r="AD56" s="213"/>
      <c r="AE56" s="213"/>
      <c r="AF56" s="213"/>
      <c r="AG56" s="213" t="s">
        <v>143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2.5" outlineLevel="2" x14ac:dyDescent="0.2">
      <c r="A57" s="220"/>
      <c r="B57" s="221"/>
      <c r="C57" s="252" t="s">
        <v>202</v>
      </c>
      <c r="D57" s="242"/>
      <c r="E57" s="242"/>
      <c r="F57" s="242"/>
      <c r="G57" s="242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135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41" t="str">
        <f>C57</f>
        <v>bez ohledu na způsob založení, tj. pokosení se shrabáním, naložením shrabků na dopravní prostředek s odvezením do 20 km a se složením,</v>
      </c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3">
        <v>20</v>
      </c>
      <c r="B58" s="244" t="s">
        <v>203</v>
      </c>
      <c r="C58" s="254" t="s">
        <v>204</v>
      </c>
      <c r="D58" s="245" t="s">
        <v>173</v>
      </c>
      <c r="E58" s="246">
        <v>940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21</v>
      </c>
      <c r="M58" s="248">
        <f>G58*(1+L58/100)</f>
        <v>0</v>
      </c>
      <c r="N58" s="246">
        <v>0</v>
      </c>
      <c r="O58" s="246">
        <f>ROUND(E58*N58,2)</f>
        <v>0</v>
      </c>
      <c r="P58" s="246">
        <v>0</v>
      </c>
      <c r="Q58" s="246">
        <f>ROUND(E58*P58,2)</f>
        <v>0</v>
      </c>
      <c r="R58" s="248" t="s">
        <v>174</v>
      </c>
      <c r="S58" s="248" t="s">
        <v>129</v>
      </c>
      <c r="T58" s="249" t="s">
        <v>129</v>
      </c>
      <c r="U58" s="223">
        <v>2E-3</v>
      </c>
      <c r="V58" s="223">
        <f>ROUND(E58*U58,2)</f>
        <v>1.88</v>
      </c>
      <c r="W58" s="223"/>
      <c r="X58" s="223" t="s">
        <v>131</v>
      </c>
      <c r="Y58" s="223" t="s">
        <v>132</v>
      </c>
      <c r="Z58" s="213"/>
      <c r="AA58" s="213"/>
      <c r="AB58" s="213"/>
      <c r="AC58" s="213"/>
      <c r="AD58" s="213"/>
      <c r="AE58" s="213"/>
      <c r="AF58" s="213"/>
      <c r="AG58" s="213" t="s">
        <v>143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34">
        <v>21</v>
      </c>
      <c r="B59" s="235" t="s">
        <v>205</v>
      </c>
      <c r="C59" s="251" t="s">
        <v>206</v>
      </c>
      <c r="D59" s="236" t="s">
        <v>173</v>
      </c>
      <c r="E59" s="237">
        <v>940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7">
        <v>0</v>
      </c>
      <c r="O59" s="237">
        <f>ROUND(E59*N59,2)</f>
        <v>0</v>
      </c>
      <c r="P59" s="237">
        <v>0</v>
      </c>
      <c r="Q59" s="237">
        <f>ROUND(E59*P59,2)</f>
        <v>0</v>
      </c>
      <c r="R59" s="239" t="s">
        <v>174</v>
      </c>
      <c r="S59" s="239" t="s">
        <v>129</v>
      </c>
      <c r="T59" s="240" t="s">
        <v>129</v>
      </c>
      <c r="U59" s="223">
        <v>0.01</v>
      </c>
      <c r="V59" s="223">
        <f>ROUND(E59*U59,2)</f>
        <v>9.4</v>
      </c>
      <c r="W59" s="223"/>
      <c r="X59" s="223" t="s">
        <v>131</v>
      </c>
      <c r="Y59" s="223" t="s">
        <v>132</v>
      </c>
      <c r="Z59" s="213"/>
      <c r="AA59" s="213"/>
      <c r="AB59" s="213"/>
      <c r="AC59" s="213"/>
      <c r="AD59" s="213"/>
      <c r="AE59" s="213"/>
      <c r="AF59" s="213"/>
      <c r="AG59" s="213" t="s">
        <v>143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2" x14ac:dyDescent="0.2">
      <c r="A60" s="220"/>
      <c r="B60" s="221"/>
      <c r="C60" s="252" t="s">
        <v>207</v>
      </c>
      <c r="D60" s="242"/>
      <c r="E60" s="242"/>
      <c r="F60" s="242"/>
      <c r="G60" s="242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135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4">
        <v>22</v>
      </c>
      <c r="B61" s="235" t="s">
        <v>208</v>
      </c>
      <c r="C61" s="251" t="s">
        <v>209</v>
      </c>
      <c r="D61" s="236" t="s">
        <v>173</v>
      </c>
      <c r="E61" s="237">
        <v>940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9" t="s">
        <v>174</v>
      </c>
      <c r="S61" s="239" t="s">
        <v>129</v>
      </c>
      <c r="T61" s="240" t="s">
        <v>129</v>
      </c>
      <c r="U61" s="223">
        <v>0.1</v>
      </c>
      <c r="V61" s="223">
        <f>ROUND(E61*U61,2)</f>
        <v>94</v>
      </c>
      <c r="W61" s="223"/>
      <c r="X61" s="223" t="s">
        <v>131</v>
      </c>
      <c r="Y61" s="223" t="s">
        <v>132</v>
      </c>
      <c r="Z61" s="213"/>
      <c r="AA61" s="213"/>
      <c r="AB61" s="213"/>
      <c r="AC61" s="213"/>
      <c r="AD61" s="213"/>
      <c r="AE61" s="213"/>
      <c r="AF61" s="213"/>
      <c r="AG61" s="213" t="s">
        <v>143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52" t="s">
        <v>210</v>
      </c>
      <c r="D62" s="242"/>
      <c r="E62" s="242"/>
      <c r="F62" s="242"/>
      <c r="G62" s="242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135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4">
        <v>23</v>
      </c>
      <c r="B63" s="235" t="s">
        <v>211</v>
      </c>
      <c r="C63" s="251" t="s">
        <v>212</v>
      </c>
      <c r="D63" s="236" t="s">
        <v>213</v>
      </c>
      <c r="E63" s="237">
        <v>6.9089999999999998</v>
      </c>
      <c r="F63" s="238"/>
      <c r="G63" s="239">
        <f>ROUND(E63*F63,2)</f>
        <v>0</v>
      </c>
      <c r="H63" s="238"/>
      <c r="I63" s="239">
        <f>ROUND(E63*H63,2)</f>
        <v>0</v>
      </c>
      <c r="J63" s="238"/>
      <c r="K63" s="239">
        <f>ROUND(E63*J63,2)</f>
        <v>0</v>
      </c>
      <c r="L63" s="239">
        <v>21</v>
      </c>
      <c r="M63" s="239">
        <f>G63*(1+L63/100)</f>
        <v>0</v>
      </c>
      <c r="N63" s="237">
        <v>0</v>
      </c>
      <c r="O63" s="237">
        <f>ROUND(E63*N63,2)</f>
        <v>0</v>
      </c>
      <c r="P63" s="237">
        <v>0</v>
      </c>
      <c r="Q63" s="237">
        <f>ROUND(E63*P63,2)</f>
        <v>0</v>
      </c>
      <c r="R63" s="239"/>
      <c r="S63" s="239" t="s">
        <v>214</v>
      </c>
      <c r="T63" s="240" t="s">
        <v>215</v>
      </c>
      <c r="U63" s="223">
        <v>0</v>
      </c>
      <c r="V63" s="223">
        <f>ROUND(E63*U63,2)</f>
        <v>0</v>
      </c>
      <c r="W63" s="223"/>
      <c r="X63" s="223" t="s">
        <v>216</v>
      </c>
      <c r="Y63" s="223" t="s">
        <v>132</v>
      </c>
      <c r="Z63" s="213"/>
      <c r="AA63" s="213"/>
      <c r="AB63" s="213"/>
      <c r="AC63" s="213"/>
      <c r="AD63" s="213"/>
      <c r="AE63" s="213"/>
      <c r="AF63" s="213"/>
      <c r="AG63" s="213" t="s">
        <v>217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2" x14ac:dyDescent="0.2">
      <c r="A64" s="220"/>
      <c r="B64" s="221"/>
      <c r="C64" s="253" t="s">
        <v>218</v>
      </c>
      <c r="D64" s="224"/>
      <c r="E64" s="225">
        <v>6.9089999999999998</v>
      </c>
      <c r="F64" s="223"/>
      <c r="G64" s="223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3"/>
      <c r="AA64" s="213"/>
      <c r="AB64" s="213"/>
      <c r="AC64" s="213"/>
      <c r="AD64" s="213"/>
      <c r="AE64" s="213"/>
      <c r="AF64" s="213"/>
      <c r="AG64" s="213" t="s">
        <v>137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3">
        <v>24</v>
      </c>
      <c r="B65" s="244" t="s">
        <v>219</v>
      </c>
      <c r="C65" s="254" t="s">
        <v>220</v>
      </c>
      <c r="D65" s="245" t="s">
        <v>221</v>
      </c>
      <c r="E65" s="246">
        <v>6.5799999999999997E-2</v>
      </c>
      <c r="F65" s="247"/>
      <c r="G65" s="248">
        <f>ROUND(E65*F65,2)</f>
        <v>0</v>
      </c>
      <c r="H65" s="247"/>
      <c r="I65" s="248">
        <f>ROUND(E65*H65,2)</f>
        <v>0</v>
      </c>
      <c r="J65" s="247"/>
      <c r="K65" s="248">
        <f>ROUND(E65*J65,2)</f>
        <v>0</v>
      </c>
      <c r="L65" s="248">
        <v>21</v>
      </c>
      <c r="M65" s="248">
        <f>G65*(1+L65/100)</f>
        <v>0</v>
      </c>
      <c r="N65" s="246">
        <v>0</v>
      </c>
      <c r="O65" s="246">
        <f>ROUND(E65*N65,2)</f>
        <v>0</v>
      </c>
      <c r="P65" s="246">
        <v>0</v>
      </c>
      <c r="Q65" s="246">
        <f>ROUND(E65*P65,2)</f>
        <v>0</v>
      </c>
      <c r="R65" s="248"/>
      <c r="S65" s="248" t="s">
        <v>214</v>
      </c>
      <c r="T65" s="249" t="s">
        <v>215</v>
      </c>
      <c r="U65" s="223">
        <v>0</v>
      </c>
      <c r="V65" s="223">
        <f>ROUND(E65*U65,2)</f>
        <v>0</v>
      </c>
      <c r="W65" s="223"/>
      <c r="X65" s="223" t="s">
        <v>216</v>
      </c>
      <c r="Y65" s="223" t="s">
        <v>132</v>
      </c>
      <c r="Z65" s="213"/>
      <c r="AA65" s="213"/>
      <c r="AB65" s="213"/>
      <c r="AC65" s="213"/>
      <c r="AD65" s="213"/>
      <c r="AE65" s="213"/>
      <c r="AF65" s="213"/>
      <c r="AG65" s="213" t="s">
        <v>217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x14ac:dyDescent="0.2">
      <c r="A66" s="227" t="s">
        <v>123</v>
      </c>
      <c r="B66" s="228" t="s">
        <v>94</v>
      </c>
      <c r="C66" s="250" t="s">
        <v>27</v>
      </c>
      <c r="D66" s="229"/>
      <c r="E66" s="230"/>
      <c r="F66" s="231"/>
      <c r="G66" s="231">
        <f>SUMIF(AG67:AG74,"&lt;&gt;NOR",G67:G74)</f>
        <v>0</v>
      </c>
      <c r="H66" s="231"/>
      <c r="I66" s="231">
        <f>SUM(I67:I74)</f>
        <v>0</v>
      </c>
      <c r="J66" s="231"/>
      <c r="K66" s="231">
        <f>SUM(K67:K74)</f>
        <v>0</v>
      </c>
      <c r="L66" s="231"/>
      <c r="M66" s="231">
        <f>SUM(M67:M74)</f>
        <v>0</v>
      </c>
      <c r="N66" s="230"/>
      <c r="O66" s="230">
        <f>SUM(O67:O74)</f>
        <v>0</v>
      </c>
      <c r="P66" s="230"/>
      <c r="Q66" s="230">
        <f>SUM(Q67:Q74)</f>
        <v>0</v>
      </c>
      <c r="R66" s="231"/>
      <c r="S66" s="231"/>
      <c r="T66" s="232"/>
      <c r="U66" s="226"/>
      <c r="V66" s="226">
        <f>SUM(V67:V74)</f>
        <v>0</v>
      </c>
      <c r="W66" s="226"/>
      <c r="X66" s="226"/>
      <c r="Y66" s="226"/>
      <c r="AG66" t="s">
        <v>124</v>
      </c>
    </row>
    <row r="67" spans="1:60" outlineLevel="1" x14ac:dyDescent="0.2">
      <c r="A67" s="243">
        <v>25</v>
      </c>
      <c r="B67" s="244" t="s">
        <v>222</v>
      </c>
      <c r="C67" s="254" t="s">
        <v>223</v>
      </c>
      <c r="D67" s="245" t="s">
        <v>224</v>
      </c>
      <c r="E67" s="246">
        <v>1</v>
      </c>
      <c r="F67" s="247"/>
      <c r="G67" s="248">
        <f>ROUND(E67*F67,2)</f>
        <v>0</v>
      </c>
      <c r="H67" s="247"/>
      <c r="I67" s="248">
        <f>ROUND(E67*H67,2)</f>
        <v>0</v>
      </c>
      <c r="J67" s="247"/>
      <c r="K67" s="248">
        <f>ROUND(E67*J67,2)</f>
        <v>0</v>
      </c>
      <c r="L67" s="248">
        <v>21</v>
      </c>
      <c r="M67" s="248">
        <f>G67*(1+L67/100)</f>
        <v>0</v>
      </c>
      <c r="N67" s="246">
        <v>0</v>
      </c>
      <c r="O67" s="246">
        <f>ROUND(E67*N67,2)</f>
        <v>0</v>
      </c>
      <c r="P67" s="246">
        <v>0</v>
      </c>
      <c r="Q67" s="246">
        <f>ROUND(E67*P67,2)</f>
        <v>0</v>
      </c>
      <c r="R67" s="248"/>
      <c r="S67" s="248" t="s">
        <v>129</v>
      </c>
      <c r="T67" s="249" t="s">
        <v>215</v>
      </c>
      <c r="U67" s="223">
        <v>0</v>
      </c>
      <c r="V67" s="223">
        <f>ROUND(E67*U67,2)</f>
        <v>0</v>
      </c>
      <c r="W67" s="223"/>
      <c r="X67" s="223" t="s">
        <v>225</v>
      </c>
      <c r="Y67" s="223" t="s">
        <v>132</v>
      </c>
      <c r="Z67" s="213"/>
      <c r="AA67" s="213"/>
      <c r="AB67" s="213"/>
      <c r="AC67" s="213"/>
      <c r="AD67" s="213"/>
      <c r="AE67" s="213"/>
      <c r="AF67" s="213"/>
      <c r="AG67" s="213" t="s">
        <v>226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3">
        <v>26</v>
      </c>
      <c r="B68" s="244" t="s">
        <v>227</v>
      </c>
      <c r="C68" s="254" t="s">
        <v>228</v>
      </c>
      <c r="D68" s="245" t="s">
        <v>224</v>
      </c>
      <c r="E68" s="246">
        <v>1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21</v>
      </c>
      <c r="M68" s="248">
        <f>G68*(1+L68/100)</f>
        <v>0</v>
      </c>
      <c r="N68" s="246">
        <v>0</v>
      </c>
      <c r="O68" s="246">
        <f>ROUND(E68*N68,2)</f>
        <v>0</v>
      </c>
      <c r="P68" s="246">
        <v>0</v>
      </c>
      <c r="Q68" s="246">
        <f>ROUND(E68*P68,2)</f>
        <v>0</v>
      </c>
      <c r="R68" s="248"/>
      <c r="S68" s="248" t="s">
        <v>214</v>
      </c>
      <c r="T68" s="249" t="s">
        <v>215</v>
      </c>
      <c r="U68" s="223">
        <v>0</v>
      </c>
      <c r="V68" s="223">
        <f>ROUND(E68*U68,2)</f>
        <v>0</v>
      </c>
      <c r="W68" s="223"/>
      <c r="X68" s="223" t="s">
        <v>225</v>
      </c>
      <c r="Y68" s="223" t="s">
        <v>132</v>
      </c>
      <c r="Z68" s="213"/>
      <c r="AA68" s="213"/>
      <c r="AB68" s="213"/>
      <c r="AC68" s="213"/>
      <c r="AD68" s="213"/>
      <c r="AE68" s="213"/>
      <c r="AF68" s="213"/>
      <c r="AG68" s="213" t="s">
        <v>226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3">
        <v>27</v>
      </c>
      <c r="B69" s="244" t="s">
        <v>229</v>
      </c>
      <c r="C69" s="254" t="s">
        <v>230</v>
      </c>
      <c r="D69" s="245" t="s">
        <v>224</v>
      </c>
      <c r="E69" s="246">
        <v>1</v>
      </c>
      <c r="F69" s="247"/>
      <c r="G69" s="248">
        <f>ROUND(E69*F69,2)</f>
        <v>0</v>
      </c>
      <c r="H69" s="247"/>
      <c r="I69" s="248">
        <f>ROUND(E69*H69,2)</f>
        <v>0</v>
      </c>
      <c r="J69" s="247"/>
      <c r="K69" s="248">
        <f>ROUND(E69*J69,2)</f>
        <v>0</v>
      </c>
      <c r="L69" s="248">
        <v>21</v>
      </c>
      <c r="M69" s="248">
        <f>G69*(1+L69/100)</f>
        <v>0</v>
      </c>
      <c r="N69" s="246">
        <v>0</v>
      </c>
      <c r="O69" s="246">
        <f>ROUND(E69*N69,2)</f>
        <v>0</v>
      </c>
      <c r="P69" s="246">
        <v>0</v>
      </c>
      <c r="Q69" s="246">
        <f>ROUND(E69*P69,2)</f>
        <v>0</v>
      </c>
      <c r="R69" s="248"/>
      <c r="S69" s="248" t="s">
        <v>214</v>
      </c>
      <c r="T69" s="249" t="s">
        <v>215</v>
      </c>
      <c r="U69" s="223">
        <v>0</v>
      </c>
      <c r="V69" s="223">
        <f>ROUND(E69*U69,2)</f>
        <v>0</v>
      </c>
      <c r="W69" s="223"/>
      <c r="X69" s="223" t="s">
        <v>225</v>
      </c>
      <c r="Y69" s="223" t="s">
        <v>132</v>
      </c>
      <c r="Z69" s="213"/>
      <c r="AA69" s="213"/>
      <c r="AB69" s="213"/>
      <c r="AC69" s="213"/>
      <c r="AD69" s="213"/>
      <c r="AE69" s="213"/>
      <c r="AF69" s="213"/>
      <c r="AG69" s="213" t="s">
        <v>226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3">
        <v>28</v>
      </c>
      <c r="B70" s="244" t="s">
        <v>231</v>
      </c>
      <c r="C70" s="254" t="s">
        <v>232</v>
      </c>
      <c r="D70" s="245" t="s">
        <v>224</v>
      </c>
      <c r="E70" s="246">
        <v>1</v>
      </c>
      <c r="F70" s="247"/>
      <c r="G70" s="248">
        <f>ROUND(E70*F70,2)</f>
        <v>0</v>
      </c>
      <c r="H70" s="247"/>
      <c r="I70" s="248">
        <f>ROUND(E70*H70,2)</f>
        <v>0</v>
      </c>
      <c r="J70" s="247"/>
      <c r="K70" s="248">
        <f>ROUND(E70*J70,2)</f>
        <v>0</v>
      </c>
      <c r="L70" s="248">
        <v>21</v>
      </c>
      <c r="M70" s="248">
        <f>G70*(1+L70/100)</f>
        <v>0</v>
      </c>
      <c r="N70" s="246">
        <v>0</v>
      </c>
      <c r="O70" s="246">
        <f>ROUND(E70*N70,2)</f>
        <v>0</v>
      </c>
      <c r="P70" s="246">
        <v>0</v>
      </c>
      <c r="Q70" s="246">
        <f>ROUND(E70*P70,2)</f>
        <v>0</v>
      </c>
      <c r="R70" s="248"/>
      <c r="S70" s="248" t="s">
        <v>214</v>
      </c>
      <c r="T70" s="249" t="s">
        <v>215</v>
      </c>
      <c r="U70" s="223">
        <v>0</v>
      </c>
      <c r="V70" s="223">
        <f>ROUND(E70*U70,2)</f>
        <v>0</v>
      </c>
      <c r="W70" s="223"/>
      <c r="X70" s="223" t="s">
        <v>225</v>
      </c>
      <c r="Y70" s="223" t="s">
        <v>132</v>
      </c>
      <c r="Z70" s="213"/>
      <c r="AA70" s="213"/>
      <c r="AB70" s="213"/>
      <c r="AC70" s="213"/>
      <c r="AD70" s="213"/>
      <c r="AE70" s="213"/>
      <c r="AF70" s="213"/>
      <c r="AG70" s="213" t="s">
        <v>226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3">
        <v>29</v>
      </c>
      <c r="B71" s="244" t="s">
        <v>233</v>
      </c>
      <c r="C71" s="254" t="s">
        <v>234</v>
      </c>
      <c r="D71" s="245" t="s">
        <v>224</v>
      </c>
      <c r="E71" s="246">
        <v>1</v>
      </c>
      <c r="F71" s="247"/>
      <c r="G71" s="248">
        <f>ROUND(E71*F71,2)</f>
        <v>0</v>
      </c>
      <c r="H71" s="247"/>
      <c r="I71" s="248">
        <f>ROUND(E71*H71,2)</f>
        <v>0</v>
      </c>
      <c r="J71" s="247"/>
      <c r="K71" s="248">
        <f>ROUND(E71*J71,2)</f>
        <v>0</v>
      </c>
      <c r="L71" s="248">
        <v>21</v>
      </c>
      <c r="M71" s="248">
        <f>G71*(1+L71/100)</f>
        <v>0</v>
      </c>
      <c r="N71" s="246">
        <v>0</v>
      </c>
      <c r="O71" s="246">
        <f>ROUND(E71*N71,2)</f>
        <v>0</v>
      </c>
      <c r="P71" s="246">
        <v>0</v>
      </c>
      <c r="Q71" s="246">
        <f>ROUND(E71*P71,2)</f>
        <v>0</v>
      </c>
      <c r="R71" s="248"/>
      <c r="S71" s="248" t="s">
        <v>214</v>
      </c>
      <c r="T71" s="249" t="s">
        <v>215</v>
      </c>
      <c r="U71" s="223">
        <v>0</v>
      </c>
      <c r="V71" s="223">
        <f>ROUND(E71*U71,2)</f>
        <v>0</v>
      </c>
      <c r="W71" s="223"/>
      <c r="X71" s="223" t="s">
        <v>225</v>
      </c>
      <c r="Y71" s="223" t="s">
        <v>132</v>
      </c>
      <c r="Z71" s="213"/>
      <c r="AA71" s="213"/>
      <c r="AB71" s="213"/>
      <c r="AC71" s="213"/>
      <c r="AD71" s="213"/>
      <c r="AE71" s="213"/>
      <c r="AF71" s="213"/>
      <c r="AG71" s="213" t="s">
        <v>226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3">
        <v>30</v>
      </c>
      <c r="B72" s="244" t="s">
        <v>235</v>
      </c>
      <c r="C72" s="254" t="s">
        <v>236</v>
      </c>
      <c r="D72" s="245" t="s">
        <v>224</v>
      </c>
      <c r="E72" s="246">
        <v>1</v>
      </c>
      <c r="F72" s="247"/>
      <c r="G72" s="248">
        <f>ROUND(E72*F72,2)</f>
        <v>0</v>
      </c>
      <c r="H72" s="247"/>
      <c r="I72" s="248">
        <f>ROUND(E72*H72,2)</f>
        <v>0</v>
      </c>
      <c r="J72" s="247"/>
      <c r="K72" s="248">
        <f>ROUND(E72*J72,2)</f>
        <v>0</v>
      </c>
      <c r="L72" s="248">
        <v>21</v>
      </c>
      <c r="M72" s="248">
        <f>G72*(1+L72/100)</f>
        <v>0</v>
      </c>
      <c r="N72" s="246">
        <v>0</v>
      </c>
      <c r="O72" s="246">
        <f>ROUND(E72*N72,2)</f>
        <v>0</v>
      </c>
      <c r="P72" s="246">
        <v>0</v>
      </c>
      <c r="Q72" s="246">
        <f>ROUND(E72*P72,2)</f>
        <v>0</v>
      </c>
      <c r="R72" s="248"/>
      <c r="S72" s="248" t="s">
        <v>214</v>
      </c>
      <c r="T72" s="249" t="s">
        <v>215</v>
      </c>
      <c r="U72" s="223">
        <v>0</v>
      </c>
      <c r="V72" s="223">
        <f>ROUND(E72*U72,2)</f>
        <v>0</v>
      </c>
      <c r="W72" s="223"/>
      <c r="X72" s="223" t="s">
        <v>225</v>
      </c>
      <c r="Y72" s="223" t="s">
        <v>132</v>
      </c>
      <c r="Z72" s="213"/>
      <c r="AA72" s="213"/>
      <c r="AB72" s="213"/>
      <c r="AC72" s="213"/>
      <c r="AD72" s="213"/>
      <c r="AE72" s="213"/>
      <c r="AF72" s="213"/>
      <c r="AG72" s="213" t="s">
        <v>226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3">
        <v>31</v>
      </c>
      <c r="B73" s="244" t="s">
        <v>237</v>
      </c>
      <c r="C73" s="254" t="s">
        <v>238</v>
      </c>
      <c r="D73" s="245" t="s">
        <v>224</v>
      </c>
      <c r="E73" s="246">
        <v>1</v>
      </c>
      <c r="F73" s="247"/>
      <c r="G73" s="248">
        <f>ROUND(E73*F73,2)</f>
        <v>0</v>
      </c>
      <c r="H73" s="247"/>
      <c r="I73" s="248">
        <f>ROUND(E73*H73,2)</f>
        <v>0</v>
      </c>
      <c r="J73" s="247"/>
      <c r="K73" s="248">
        <f>ROUND(E73*J73,2)</f>
        <v>0</v>
      </c>
      <c r="L73" s="248">
        <v>21</v>
      </c>
      <c r="M73" s="248">
        <f>G73*(1+L73/100)</f>
        <v>0</v>
      </c>
      <c r="N73" s="246">
        <v>0</v>
      </c>
      <c r="O73" s="246">
        <f>ROUND(E73*N73,2)</f>
        <v>0</v>
      </c>
      <c r="P73" s="246">
        <v>0</v>
      </c>
      <c r="Q73" s="246">
        <f>ROUND(E73*P73,2)</f>
        <v>0</v>
      </c>
      <c r="R73" s="248"/>
      <c r="S73" s="248" t="s">
        <v>214</v>
      </c>
      <c r="T73" s="249" t="s">
        <v>215</v>
      </c>
      <c r="U73" s="223">
        <v>0</v>
      </c>
      <c r="V73" s="223">
        <f>ROUND(E73*U73,2)</f>
        <v>0</v>
      </c>
      <c r="W73" s="223"/>
      <c r="X73" s="223" t="s">
        <v>225</v>
      </c>
      <c r="Y73" s="223" t="s">
        <v>132</v>
      </c>
      <c r="Z73" s="213"/>
      <c r="AA73" s="213"/>
      <c r="AB73" s="213"/>
      <c r="AC73" s="213"/>
      <c r="AD73" s="213"/>
      <c r="AE73" s="213"/>
      <c r="AF73" s="213"/>
      <c r="AG73" s="213" t="s">
        <v>226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34">
        <v>32</v>
      </c>
      <c r="B74" s="235" t="s">
        <v>239</v>
      </c>
      <c r="C74" s="251" t="s">
        <v>240</v>
      </c>
      <c r="D74" s="236" t="s">
        <v>224</v>
      </c>
      <c r="E74" s="237">
        <v>1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7">
        <v>0</v>
      </c>
      <c r="O74" s="237">
        <f>ROUND(E74*N74,2)</f>
        <v>0</v>
      </c>
      <c r="P74" s="237">
        <v>0</v>
      </c>
      <c r="Q74" s="237">
        <f>ROUND(E74*P74,2)</f>
        <v>0</v>
      </c>
      <c r="R74" s="239"/>
      <c r="S74" s="239" t="s">
        <v>214</v>
      </c>
      <c r="T74" s="240" t="s">
        <v>215</v>
      </c>
      <c r="U74" s="223">
        <v>0</v>
      </c>
      <c r="V74" s="223">
        <f>ROUND(E74*U74,2)</f>
        <v>0</v>
      </c>
      <c r="W74" s="223"/>
      <c r="X74" s="223" t="s">
        <v>225</v>
      </c>
      <c r="Y74" s="223" t="s">
        <v>132</v>
      </c>
      <c r="Z74" s="213"/>
      <c r="AA74" s="213"/>
      <c r="AB74" s="213"/>
      <c r="AC74" s="213"/>
      <c r="AD74" s="213"/>
      <c r="AE74" s="213"/>
      <c r="AF74" s="213"/>
      <c r="AG74" s="213" t="s">
        <v>226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x14ac:dyDescent="0.2">
      <c r="A75" s="3"/>
      <c r="B75" s="4"/>
      <c r="C75" s="255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E75">
        <v>15</v>
      </c>
      <c r="AF75">
        <v>21</v>
      </c>
      <c r="AG75" t="s">
        <v>109</v>
      </c>
    </row>
    <row r="76" spans="1:60" x14ac:dyDescent="0.2">
      <c r="A76" s="216"/>
      <c r="B76" s="217" t="s">
        <v>29</v>
      </c>
      <c r="C76" s="256"/>
      <c r="D76" s="218"/>
      <c r="E76" s="219"/>
      <c r="F76" s="219"/>
      <c r="G76" s="233">
        <f>G8+G66</f>
        <v>0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E76">
        <f>SUMIF(L7:L74,AE75,G7:G74)</f>
        <v>0</v>
      </c>
      <c r="AF76">
        <f>SUMIF(L7:L74,AF75,G7:G74)</f>
        <v>0</v>
      </c>
      <c r="AG76" t="s">
        <v>241</v>
      </c>
    </row>
    <row r="77" spans="1:60" x14ac:dyDescent="0.2">
      <c r="C77" s="257"/>
      <c r="D77" s="10"/>
      <c r="AG77" t="s">
        <v>242</v>
      </c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WujTeqO4q+67G23I2L9vTMY+067gCtySniXe9DTJL0mN5BqBNGhdczD+1pNDLc7z/Q7072shWf5B9IP159hvg==" saltValue="ep9sDOKxQCaVIM3u7qyE3A==" spinCount="100000" sheet="1" formatRows="0"/>
  <mergeCells count="19">
    <mergeCell ref="C62:G62"/>
    <mergeCell ref="C42:G42"/>
    <mergeCell ref="C45:G45"/>
    <mergeCell ref="C47:G47"/>
    <mergeCell ref="C54:G54"/>
    <mergeCell ref="C57:G57"/>
    <mergeCell ref="C60:G60"/>
    <mergeCell ref="C16:G16"/>
    <mergeCell ref="C19:G19"/>
    <mergeCell ref="C25:G25"/>
    <mergeCell ref="C29:G29"/>
    <mergeCell ref="C34:G34"/>
    <mergeCell ref="C40:G40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96</v>
      </c>
      <c r="B1" s="198"/>
      <c r="C1" s="198"/>
      <c r="D1" s="198"/>
      <c r="E1" s="198"/>
      <c r="F1" s="198"/>
      <c r="G1" s="198"/>
      <c r="AG1" t="s">
        <v>97</v>
      </c>
    </row>
    <row r="2" spans="1:60" ht="24.95" customHeight="1" x14ac:dyDescent="0.2">
      <c r="A2" s="199" t="s">
        <v>7</v>
      </c>
      <c r="B2" s="49" t="s">
        <v>44</v>
      </c>
      <c r="C2" s="202" t="s">
        <v>45</v>
      </c>
      <c r="D2" s="200"/>
      <c r="E2" s="200"/>
      <c r="F2" s="200"/>
      <c r="G2" s="201"/>
      <c r="AG2" t="s">
        <v>98</v>
      </c>
    </row>
    <row r="3" spans="1:60" ht="24.95" customHeight="1" x14ac:dyDescent="0.2">
      <c r="A3" s="199" t="s">
        <v>8</v>
      </c>
      <c r="B3" s="49" t="s">
        <v>50</v>
      </c>
      <c r="C3" s="202" t="s">
        <v>51</v>
      </c>
      <c r="D3" s="200"/>
      <c r="E3" s="200"/>
      <c r="F3" s="200"/>
      <c r="G3" s="201"/>
      <c r="AC3" s="177" t="s">
        <v>98</v>
      </c>
      <c r="AG3" t="s">
        <v>99</v>
      </c>
    </row>
    <row r="4" spans="1:60" ht="24.95" customHeight="1" x14ac:dyDescent="0.2">
      <c r="A4" s="203" t="s">
        <v>9</v>
      </c>
      <c r="B4" s="204" t="s">
        <v>50</v>
      </c>
      <c r="C4" s="205" t="s">
        <v>51</v>
      </c>
      <c r="D4" s="206"/>
      <c r="E4" s="206"/>
      <c r="F4" s="206"/>
      <c r="G4" s="207"/>
      <c r="AG4" t="s">
        <v>100</v>
      </c>
    </row>
    <row r="5" spans="1:60" x14ac:dyDescent="0.2">
      <c r="D5" s="10"/>
    </row>
    <row r="6" spans="1:60" ht="38.25" x14ac:dyDescent="0.2">
      <c r="A6" s="209" t="s">
        <v>101</v>
      </c>
      <c r="B6" s="211" t="s">
        <v>102</v>
      </c>
      <c r="C6" s="211" t="s">
        <v>103</v>
      </c>
      <c r="D6" s="210" t="s">
        <v>104</v>
      </c>
      <c r="E6" s="209" t="s">
        <v>105</v>
      </c>
      <c r="F6" s="208" t="s">
        <v>106</v>
      </c>
      <c r="G6" s="209" t="s">
        <v>29</v>
      </c>
      <c r="H6" s="212" t="s">
        <v>30</v>
      </c>
      <c r="I6" s="212" t="s">
        <v>107</v>
      </c>
      <c r="J6" s="212" t="s">
        <v>31</v>
      </c>
      <c r="K6" s="212" t="s">
        <v>108</v>
      </c>
      <c r="L6" s="212" t="s">
        <v>109</v>
      </c>
      <c r="M6" s="212" t="s">
        <v>110</v>
      </c>
      <c r="N6" s="212" t="s">
        <v>111</v>
      </c>
      <c r="O6" s="212" t="s">
        <v>112</v>
      </c>
      <c r="P6" s="212" t="s">
        <v>113</v>
      </c>
      <c r="Q6" s="212" t="s">
        <v>114</v>
      </c>
      <c r="R6" s="212" t="s">
        <v>115</v>
      </c>
      <c r="S6" s="212" t="s">
        <v>116</v>
      </c>
      <c r="T6" s="212" t="s">
        <v>117</v>
      </c>
      <c r="U6" s="212" t="s">
        <v>118</v>
      </c>
      <c r="V6" s="212" t="s">
        <v>119</v>
      </c>
      <c r="W6" s="212" t="s">
        <v>120</v>
      </c>
      <c r="X6" s="212" t="s">
        <v>121</v>
      </c>
      <c r="Y6" s="212" t="s">
        <v>122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7" t="s">
        <v>123</v>
      </c>
      <c r="B8" s="228" t="s">
        <v>68</v>
      </c>
      <c r="C8" s="250" t="s">
        <v>69</v>
      </c>
      <c r="D8" s="229"/>
      <c r="E8" s="230"/>
      <c r="F8" s="231"/>
      <c r="G8" s="231">
        <f>SUMIF(AG9:AG62,"&lt;&gt;NOR",G9:G62)</f>
        <v>0</v>
      </c>
      <c r="H8" s="231"/>
      <c r="I8" s="231">
        <f>SUM(I9:I62)</f>
        <v>0</v>
      </c>
      <c r="J8" s="231"/>
      <c r="K8" s="231">
        <f>SUM(K9:K62)</f>
        <v>0</v>
      </c>
      <c r="L8" s="231"/>
      <c r="M8" s="231">
        <f>SUM(M9:M62)</f>
        <v>0</v>
      </c>
      <c r="N8" s="230"/>
      <c r="O8" s="230">
        <f>SUM(O9:O62)</f>
        <v>0</v>
      </c>
      <c r="P8" s="230"/>
      <c r="Q8" s="230">
        <f>SUM(Q9:Q62)</f>
        <v>394.29</v>
      </c>
      <c r="R8" s="231"/>
      <c r="S8" s="231"/>
      <c r="T8" s="232"/>
      <c r="U8" s="226"/>
      <c r="V8" s="226">
        <f>SUM(V9:V62)</f>
        <v>561.4</v>
      </c>
      <c r="W8" s="226"/>
      <c r="X8" s="226"/>
      <c r="Y8" s="226"/>
      <c r="AG8" t="s">
        <v>124</v>
      </c>
    </row>
    <row r="9" spans="1:60" ht="22.5" outlineLevel="1" x14ac:dyDescent="0.2">
      <c r="A9" s="234">
        <v>1</v>
      </c>
      <c r="B9" s="235" t="s">
        <v>243</v>
      </c>
      <c r="C9" s="251" t="s">
        <v>244</v>
      </c>
      <c r="D9" s="236" t="s">
        <v>173</v>
      </c>
      <c r="E9" s="237">
        <v>419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0.23499999999999999</v>
      </c>
      <c r="Q9" s="237">
        <f>ROUND(E9*P9,2)</f>
        <v>98.47</v>
      </c>
      <c r="R9" s="239" t="s">
        <v>245</v>
      </c>
      <c r="S9" s="239" t="s">
        <v>246</v>
      </c>
      <c r="T9" s="240" t="s">
        <v>246</v>
      </c>
      <c r="U9" s="223">
        <v>7.2999999999999995E-2</v>
      </c>
      <c r="V9" s="223">
        <f>ROUND(E9*U9,2)</f>
        <v>30.59</v>
      </c>
      <c r="W9" s="223"/>
      <c r="X9" s="223" t="s">
        <v>131</v>
      </c>
      <c r="Y9" s="223" t="s">
        <v>132</v>
      </c>
      <c r="Z9" s="213"/>
      <c r="AA9" s="213"/>
      <c r="AB9" s="213"/>
      <c r="AC9" s="213"/>
      <c r="AD9" s="213"/>
      <c r="AE9" s="213"/>
      <c r="AF9" s="213"/>
      <c r="AG9" s="213" t="s">
        <v>133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53" t="s">
        <v>247</v>
      </c>
      <c r="D10" s="224"/>
      <c r="E10" s="225">
        <v>419</v>
      </c>
      <c r="F10" s="223"/>
      <c r="G10" s="22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137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34">
        <v>2</v>
      </c>
      <c r="B11" s="235" t="s">
        <v>248</v>
      </c>
      <c r="C11" s="251" t="s">
        <v>249</v>
      </c>
      <c r="D11" s="236" t="s">
        <v>173</v>
      </c>
      <c r="E11" s="237">
        <v>50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7">
        <v>0</v>
      </c>
      <c r="O11" s="237">
        <f>ROUND(E11*N11,2)</f>
        <v>0</v>
      </c>
      <c r="P11" s="237">
        <v>0.44</v>
      </c>
      <c r="Q11" s="237">
        <f>ROUND(E11*P11,2)</f>
        <v>22</v>
      </c>
      <c r="R11" s="239" t="s">
        <v>245</v>
      </c>
      <c r="S11" s="239" t="s">
        <v>129</v>
      </c>
      <c r="T11" s="240" t="s">
        <v>129</v>
      </c>
      <c r="U11" s="223">
        <v>0.63200000000000001</v>
      </c>
      <c r="V11" s="223">
        <f>ROUND(E11*U11,2)</f>
        <v>31.6</v>
      </c>
      <c r="W11" s="223"/>
      <c r="X11" s="223" t="s">
        <v>131</v>
      </c>
      <c r="Y11" s="223" t="s">
        <v>132</v>
      </c>
      <c r="Z11" s="213"/>
      <c r="AA11" s="213"/>
      <c r="AB11" s="213"/>
      <c r="AC11" s="213"/>
      <c r="AD11" s="213"/>
      <c r="AE11" s="213"/>
      <c r="AF11" s="213"/>
      <c r="AG11" s="213" t="s">
        <v>133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2" x14ac:dyDescent="0.2">
      <c r="A12" s="220"/>
      <c r="B12" s="221"/>
      <c r="C12" s="253" t="s">
        <v>250</v>
      </c>
      <c r="D12" s="224"/>
      <c r="E12" s="225">
        <v>50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137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34">
        <v>3</v>
      </c>
      <c r="B13" s="235" t="s">
        <v>251</v>
      </c>
      <c r="C13" s="251" t="s">
        <v>252</v>
      </c>
      <c r="D13" s="236" t="s">
        <v>173</v>
      </c>
      <c r="E13" s="237">
        <v>369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7">
        <v>0</v>
      </c>
      <c r="O13" s="237">
        <f>ROUND(E13*N13,2)</f>
        <v>0</v>
      </c>
      <c r="P13" s="237">
        <v>0.33</v>
      </c>
      <c r="Q13" s="237">
        <f>ROUND(E13*P13,2)</f>
        <v>121.77</v>
      </c>
      <c r="R13" s="239" t="s">
        <v>245</v>
      </c>
      <c r="S13" s="239" t="s">
        <v>129</v>
      </c>
      <c r="T13" s="240" t="s">
        <v>129</v>
      </c>
      <c r="U13" s="223">
        <v>0.06</v>
      </c>
      <c r="V13" s="223">
        <f>ROUND(E13*U13,2)</f>
        <v>22.14</v>
      </c>
      <c r="W13" s="223"/>
      <c r="X13" s="223" t="s">
        <v>131</v>
      </c>
      <c r="Y13" s="223" t="s">
        <v>132</v>
      </c>
      <c r="Z13" s="213"/>
      <c r="AA13" s="213"/>
      <c r="AB13" s="213"/>
      <c r="AC13" s="213"/>
      <c r="AD13" s="213"/>
      <c r="AE13" s="213"/>
      <c r="AF13" s="213"/>
      <c r="AG13" s="213" t="s">
        <v>133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53" t="s">
        <v>253</v>
      </c>
      <c r="D14" s="224"/>
      <c r="E14" s="225">
        <v>369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137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34">
        <v>4</v>
      </c>
      <c r="B15" s="235" t="s">
        <v>254</v>
      </c>
      <c r="C15" s="251" t="s">
        <v>255</v>
      </c>
      <c r="D15" s="236" t="s">
        <v>173</v>
      </c>
      <c r="E15" s="237">
        <v>100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7">
        <v>0</v>
      </c>
      <c r="O15" s="237">
        <f>ROUND(E15*N15,2)</f>
        <v>0</v>
      </c>
      <c r="P15" s="237">
        <v>0.22</v>
      </c>
      <c r="Q15" s="237">
        <f>ROUND(E15*P15,2)</f>
        <v>22</v>
      </c>
      <c r="R15" s="239" t="s">
        <v>245</v>
      </c>
      <c r="S15" s="239" t="s">
        <v>129</v>
      </c>
      <c r="T15" s="240" t="s">
        <v>129</v>
      </c>
      <c r="U15" s="223">
        <v>0.38</v>
      </c>
      <c r="V15" s="223">
        <f>ROUND(E15*U15,2)</f>
        <v>38</v>
      </c>
      <c r="W15" s="223"/>
      <c r="X15" s="223" t="s">
        <v>131</v>
      </c>
      <c r="Y15" s="223" t="s">
        <v>132</v>
      </c>
      <c r="Z15" s="213"/>
      <c r="AA15" s="213"/>
      <c r="AB15" s="213"/>
      <c r="AC15" s="213"/>
      <c r="AD15" s="213"/>
      <c r="AE15" s="213"/>
      <c r="AF15" s="213"/>
      <c r="AG15" s="213" t="s">
        <v>143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53" t="s">
        <v>256</v>
      </c>
      <c r="D16" s="224"/>
      <c r="E16" s="225">
        <v>100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137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34">
        <v>5</v>
      </c>
      <c r="B17" s="235" t="s">
        <v>257</v>
      </c>
      <c r="C17" s="251" t="s">
        <v>258</v>
      </c>
      <c r="D17" s="236" t="s">
        <v>173</v>
      </c>
      <c r="E17" s="237">
        <v>369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7">
        <v>0</v>
      </c>
      <c r="O17" s="237">
        <f>ROUND(E17*N17,2)</f>
        <v>0</v>
      </c>
      <c r="P17" s="237">
        <v>0.22</v>
      </c>
      <c r="Q17" s="237">
        <f>ROUND(E17*P17,2)</f>
        <v>81.180000000000007</v>
      </c>
      <c r="R17" s="239" t="s">
        <v>245</v>
      </c>
      <c r="S17" s="239" t="s">
        <v>129</v>
      </c>
      <c r="T17" s="240" t="s">
        <v>129</v>
      </c>
      <c r="U17" s="223">
        <v>7.0000000000000007E-2</v>
      </c>
      <c r="V17" s="223">
        <f>ROUND(E17*U17,2)</f>
        <v>25.83</v>
      </c>
      <c r="W17" s="223"/>
      <c r="X17" s="223" t="s">
        <v>131</v>
      </c>
      <c r="Y17" s="223" t="s">
        <v>132</v>
      </c>
      <c r="Z17" s="213"/>
      <c r="AA17" s="213"/>
      <c r="AB17" s="213"/>
      <c r="AC17" s="213"/>
      <c r="AD17" s="213"/>
      <c r="AE17" s="213"/>
      <c r="AF17" s="213"/>
      <c r="AG17" s="213" t="s">
        <v>133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53" t="s">
        <v>259</v>
      </c>
      <c r="D18" s="224"/>
      <c r="E18" s="225">
        <v>369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137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4">
        <v>6</v>
      </c>
      <c r="B19" s="235" t="s">
        <v>260</v>
      </c>
      <c r="C19" s="251" t="s">
        <v>261</v>
      </c>
      <c r="D19" s="236" t="s">
        <v>262</v>
      </c>
      <c r="E19" s="237">
        <v>177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7">
        <v>0</v>
      </c>
      <c r="O19" s="237">
        <f>ROUND(E19*N19,2)</f>
        <v>0</v>
      </c>
      <c r="P19" s="237">
        <v>0.27</v>
      </c>
      <c r="Q19" s="237">
        <f>ROUND(E19*P19,2)</f>
        <v>47.79</v>
      </c>
      <c r="R19" s="239" t="s">
        <v>245</v>
      </c>
      <c r="S19" s="239" t="s">
        <v>129</v>
      </c>
      <c r="T19" s="240" t="s">
        <v>129</v>
      </c>
      <c r="U19" s="223">
        <v>0.123</v>
      </c>
      <c r="V19" s="223">
        <f>ROUND(E19*U19,2)</f>
        <v>21.77</v>
      </c>
      <c r="W19" s="223"/>
      <c r="X19" s="223" t="s">
        <v>131</v>
      </c>
      <c r="Y19" s="223" t="s">
        <v>132</v>
      </c>
      <c r="Z19" s="213"/>
      <c r="AA19" s="213"/>
      <c r="AB19" s="213"/>
      <c r="AC19" s="213"/>
      <c r="AD19" s="213"/>
      <c r="AE19" s="213"/>
      <c r="AF19" s="213"/>
      <c r="AG19" s="213" t="s">
        <v>133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 x14ac:dyDescent="0.2">
      <c r="A20" s="220"/>
      <c r="B20" s="221"/>
      <c r="C20" s="252" t="s">
        <v>263</v>
      </c>
      <c r="D20" s="242"/>
      <c r="E20" s="242"/>
      <c r="F20" s="242"/>
      <c r="G20" s="242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135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41" t="str">
        <f>C20</f>
        <v>s vybouráním lože, s přemístěním hmot na skládku na vzdálenost do 3 m nebo naložením na dopravní prostředek</v>
      </c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53" t="s">
        <v>264</v>
      </c>
      <c r="D21" s="224"/>
      <c r="E21" s="225">
        <v>177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137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4">
        <v>7</v>
      </c>
      <c r="B22" s="235" t="s">
        <v>265</v>
      </c>
      <c r="C22" s="251" t="s">
        <v>266</v>
      </c>
      <c r="D22" s="236" t="s">
        <v>262</v>
      </c>
      <c r="E22" s="237">
        <v>3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0</v>
      </c>
      <c r="O22" s="237">
        <f>ROUND(E22*N22,2)</f>
        <v>0</v>
      </c>
      <c r="P22" s="237">
        <v>0.35960999999999999</v>
      </c>
      <c r="Q22" s="237">
        <f>ROUND(E22*P22,2)</f>
        <v>1.08</v>
      </c>
      <c r="R22" s="239" t="s">
        <v>245</v>
      </c>
      <c r="S22" s="239" t="s">
        <v>129</v>
      </c>
      <c r="T22" s="240" t="s">
        <v>129</v>
      </c>
      <c r="U22" s="223">
        <v>0.26500000000000001</v>
      </c>
      <c r="V22" s="223">
        <f>ROUND(E22*U22,2)</f>
        <v>0.8</v>
      </c>
      <c r="W22" s="223"/>
      <c r="X22" s="223" t="s">
        <v>131</v>
      </c>
      <c r="Y22" s="223" t="s">
        <v>132</v>
      </c>
      <c r="Z22" s="213"/>
      <c r="AA22" s="213"/>
      <c r="AB22" s="213"/>
      <c r="AC22" s="213"/>
      <c r="AD22" s="213"/>
      <c r="AE22" s="213"/>
      <c r="AF22" s="213"/>
      <c r="AG22" s="213" t="s">
        <v>133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52" t="s">
        <v>267</v>
      </c>
      <c r="D23" s="242"/>
      <c r="E23" s="242"/>
      <c r="F23" s="242"/>
      <c r="G23" s="242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135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2" x14ac:dyDescent="0.2">
      <c r="A24" s="220"/>
      <c r="B24" s="221"/>
      <c r="C24" s="253" t="s">
        <v>268</v>
      </c>
      <c r="D24" s="224"/>
      <c r="E24" s="225">
        <v>3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137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34">
        <v>8</v>
      </c>
      <c r="B25" s="235" t="s">
        <v>269</v>
      </c>
      <c r="C25" s="251" t="s">
        <v>270</v>
      </c>
      <c r="D25" s="236" t="s">
        <v>127</v>
      </c>
      <c r="E25" s="237">
        <v>446.88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9" t="s">
        <v>128</v>
      </c>
      <c r="S25" s="239" t="s">
        <v>129</v>
      </c>
      <c r="T25" s="240" t="s">
        <v>129</v>
      </c>
      <c r="U25" s="223">
        <v>0.43</v>
      </c>
      <c r="V25" s="223">
        <f>ROUND(E25*U25,2)</f>
        <v>192.16</v>
      </c>
      <c r="W25" s="223"/>
      <c r="X25" s="223" t="s">
        <v>131</v>
      </c>
      <c r="Y25" s="223" t="s">
        <v>132</v>
      </c>
      <c r="Z25" s="213"/>
      <c r="AA25" s="213"/>
      <c r="AB25" s="213"/>
      <c r="AC25" s="213"/>
      <c r="AD25" s="213"/>
      <c r="AE25" s="213"/>
      <c r="AF25" s="213"/>
      <c r="AG25" s="213" t="s">
        <v>133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2" x14ac:dyDescent="0.2">
      <c r="A26" s="220"/>
      <c r="B26" s="221"/>
      <c r="C26" s="252" t="s">
        <v>271</v>
      </c>
      <c r="D26" s="242"/>
      <c r="E26" s="242"/>
      <c r="F26" s="242"/>
      <c r="G26" s="242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135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41" t="str">
        <f>C26</f>
        <v>s přemístěním výkopku v příčných profilech na vzdálenost do 15 m nebo s naložením na dopravní prostředek.</v>
      </c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53" t="s">
        <v>272</v>
      </c>
      <c r="D27" s="224"/>
      <c r="E27" s="225">
        <v>159.55000000000001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137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3" x14ac:dyDescent="0.2">
      <c r="A28" s="220"/>
      <c r="B28" s="221"/>
      <c r="C28" s="253" t="s">
        <v>273</v>
      </c>
      <c r="D28" s="224"/>
      <c r="E28" s="225"/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137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3" x14ac:dyDescent="0.2">
      <c r="A29" s="220"/>
      <c r="B29" s="221"/>
      <c r="C29" s="260" t="s">
        <v>274</v>
      </c>
      <c r="D29" s="258"/>
      <c r="E29" s="259"/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137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3" x14ac:dyDescent="0.2">
      <c r="A30" s="220"/>
      <c r="B30" s="221"/>
      <c r="C30" s="261" t="s">
        <v>275</v>
      </c>
      <c r="D30" s="258"/>
      <c r="E30" s="259">
        <v>258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137</v>
      </c>
      <c r="AH30" s="213">
        <v>2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3" x14ac:dyDescent="0.2">
      <c r="A31" s="220"/>
      <c r="B31" s="221"/>
      <c r="C31" s="261" t="s">
        <v>276</v>
      </c>
      <c r="D31" s="258"/>
      <c r="E31" s="259">
        <v>3.6749999999999998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137</v>
      </c>
      <c r="AH31" s="213">
        <v>2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3" x14ac:dyDescent="0.2">
      <c r="A32" s="220"/>
      <c r="B32" s="221"/>
      <c r="C32" s="261" t="s">
        <v>277</v>
      </c>
      <c r="D32" s="258"/>
      <c r="E32" s="259">
        <v>12.494999999999999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137</v>
      </c>
      <c r="AH32" s="213">
        <v>2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3" x14ac:dyDescent="0.2">
      <c r="A33" s="220"/>
      <c r="B33" s="221"/>
      <c r="C33" s="261" t="s">
        <v>278</v>
      </c>
      <c r="D33" s="258"/>
      <c r="E33" s="259">
        <v>13.2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137</v>
      </c>
      <c r="AH33" s="213">
        <v>2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3" x14ac:dyDescent="0.2">
      <c r="A34" s="220"/>
      <c r="B34" s="221"/>
      <c r="C34" s="260" t="s">
        <v>279</v>
      </c>
      <c r="D34" s="258"/>
      <c r="E34" s="259"/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137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3" x14ac:dyDescent="0.2">
      <c r="A35" s="220"/>
      <c r="B35" s="221"/>
      <c r="C35" s="253" t="s">
        <v>280</v>
      </c>
      <c r="D35" s="224"/>
      <c r="E35" s="225">
        <v>287.33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137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34">
        <v>9</v>
      </c>
      <c r="B36" s="235" t="s">
        <v>281</v>
      </c>
      <c r="C36" s="251" t="s">
        <v>282</v>
      </c>
      <c r="D36" s="236" t="s">
        <v>127</v>
      </c>
      <c r="E36" s="237">
        <v>22.332799999999999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9" t="s">
        <v>128</v>
      </c>
      <c r="S36" s="239" t="s">
        <v>129</v>
      </c>
      <c r="T36" s="240" t="s">
        <v>129</v>
      </c>
      <c r="U36" s="223">
        <v>0.5</v>
      </c>
      <c r="V36" s="223">
        <f>ROUND(E36*U36,2)</f>
        <v>11.17</v>
      </c>
      <c r="W36" s="223"/>
      <c r="X36" s="223" t="s">
        <v>131</v>
      </c>
      <c r="Y36" s="223" t="s">
        <v>132</v>
      </c>
      <c r="Z36" s="213"/>
      <c r="AA36" s="213"/>
      <c r="AB36" s="213"/>
      <c r="AC36" s="213"/>
      <c r="AD36" s="213"/>
      <c r="AE36" s="213"/>
      <c r="AF36" s="213"/>
      <c r="AG36" s="213" t="s">
        <v>133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2" x14ac:dyDescent="0.2">
      <c r="A37" s="220"/>
      <c r="B37" s="221"/>
      <c r="C37" s="252" t="s">
        <v>283</v>
      </c>
      <c r="D37" s="242"/>
      <c r="E37" s="242"/>
      <c r="F37" s="242"/>
      <c r="G37" s="242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135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41" t="str">
        <f>C37</f>
        <v>zapažených i nezapažených s urovnáním dna do předepsaného profilu a spádu, s přehozením výkopku na přilehlém terénu na vzdálenost do 3 m od podélné osy rýhy nebo s naložením výkopku na dopravní prostředek.</v>
      </c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53" t="s">
        <v>284</v>
      </c>
      <c r="D38" s="224"/>
      <c r="E38" s="225">
        <v>22.332799999999999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137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34">
        <v>10</v>
      </c>
      <c r="B39" s="235" t="s">
        <v>157</v>
      </c>
      <c r="C39" s="251" t="s">
        <v>158</v>
      </c>
      <c r="D39" s="236" t="s">
        <v>127</v>
      </c>
      <c r="E39" s="237">
        <v>373.62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9" t="s">
        <v>128</v>
      </c>
      <c r="S39" s="239" t="s">
        <v>129</v>
      </c>
      <c r="T39" s="240" t="s">
        <v>129</v>
      </c>
      <c r="U39" s="223">
        <v>2.1999999999999999E-2</v>
      </c>
      <c r="V39" s="223">
        <f>ROUND(E39*U39,2)</f>
        <v>8.2200000000000006</v>
      </c>
      <c r="W39" s="223"/>
      <c r="X39" s="223" t="s">
        <v>131</v>
      </c>
      <c r="Y39" s="223" t="s">
        <v>132</v>
      </c>
      <c r="Z39" s="213"/>
      <c r="AA39" s="213"/>
      <c r="AB39" s="213"/>
      <c r="AC39" s="213"/>
      <c r="AD39" s="213"/>
      <c r="AE39" s="213"/>
      <c r="AF39" s="213"/>
      <c r="AG39" s="213" t="s">
        <v>133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">
      <c r="A40" s="220"/>
      <c r="B40" s="221"/>
      <c r="C40" s="252" t="s">
        <v>154</v>
      </c>
      <c r="D40" s="242"/>
      <c r="E40" s="242"/>
      <c r="F40" s="242"/>
      <c r="G40" s="242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135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">
      <c r="A41" s="220"/>
      <c r="B41" s="221"/>
      <c r="C41" s="253" t="s">
        <v>285</v>
      </c>
      <c r="D41" s="224"/>
      <c r="E41" s="225">
        <v>159.55000000000001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137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3" x14ac:dyDescent="0.2">
      <c r="A42" s="220"/>
      <c r="B42" s="221"/>
      <c r="C42" s="253" t="s">
        <v>286</v>
      </c>
      <c r="D42" s="224"/>
      <c r="E42" s="225">
        <v>287.33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137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3" x14ac:dyDescent="0.2">
      <c r="A43" s="220"/>
      <c r="B43" s="221"/>
      <c r="C43" s="253" t="s">
        <v>287</v>
      </c>
      <c r="D43" s="224"/>
      <c r="E43" s="225">
        <v>22.33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137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3" x14ac:dyDescent="0.2">
      <c r="A44" s="220"/>
      <c r="B44" s="221"/>
      <c r="C44" s="253" t="s">
        <v>288</v>
      </c>
      <c r="D44" s="224"/>
      <c r="E44" s="225">
        <v>-95.59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137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2.5" outlineLevel="1" x14ac:dyDescent="0.2">
      <c r="A45" s="234">
        <v>11</v>
      </c>
      <c r="B45" s="235" t="s">
        <v>163</v>
      </c>
      <c r="C45" s="251" t="s">
        <v>164</v>
      </c>
      <c r="D45" s="236" t="s">
        <v>127</v>
      </c>
      <c r="E45" s="237">
        <v>382.92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7">
        <v>0</v>
      </c>
      <c r="O45" s="237">
        <f>ROUND(E45*N45,2)</f>
        <v>0</v>
      </c>
      <c r="P45" s="237">
        <v>0</v>
      </c>
      <c r="Q45" s="237">
        <f>ROUND(E45*P45,2)</f>
        <v>0</v>
      </c>
      <c r="R45" s="239" t="s">
        <v>128</v>
      </c>
      <c r="S45" s="239" t="s">
        <v>129</v>
      </c>
      <c r="T45" s="240" t="s">
        <v>129</v>
      </c>
      <c r="U45" s="223">
        <v>0.04</v>
      </c>
      <c r="V45" s="223">
        <f>ROUND(E45*U45,2)</f>
        <v>15.32</v>
      </c>
      <c r="W45" s="223"/>
      <c r="X45" s="223" t="s">
        <v>131</v>
      </c>
      <c r="Y45" s="223" t="s">
        <v>132</v>
      </c>
      <c r="Z45" s="213"/>
      <c r="AA45" s="213"/>
      <c r="AB45" s="213"/>
      <c r="AC45" s="213"/>
      <c r="AD45" s="213"/>
      <c r="AE45" s="213"/>
      <c r="AF45" s="213"/>
      <c r="AG45" s="213" t="s">
        <v>133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">
      <c r="A46" s="220"/>
      <c r="B46" s="221"/>
      <c r="C46" s="252" t="s">
        <v>165</v>
      </c>
      <c r="D46" s="242"/>
      <c r="E46" s="242"/>
      <c r="F46" s="242"/>
      <c r="G46" s="242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135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">
      <c r="A47" s="220"/>
      <c r="B47" s="221"/>
      <c r="C47" s="253" t="s">
        <v>289</v>
      </c>
      <c r="D47" s="224"/>
      <c r="E47" s="225">
        <v>287.33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137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3" x14ac:dyDescent="0.2">
      <c r="A48" s="220"/>
      <c r="B48" s="221"/>
      <c r="C48" s="253" t="s">
        <v>290</v>
      </c>
      <c r="D48" s="224"/>
      <c r="E48" s="225">
        <v>95.59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137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34">
        <v>12</v>
      </c>
      <c r="B49" s="235" t="s">
        <v>291</v>
      </c>
      <c r="C49" s="251" t="s">
        <v>292</v>
      </c>
      <c r="D49" s="236" t="s">
        <v>173</v>
      </c>
      <c r="E49" s="237">
        <v>1489.15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9" t="s">
        <v>128</v>
      </c>
      <c r="S49" s="239" t="s">
        <v>129</v>
      </c>
      <c r="T49" s="240" t="s">
        <v>129</v>
      </c>
      <c r="U49" s="223">
        <v>0.02</v>
      </c>
      <c r="V49" s="223">
        <f>ROUND(E49*U49,2)</f>
        <v>29.78</v>
      </c>
      <c r="W49" s="223"/>
      <c r="X49" s="223" t="s">
        <v>131</v>
      </c>
      <c r="Y49" s="223" t="s">
        <v>132</v>
      </c>
      <c r="Z49" s="213"/>
      <c r="AA49" s="213"/>
      <c r="AB49" s="213"/>
      <c r="AC49" s="213"/>
      <c r="AD49" s="213"/>
      <c r="AE49" s="213"/>
      <c r="AF49" s="213"/>
      <c r="AG49" s="213" t="s">
        <v>143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">
      <c r="A50" s="220"/>
      <c r="B50" s="221"/>
      <c r="C50" s="252" t="s">
        <v>293</v>
      </c>
      <c r="D50" s="242"/>
      <c r="E50" s="242"/>
      <c r="F50" s="242"/>
      <c r="G50" s="242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135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53" t="s">
        <v>294</v>
      </c>
      <c r="D51" s="224"/>
      <c r="E51" s="225">
        <v>910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137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3" x14ac:dyDescent="0.2">
      <c r="A52" s="220"/>
      <c r="B52" s="221"/>
      <c r="C52" s="253" t="s">
        <v>295</v>
      </c>
      <c r="D52" s="224"/>
      <c r="E52" s="225">
        <v>420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137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3" x14ac:dyDescent="0.2">
      <c r="A53" s="220"/>
      <c r="B53" s="221"/>
      <c r="C53" s="253" t="s">
        <v>296</v>
      </c>
      <c r="D53" s="224"/>
      <c r="E53" s="225">
        <v>33.25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137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3" x14ac:dyDescent="0.2">
      <c r="A54" s="220"/>
      <c r="B54" s="221"/>
      <c r="C54" s="253" t="s">
        <v>297</v>
      </c>
      <c r="D54" s="224"/>
      <c r="E54" s="225">
        <v>8.4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137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3" x14ac:dyDescent="0.2">
      <c r="A55" s="220"/>
      <c r="B55" s="221"/>
      <c r="C55" s="253" t="s">
        <v>298</v>
      </c>
      <c r="D55" s="224"/>
      <c r="E55" s="225">
        <v>117.5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137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 x14ac:dyDescent="0.2">
      <c r="A56" s="234">
        <v>13</v>
      </c>
      <c r="B56" s="235" t="s">
        <v>299</v>
      </c>
      <c r="C56" s="251" t="s">
        <v>300</v>
      </c>
      <c r="D56" s="236" t="s">
        <v>173</v>
      </c>
      <c r="E56" s="237">
        <v>1489.15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7">
        <v>0</v>
      </c>
      <c r="O56" s="237">
        <f>ROUND(E56*N56,2)</f>
        <v>0</v>
      </c>
      <c r="P56" s="237">
        <v>0</v>
      </c>
      <c r="Q56" s="237">
        <f>ROUND(E56*P56,2)</f>
        <v>0</v>
      </c>
      <c r="R56" s="239" t="s">
        <v>174</v>
      </c>
      <c r="S56" s="239" t="s">
        <v>129</v>
      </c>
      <c r="T56" s="240" t="s">
        <v>129</v>
      </c>
      <c r="U56" s="223">
        <v>0.09</v>
      </c>
      <c r="V56" s="223">
        <f>ROUND(E56*U56,2)</f>
        <v>134.02000000000001</v>
      </c>
      <c r="W56" s="223"/>
      <c r="X56" s="223" t="s">
        <v>131</v>
      </c>
      <c r="Y56" s="223" t="s">
        <v>132</v>
      </c>
      <c r="Z56" s="213"/>
      <c r="AA56" s="213"/>
      <c r="AB56" s="213"/>
      <c r="AC56" s="213"/>
      <c r="AD56" s="213"/>
      <c r="AE56" s="213"/>
      <c r="AF56" s="213"/>
      <c r="AG56" s="213" t="s">
        <v>133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">
      <c r="A57" s="220"/>
      <c r="B57" s="221"/>
      <c r="C57" s="252" t="s">
        <v>178</v>
      </c>
      <c r="D57" s="242"/>
      <c r="E57" s="242"/>
      <c r="F57" s="242"/>
      <c r="G57" s="242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135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2" x14ac:dyDescent="0.2">
      <c r="A58" s="220"/>
      <c r="B58" s="221"/>
      <c r="C58" s="253" t="s">
        <v>301</v>
      </c>
      <c r="D58" s="224"/>
      <c r="E58" s="225">
        <v>1489.15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137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34">
        <v>14</v>
      </c>
      <c r="B59" s="235" t="s">
        <v>302</v>
      </c>
      <c r="C59" s="251" t="s">
        <v>303</v>
      </c>
      <c r="D59" s="236" t="s">
        <v>127</v>
      </c>
      <c r="E59" s="237">
        <v>373.62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7">
        <v>0</v>
      </c>
      <c r="O59" s="237">
        <f>ROUND(E59*N59,2)</f>
        <v>0</v>
      </c>
      <c r="P59" s="237">
        <v>0</v>
      </c>
      <c r="Q59" s="237">
        <f>ROUND(E59*P59,2)</f>
        <v>0</v>
      </c>
      <c r="R59" s="239" t="s">
        <v>128</v>
      </c>
      <c r="S59" s="239" t="s">
        <v>129</v>
      </c>
      <c r="T59" s="240" t="s">
        <v>129</v>
      </c>
      <c r="U59" s="223">
        <v>0</v>
      </c>
      <c r="V59" s="223">
        <f>ROUND(E59*U59,2)</f>
        <v>0</v>
      </c>
      <c r="W59" s="223"/>
      <c r="X59" s="223" t="s">
        <v>131</v>
      </c>
      <c r="Y59" s="223" t="s">
        <v>132</v>
      </c>
      <c r="Z59" s="213"/>
      <c r="AA59" s="213"/>
      <c r="AB59" s="213"/>
      <c r="AC59" s="213"/>
      <c r="AD59" s="213"/>
      <c r="AE59" s="213"/>
      <c r="AF59" s="213"/>
      <c r="AG59" s="213" t="s">
        <v>133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2" x14ac:dyDescent="0.2">
      <c r="A60" s="220"/>
      <c r="B60" s="221"/>
      <c r="C60" s="253" t="s">
        <v>304</v>
      </c>
      <c r="D60" s="224"/>
      <c r="E60" s="225">
        <v>373.62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137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4">
        <v>15</v>
      </c>
      <c r="B61" s="235" t="s">
        <v>305</v>
      </c>
      <c r="C61" s="251" t="s">
        <v>306</v>
      </c>
      <c r="D61" s="236" t="s">
        <v>197</v>
      </c>
      <c r="E61" s="237">
        <v>531.56050000000005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9"/>
      <c r="S61" s="239" t="s">
        <v>214</v>
      </c>
      <c r="T61" s="240" t="s">
        <v>215</v>
      </c>
      <c r="U61" s="223">
        <v>0</v>
      </c>
      <c r="V61" s="223">
        <f>ROUND(E61*U61,2)</f>
        <v>0</v>
      </c>
      <c r="W61" s="223"/>
      <c r="X61" s="223" t="s">
        <v>216</v>
      </c>
      <c r="Y61" s="223" t="s">
        <v>132</v>
      </c>
      <c r="Z61" s="213"/>
      <c r="AA61" s="213"/>
      <c r="AB61" s="213"/>
      <c r="AC61" s="213"/>
      <c r="AD61" s="213"/>
      <c r="AE61" s="213"/>
      <c r="AF61" s="213"/>
      <c r="AG61" s="213" t="s">
        <v>307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53" t="s">
        <v>308</v>
      </c>
      <c r="D62" s="224"/>
      <c r="E62" s="225">
        <v>531.56050000000005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137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x14ac:dyDescent="0.2">
      <c r="A63" s="227" t="s">
        <v>123</v>
      </c>
      <c r="B63" s="228" t="s">
        <v>70</v>
      </c>
      <c r="C63" s="250" t="s">
        <v>71</v>
      </c>
      <c r="D63" s="229"/>
      <c r="E63" s="230"/>
      <c r="F63" s="231"/>
      <c r="G63" s="231">
        <f>SUMIF(AG64:AG70,"&lt;&gt;NOR",G64:G70)</f>
        <v>0</v>
      </c>
      <c r="H63" s="231"/>
      <c r="I63" s="231">
        <f>SUM(I64:I70)</f>
        <v>0</v>
      </c>
      <c r="J63" s="231"/>
      <c r="K63" s="231">
        <f>SUM(K64:K70)</f>
        <v>0</v>
      </c>
      <c r="L63" s="231"/>
      <c r="M63" s="231">
        <f>SUM(M64:M70)</f>
        <v>0</v>
      </c>
      <c r="N63" s="230"/>
      <c r="O63" s="230">
        <f>SUM(O64:O70)</f>
        <v>37.370000000000005</v>
      </c>
      <c r="P63" s="230"/>
      <c r="Q63" s="230">
        <f>SUM(Q64:Q70)</f>
        <v>0</v>
      </c>
      <c r="R63" s="231"/>
      <c r="S63" s="231"/>
      <c r="T63" s="232"/>
      <c r="U63" s="226"/>
      <c r="V63" s="226">
        <f>SUM(V64:V70)</f>
        <v>45.739999999999995</v>
      </c>
      <c r="W63" s="226"/>
      <c r="X63" s="226"/>
      <c r="Y63" s="226"/>
      <c r="AG63" t="s">
        <v>124</v>
      </c>
    </row>
    <row r="64" spans="1:60" outlineLevel="1" x14ac:dyDescent="0.2">
      <c r="A64" s="234">
        <v>16</v>
      </c>
      <c r="B64" s="235" t="s">
        <v>309</v>
      </c>
      <c r="C64" s="251" t="s">
        <v>310</v>
      </c>
      <c r="D64" s="236" t="s">
        <v>127</v>
      </c>
      <c r="E64" s="237">
        <v>22.33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7">
        <v>1.665</v>
      </c>
      <c r="O64" s="237">
        <f>ROUND(E64*N64,2)</f>
        <v>37.18</v>
      </c>
      <c r="P64" s="237">
        <v>0</v>
      </c>
      <c r="Q64" s="237">
        <f>ROUND(E64*P64,2)</f>
        <v>0</v>
      </c>
      <c r="R64" s="239" t="s">
        <v>311</v>
      </c>
      <c r="S64" s="239" t="s">
        <v>129</v>
      </c>
      <c r="T64" s="240" t="s">
        <v>129</v>
      </c>
      <c r="U64" s="223">
        <v>0.92</v>
      </c>
      <c r="V64" s="223">
        <f>ROUND(E64*U64,2)</f>
        <v>20.54</v>
      </c>
      <c r="W64" s="223"/>
      <c r="X64" s="223" t="s">
        <v>131</v>
      </c>
      <c r="Y64" s="223" t="s">
        <v>132</v>
      </c>
      <c r="Z64" s="213"/>
      <c r="AA64" s="213"/>
      <c r="AB64" s="213"/>
      <c r="AC64" s="213"/>
      <c r="AD64" s="213"/>
      <c r="AE64" s="213"/>
      <c r="AF64" s="213"/>
      <c r="AG64" s="213" t="s">
        <v>133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">
      <c r="A65" s="220"/>
      <c r="B65" s="221"/>
      <c r="C65" s="252" t="s">
        <v>312</v>
      </c>
      <c r="D65" s="242"/>
      <c r="E65" s="242"/>
      <c r="F65" s="242"/>
      <c r="G65" s="242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135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2" x14ac:dyDescent="0.2">
      <c r="A66" s="220"/>
      <c r="B66" s="221"/>
      <c r="C66" s="253" t="s">
        <v>313</v>
      </c>
      <c r="D66" s="224"/>
      <c r="E66" s="225">
        <v>22.33</v>
      </c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137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34">
        <v>17</v>
      </c>
      <c r="B67" s="235" t="s">
        <v>314</v>
      </c>
      <c r="C67" s="251" t="s">
        <v>315</v>
      </c>
      <c r="D67" s="236" t="s">
        <v>173</v>
      </c>
      <c r="E67" s="237">
        <v>280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7">
        <v>3.5E-4</v>
      </c>
      <c r="O67" s="237">
        <f>ROUND(E67*N67,2)</f>
        <v>0.1</v>
      </c>
      <c r="P67" s="237">
        <v>0</v>
      </c>
      <c r="Q67" s="237">
        <f>ROUND(E67*P67,2)</f>
        <v>0</v>
      </c>
      <c r="R67" s="239"/>
      <c r="S67" s="239" t="s">
        <v>214</v>
      </c>
      <c r="T67" s="240" t="s">
        <v>316</v>
      </c>
      <c r="U67" s="223">
        <v>0.09</v>
      </c>
      <c r="V67" s="223">
        <f>ROUND(E67*U67,2)</f>
        <v>25.2</v>
      </c>
      <c r="W67" s="223"/>
      <c r="X67" s="223" t="s">
        <v>131</v>
      </c>
      <c r="Y67" s="223" t="s">
        <v>132</v>
      </c>
      <c r="Z67" s="213"/>
      <c r="AA67" s="213"/>
      <c r="AB67" s="213"/>
      <c r="AC67" s="213"/>
      <c r="AD67" s="213"/>
      <c r="AE67" s="213"/>
      <c r="AF67" s="213"/>
      <c r="AG67" s="213" t="s">
        <v>133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2" x14ac:dyDescent="0.2">
      <c r="A68" s="220"/>
      <c r="B68" s="221"/>
      <c r="C68" s="253" t="s">
        <v>317</v>
      </c>
      <c r="D68" s="224"/>
      <c r="E68" s="225">
        <v>280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3"/>
      <c r="AA68" s="213"/>
      <c r="AB68" s="213"/>
      <c r="AC68" s="213"/>
      <c r="AD68" s="213"/>
      <c r="AE68" s="213"/>
      <c r="AF68" s="213"/>
      <c r="AG68" s="213" t="s">
        <v>137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34">
        <v>18</v>
      </c>
      <c r="B69" s="235" t="s">
        <v>318</v>
      </c>
      <c r="C69" s="251" t="s">
        <v>319</v>
      </c>
      <c r="D69" s="236" t="s">
        <v>173</v>
      </c>
      <c r="E69" s="237">
        <v>294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7">
        <v>2.9999999999999997E-4</v>
      </c>
      <c r="O69" s="237">
        <f>ROUND(E69*N69,2)</f>
        <v>0.09</v>
      </c>
      <c r="P69" s="237">
        <v>0</v>
      </c>
      <c r="Q69" s="237">
        <f>ROUND(E69*P69,2)</f>
        <v>0</v>
      </c>
      <c r="R69" s="239" t="s">
        <v>320</v>
      </c>
      <c r="S69" s="239" t="s">
        <v>129</v>
      </c>
      <c r="T69" s="240" t="s">
        <v>129</v>
      </c>
      <c r="U69" s="223">
        <v>0</v>
      </c>
      <c r="V69" s="223">
        <f>ROUND(E69*U69,2)</f>
        <v>0</v>
      </c>
      <c r="W69" s="223"/>
      <c r="X69" s="223" t="s">
        <v>216</v>
      </c>
      <c r="Y69" s="223" t="s">
        <v>132</v>
      </c>
      <c r="Z69" s="213"/>
      <c r="AA69" s="213"/>
      <c r="AB69" s="213"/>
      <c r="AC69" s="213"/>
      <c r="AD69" s="213"/>
      <c r="AE69" s="213"/>
      <c r="AF69" s="213"/>
      <c r="AG69" s="213" t="s">
        <v>307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2" x14ac:dyDescent="0.2">
      <c r="A70" s="220"/>
      <c r="B70" s="221"/>
      <c r="C70" s="253" t="s">
        <v>321</v>
      </c>
      <c r="D70" s="224"/>
      <c r="E70" s="225">
        <v>294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137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x14ac:dyDescent="0.2">
      <c r="A71" s="227" t="s">
        <v>123</v>
      </c>
      <c r="B71" s="228" t="s">
        <v>76</v>
      </c>
      <c r="C71" s="250" t="s">
        <v>77</v>
      </c>
      <c r="D71" s="229"/>
      <c r="E71" s="230"/>
      <c r="F71" s="231"/>
      <c r="G71" s="231">
        <f>SUMIF(AG72:AG105,"&lt;&gt;NOR",G72:G105)</f>
        <v>0</v>
      </c>
      <c r="H71" s="231"/>
      <c r="I71" s="231">
        <f>SUM(I72:I105)</f>
        <v>0</v>
      </c>
      <c r="J71" s="231"/>
      <c r="K71" s="231">
        <f>SUM(K72:K105)</f>
        <v>0</v>
      </c>
      <c r="L71" s="231"/>
      <c r="M71" s="231">
        <f>SUM(M72:M105)</f>
        <v>0</v>
      </c>
      <c r="N71" s="230"/>
      <c r="O71" s="230">
        <f>SUM(O72:O105)</f>
        <v>1433.39</v>
      </c>
      <c r="P71" s="230"/>
      <c r="Q71" s="230">
        <f>SUM(Q72:Q105)</f>
        <v>0</v>
      </c>
      <c r="R71" s="231"/>
      <c r="S71" s="231"/>
      <c r="T71" s="232"/>
      <c r="U71" s="226"/>
      <c r="V71" s="226">
        <f>SUM(V72:V105)</f>
        <v>391.65999999999997</v>
      </c>
      <c r="W71" s="226"/>
      <c r="X71" s="226"/>
      <c r="Y71" s="226"/>
      <c r="AG71" t="s">
        <v>124</v>
      </c>
    </row>
    <row r="72" spans="1:60" ht="22.5" outlineLevel="1" x14ac:dyDescent="0.2">
      <c r="A72" s="234">
        <v>19</v>
      </c>
      <c r="B72" s="235" t="s">
        <v>322</v>
      </c>
      <c r="C72" s="251" t="s">
        <v>323</v>
      </c>
      <c r="D72" s="236" t="s">
        <v>173</v>
      </c>
      <c r="E72" s="237">
        <v>420</v>
      </c>
      <c r="F72" s="238"/>
      <c r="G72" s="239">
        <f>ROUND(E72*F72,2)</f>
        <v>0</v>
      </c>
      <c r="H72" s="238"/>
      <c r="I72" s="239">
        <f>ROUND(E72*H72,2)</f>
        <v>0</v>
      </c>
      <c r="J72" s="238"/>
      <c r="K72" s="239">
        <f>ROUND(E72*J72,2)</f>
        <v>0</v>
      </c>
      <c r="L72" s="239">
        <v>21</v>
      </c>
      <c r="M72" s="239">
        <f>G72*(1+L72/100)</f>
        <v>0</v>
      </c>
      <c r="N72" s="237">
        <v>0.28799999999999998</v>
      </c>
      <c r="O72" s="237">
        <f>ROUND(E72*N72,2)</f>
        <v>120.96</v>
      </c>
      <c r="P72" s="237">
        <v>0</v>
      </c>
      <c r="Q72" s="237">
        <f>ROUND(E72*P72,2)</f>
        <v>0</v>
      </c>
      <c r="R72" s="239" t="s">
        <v>245</v>
      </c>
      <c r="S72" s="239" t="s">
        <v>129</v>
      </c>
      <c r="T72" s="240" t="s">
        <v>129</v>
      </c>
      <c r="U72" s="223">
        <v>0.02</v>
      </c>
      <c r="V72" s="223">
        <f>ROUND(E72*U72,2)</f>
        <v>8.4</v>
      </c>
      <c r="W72" s="223"/>
      <c r="X72" s="223" t="s">
        <v>131</v>
      </c>
      <c r="Y72" s="223" t="s">
        <v>132</v>
      </c>
      <c r="Z72" s="213"/>
      <c r="AA72" s="213"/>
      <c r="AB72" s="213"/>
      <c r="AC72" s="213"/>
      <c r="AD72" s="213"/>
      <c r="AE72" s="213"/>
      <c r="AF72" s="213"/>
      <c r="AG72" s="213" t="s">
        <v>133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2" x14ac:dyDescent="0.2">
      <c r="A73" s="220"/>
      <c r="B73" s="221"/>
      <c r="C73" s="253" t="s">
        <v>324</v>
      </c>
      <c r="D73" s="224"/>
      <c r="E73" s="225">
        <v>420</v>
      </c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3"/>
      <c r="AA73" s="213"/>
      <c r="AB73" s="213"/>
      <c r="AC73" s="213"/>
      <c r="AD73" s="213"/>
      <c r="AE73" s="213"/>
      <c r="AF73" s="213"/>
      <c r="AG73" s="213" t="s">
        <v>137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2.5" outlineLevel="1" x14ac:dyDescent="0.2">
      <c r="A74" s="234">
        <v>20</v>
      </c>
      <c r="B74" s="235" t="s">
        <v>325</v>
      </c>
      <c r="C74" s="251" t="s">
        <v>326</v>
      </c>
      <c r="D74" s="236" t="s">
        <v>173</v>
      </c>
      <c r="E74" s="237">
        <v>1328.5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7">
        <v>0.34499999999999997</v>
      </c>
      <c r="O74" s="237">
        <f>ROUND(E74*N74,2)</f>
        <v>458.33</v>
      </c>
      <c r="P74" s="237">
        <v>0</v>
      </c>
      <c r="Q74" s="237">
        <f>ROUND(E74*P74,2)</f>
        <v>0</v>
      </c>
      <c r="R74" s="239" t="s">
        <v>245</v>
      </c>
      <c r="S74" s="239" t="s">
        <v>129</v>
      </c>
      <c r="T74" s="240" t="s">
        <v>129</v>
      </c>
      <c r="U74" s="223">
        <v>0.03</v>
      </c>
      <c r="V74" s="223">
        <f>ROUND(E74*U74,2)</f>
        <v>39.86</v>
      </c>
      <c r="W74" s="223"/>
      <c r="X74" s="223" t="s">
        <v>131</v>
      </c>
      <c r="Y74" s="223" t="s">
        <v>132</v>
      </c>
      <c r="Z74" s="213"/>
      <c r="AA74" s="213"/>
      <c r="AB74" s="213"/>
      <c r="AC74" s="213"/>
      <c r="AD74" s="213"/>
      <c r="AE74" s="213"/>
      <c r="AF74" s="213"/>
      <c r="AG74" s="213" t="s">
        <v>133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2" x14ac:dyDescent="0.2">
      <c r="A75" s="220"/>
      <c r="B75" s="221"/>
      <c r="C75" s="253" t="s">
        <v>327</v>
      </c>
      <c r="D75" s="224"/>
      <c r="E75" s="225">
        <v>820</v>
      </c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3"/>
      <c r="AA75" s="213"/>
      <c r="AB75" s="213"/>
      <c r="AC75" s="213"/>
      <c r="AD75" s="213"/>
      <c r="AE75" s="213"/>
      <c r="AF75" s="213"/>
      <c r="AG75" s="213" t="s">
        <v>137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3" x14ac:dyDescent="0.2">
      <c r="A76" s="220"/>
      <c r="B76" s="221"/>
      <c r="C76" s="253" t="s">
        <v>328</v>
      </c>
      <c r="D76" s="224"/>
      <c r="E76" s="225">
        <v>32.25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3"/>
      <c r="AA76" s="213"/>
      <c r="AB76" s="213"/>
      <c r="AC76" s="213"/>
      <c r="AD76" s="213"/>
      <c r="AE76" s="213"/>
      <c r="AF76" s="213"/>
      <c r="AG76" s="213" t="s">
        <v>137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3" x14ac:dyDescent="0.2">
      <c r="A77" s="220"/>
      <c r="B77" s="221"/>
      <c r="C77" s="253" t="s">
        <v>329</v>
      </c>
      <c r="D77" s="224"/>
      <c r="E77" s="225">
        <v>44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137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3" x14ac:dyDescent="0.2">
      <c r="A78" s="220"/>
      <c r="B78" s="221"/>
      <c r="C78" s="253" t="s">
        <v>324</v>
      </c>
      <c r="D78" s="224"/>
      <c r="E78" s="225">
        <v>420</v>
      </c>
      <c r="F78" s="223"/>
      <c r="G78" s="22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137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3" x14ac:dyDescent="0.2">
      <c r="A79" s="220"/>
      <c r="B79" s="221"/>
      <c r="C79" s="253" t="s">
        <v>330</v>
      </c>
      <c r="D79" s="224"/>
      <c r="E79" s="225">
        <v>12.25</v>
      </c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137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 x14ac:dyDescent="0.2">
      <c r="A80" s="234">
        <v>21</v>
      </c>
      <c r="B80" s="235" t="s">
        <v>331</v>
      </c>
      <c r="C80" s="251" t="s">
        <v>332</v>
      </c>
      <c r="D80" s="236" t="s">
        <v>173</v>
      </c>
      <c r="E80" s="237">
        <v>90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7">
        <v>0.46</v>
      </c>
      <c r="O80" s="237">
        <f>ROUND(E80*N80,2)</f>
        <v>41.4</v>
      </c>
      <c r="P80" s="237">
        <v>0</v>
      </c>
      <c r="Q80" s="237">
        <f>ROUND(E80*P80,2)</f>
        <v>0</v>
      </c>
      <c r="R80" s="239" t="s">
        <v>245</v>
      </c>
      <c r="S80" s="239" t="s">
        <v>129</v>
      </c>
      <c r="T80" s="240" t="s">
        <v>129</v>
      </c>
      <c r="U80" s="223">
        <v>2.9000000000000001E-2</v>
      </c>
      <c r="V80" s="223">
        <f>ROUND(E80*U80,2)</f>
        <v>2.61</v>
      </c>
      <c r="W80" s="223"/>
      <c r="X80" s="223" t="s">
        <v>131</v>
      </c>
      <c r="Y80" s="223" t="s">
        <v>132</v>
      </c>
      <c r="Z80" s="213"/>
      <c r="AA80" s="213"/>
      <c r="AB80" s="213"/>
      <c r="AC80" s="213"/>
      <c r="AD80" s="213"/>
      <c r="AE80" s="213"/>
      <c r="AF80" s="213"/>
      <c r="AG80" s="213" t="s">
        <v>133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2" x14ac:dyDescent="0.2">
      <c r="A81" s="220"/>
      <c r="B81" s="221"/>
      <c r="C81" s="253" t="s">
        <v>333</v>
      </c>
      <c r="D81" s="224"/>
      <c r="E81" s="225">
        <v>90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3"/>
      <c r="AA81" s="213"/>
      <c r="AB81" s="213"/>
      <c r="AC81" s="213"/>
      <c r="AD81" s="213"/>
      <c r="AE81" s="213"/>
      <c r="AF81" s="213"/>
      <c r="AG81" s="213" t="s">
        <v>137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22.5" outlineLevel="1" x14ac:dyDescent="0.2">
      <c r="A82" s="234">
        <v>22</v>
      </c>
      <c r="B82" s="235" t="s">
        <v>334</v>
      </c>
      <c r="C82" s="251" t="s">
        <v>335</v>
      </c>
      <c r="D82" s="236" t="s">
        <v>173</v>
      </c>
      <c r="E82" s="237">
        <v>820</v>
      </c>
      <c r="F82" s="238"/>
      <c r="G82" s="239">
        <f>ROUND(E82*F82,2)</f>
        <v>0</v>
      </c>
      <c r="H82" s="238"/>
      <c r="I82" s="239">
        <f>ROUND(E82*H82,2)</f>
        <v>0</v>
      </c>
      <c r="J82" s="238"/>
      <c r="K82" s="239">
        <f>ROUND(E82*J82,2)</f>
        <v>0</v>
      </c>
      <c r="L82" s="239">
        <v>21</v>
      </c>
      <c r="M82" s="239">
        <f>G82*(1+L82/100)</f>
        <v>0</v>
      </c>
      <c r="N82" s="237">
        <v>0.13188</v>
      </c>
      <c r="O82" s="237">
        <f>ROUND(E82*N82,2)</f>
        <v>108.14</v>
      </c>
      <c r="P82" s="237">
        <v>0</v>
      </c>
      <c r="Q82" s="237">
        <f>ROUND(E82*P82,2)</f>
        <v>0</v>
      </c>
      <c r="R82" s="239" t="s">
        <v>245</v>
      </c>
      <c r="S82" s="239" t="s">
        <v>129</v>
      </c>
      <c r="T82" s="240" t="s">
        <v>129</v>
      </c>
      <c r="U82" s="223">
        <v>2.1000000000000001E-2</v>
      </c>
      <c r="V82" s="223">
        <f>ROUND(E82*U82,2)</f>
        <v>17.22</v>
      </c>
      <c r="W82" s="223"/>
      <c r="X82" s="223" t="s">
        <v>131</v>
      </c>
      <c r="Y82" s="223" t="s">
        <v>132</v>
      </c>
      <c r="Z82" s="213"/>
      <c r="AA82" s="213"/>
      <c r="AB82" s="213"/>
      <c r="AC82" s="213"/>
      <c r="AD82" s="213"/>
      <c r="AE82" s="213"/>
      <c r="AF82" s="213"/>
      <c r="AG82" s="213" t="s">
        <v>133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2" x14ac:dyDescent="0.2">
      <c r="A83" s="220"/>
      <c r="B83" s="221"/>
      <c r="C83" s="252" t="s">
        <v>336</v>
      </c>
      <c r="D83" s="242"/>
      <c r="E83" s="242"/>
      <c r="F83" s="242"/>
      <c r="G83" s="242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135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34">
        <v>23</v>
      </c>
      <c r="B84" s="235" t="s">
        <v>337</v>
      </c>
      <c r="C84" s="251" t="s">
        <v>338</v>
      </c>
      <c r="D84" s="236" t="s">
        <v>173</v>
      </c>
      <c r="E84" s="237">
        <v>90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21</v>
      </c>
      <c r="M84" s="239">
        <f>G84*(1+L84/100)</f>
        <v>0</v>
      </c>
      <c r="N84" s="237">
        <v>0.18462999999999999</v>
      </c>
      <c r="O84" s="237">
        <f>ROUND(E84*N84,2)</f>
        <v>16.62</v>
      </c>
      <c r="P84" s="237">
        <v>0</v>
      </c>
      <c r="Q84" s="237">
        <f>ROUND(E84*P84,2)</f>
        <v>0</v>
      </c>
      <c r="R84" s="239" t="s">
        <v>245</v>
      </c>
      <c r="S84" s="239" t="s">
        <v>129</v>
      </c>
      <c r="T84" s="240" t="s">
        <v>129</v>
      </c>
      <c r="U84" s="223">
        <v>6.4000000000000001E-2</v>
      </c>
      <c r="V84" s="223">
        <f>ROUND(E84*U84,2)</f>
        <v>5.76</v>
      </c>
      <c r="W84" s="223"/>
      <c r="X84" s="223" t="s">
        <v>131</v>
      </c>
      <c r="Y84" s="223" t="s">
        <v>132</v>
      </c>
      <c r="Z84" s="213"/>
      <c r="AA84" s="213"/>
      <c r="AB84" s="213"/>
      <c r="AC84" s="213"/>
      <c r="AD84" s="213"/>
      <c r="AE84" s="213"/>
      <c r="AF84" s="213"/>
      <c r="AG84" s="213" t="s">
        <v>133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2" x14ac:dyDescent="0.2">
      <c r="A85" s="220"/>
      <c r="B85" s="221"/>
      <c r="C85" s="252" t="s">
        <v>336</v>
      </c>
      <c r="D85" s="242"/>
      <c r="E85" s="242"/>
      <c r="F85" s="242"/>
      <c r="G85" s="242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135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2.5" outlineLevel="1" x14ac:dyDescent="0.2">
      <c r="A86" s="234">
        <v>24</v>
      </c>
      <c r="B86" s="235" t="s">
        <v>339</v>
      </c>
      <c r="C86" s="251" t="s">
        <v>340</v>
      </c>
      <c r="D86" s="236" t="s">
        <v>173</v>
      </c>
      <c r="E86" s="237">
        <v>90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7">
        <v>0.21099999999999999</v>
      </c>
      <c r="O86" s="237">
        <f>ROUND(E86*N86,2)</f>
        <v>18.989999999999998</v>
      </c>
      <c r="P86" s="237">
        <v>0</v>
      </c>
      <c r="Q86" s="237">
        <f>ROUND(E86*P86,2)</f>
        <v>0</v>
      </c>
      <c r="R86" s="239" t="s">
        <v>245</v>
      </c>
      <c r="S86" s="239" t="s">
        <v>129</v>
      </c>
      <c r="T86" s="240" t="s">
        <v>129</v>
      </c>
      <c r="U86" s="223">
        <v>7.1999999999999995E-2</v>
      </c>
      <c r="V86" s="223">
        <f>ROUND(E86*U86,2)</f>
        <v>6.48</v>
      </c>
      <c r="W86" s="223"/>
      <c r="X86" s="223" t="s">
        <v>131</v>
      </c>
      <c r="Y86" s="223" t="s">
        <v>132</v>
      </c>
      <c r="Z86" s="213"/>
      <c r="AA86" s="213"/>
      <c r="AB86" s="213"/>
      <c r="AC86" s="213"/>
      <c r="AD86" s="213"/>
      <c r="AE86" s="213"/>
      <c r="AF86" s="213"/>
      <c r="AG86" s="213" t="s">
        <v>133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">
      <c r="A87" s="220"/>
      <c r="B87" s="221"/>
      <c r="C87" s="252" t="s">
        <v>336</v>
      </c>
      <c r="D87" s="242"/>
      <c r="E87" s="242"/>
      <c r="F87" s="242"/>
      <c r="G87" s="242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135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34">
        <v>25</v>
      </c>
      <c r="B88" s="235" t="s">
        <v>341</v>
      </c>
      <c r="C88" s="251" t="s">
        <v>342</v>
      </c>
      <c r="D88" s="236" t="s">
        <v>173</v>
      </c>
      <c r="E88" s="237">
        <v>922.25</v>
      </c>
      <c r="F88" s="238"/>
      <c r="G88" s="239">
        <f>ROUND(E88*F88,2)</f>
        <v>0</v>
      </c>
      <c r="H88" s="238"/>
      <c r="I88" s="239">
        <f>ROUND(E88*H88,2)</f>
        <v>0</v>
      </c>
      <c r="J88" s="238"/>
      <c r="K88" s="239">
        <f>ROUND(E88*J88,2)</f>
        <v>0</v>
      </c>
      <c r="L88" s="239">
        <v>21</v>
      </c>
      <c r="M88" s="239">
        <f>G88*(1+L88/100)</f>
        <v>0</v>
      </c>
      <c r="N88" s="237">
        <v>0.49665999999999999</v>
      </c>
      <c r="O88" s="237">
        <f>ROUND(E88*N88,2)</f>
        <v>458.04</v>
      </c>
      <c r="P88" s="237">
        <v>0</v>
      </c>
      <c r="Q88" s="237">
        <f>ROUND(E88*P88,2)</f>
        <v>0</v>
      </c>
      <c r="R88" s="239" t="s">
        <v>245</v>
      </c>
      <c r="S88" s="239" t="s">
        <v>129</v>
      </c>
      <c r="T88" s="240" t="s">
        <v>129</v>
      </c>
      <c r="U88" s="223">
        <v>0.09</v>
      </c>
      <c r="V88" s="223">
        <f>ROUND(E88*U88,2)</f>
        <v>83</v>
      </c>
      <c r="W88" s="223"/>
      <c r="X88" s="223" t="s">
        <v>131</v>
      </c>
      <c r="Y88" s="223" t="s">
        <v>132</v>
      </c>
      <c r="Z88" s="213"/>
      <c r="AA88" s="213"/>
      <c r="AB88" s="213"/>
      <c r="AC88" s="213"/>
      <c r="AD88" s="213"/>
      <c r="AE88" s="213"/>
      <c r="AF88" s="213"/>
      <c r="AG88" s="213" t="s">
        <v>133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2" x14ac:dyDescent="0.2">
      <c r="A89" s="220"/>
      <c r="B89" s="221"/>
      <c r="C89" s="252" t="s">
        <v>343</v>
      </c>
      <c r="D89" s="242"/>
      <c r="E89" s="242"/>
      <c r="F89" s="242"/>
      <c r="G89" s="242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135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2" x14ac:dyDescent="0.2">
      <c r="A90" s="220"/>
      <c r="B90" s="221"/>
      <c r="C90" s="253" t="s">
        <v>344</v>
      </c>
      <c r="D90" s="224"/>
      <c r="E90" s="225">
        <v>910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137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3" x14ac:dyDescent="0.2">
      <c r="A91" s="220"/>
      <c r="B91" s="221"/>
      <c r="C91" s="253" t="s">
        <v>330</v>
      </c>
      <c r="D91" s="224"/>
      <c r="E91" s="225">
        <v>12.25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3"/>
      <c r="AA91" s="213"/>
      <c r="AB91" s="213"/>
      <c r="AC91" s="213"/>
      <c r="AD91" s="213"/>
      <c r="AE91" s="213"/>
      <c r="AF91" s="213"/>
      <c r="AG91" s="213" t="s">
        <v>137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2.5" outlineLevel="1" x14ac:dyDescent="0.2">
      <c r="A92" s="234">
        <v>26</v>
      </c>
      <c r="B92" s="235" t="s">
        <v>345</v>
      </c>
      <c r="C92" s="251" t="s">
        <v>346</v>
      </c>
      <c r="D92" s="236" t="s">
        <v>173</v>
      </c>
      <c r="E92" s="237">
        <v>910</v>
      </c>
      <c r="F92" s="238"/>
      <c r="G92" s="239">
        <f>ROUND(E92*F92,2)</f>
        <v>0</v>
      </c>
      <c r="H92" s="238"/>
      <c r="I92" s="239">
        <f>ROUND(E92*H92,2)</f>
        <v>0</v>
      </c>
      <c r="J92" s="238"/>
      <c r="K92" s="239">
        <f>ROUND(E92*J92,2)</f>
        <v>0</v>
      </c>
      <c r="L92" s="239">
        <v>21</v>
      </c>
      <c r="M92" s="239">
        <f>G92*(1+L92/100)</f>
        <v>0</v>
      </c>
      <c r="N92" s="237">
        <v>6.0999999999999997E-4</v>
      </c>
      <c r="O92" s="237">
        <f>ROUND(E92*N92,2)</f>
        <v>0.56000000000000005</v>
      </c>
      <c r="P92" s="237">
        <v>0</v>
      </c>
      <c r="Q92" s="237">
        <f>ROUND(E92*P92,2)</f>
        <v>0</v>
      </c>
      <c r="R92" s="239" t="s">
        <v>245</v>
      </c>
      <c r="S92" s="239" t="s">
        <v>347</v>
      </c>
      <c r="T92" s="240" t="s">
        <v>347</v>
      </c>
      <c r="U92" s="223">
        <v>2E-3</v>
      </c>
      <c r="V92" s="223">
        <f>ROUND(E92*U92,2)</f>
        <v>1.82</v>
      </c>
      <c r="W92" s="223"/>
      <c r="X92" s="223" t="s">
        <v>131</v>
      </c>
      <c r="Y92" s="223" t="s">
        <v>132</v>
      </c>
      <c r="Z92" s="213"/>
      <c r="AA92" s="213"/>
      <c r="AB92" s="213"/>
      <c r="AC92" s="213"/>
      <c r="AD92" s="213"/>
      <c r="AE92" s="213"/>
      <c r="AF92" s="213"/>
      <c r="AG92" s="213" t="s">
        <v>133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2" x14ac:dyDescent="0.2">
      <c r="A93" s="220"/>
      <c r="B93" s="221"/>
      <c r="C93" s="252" t="s">
        <v>348</v>
      </c>
      <c r="D93" s="242"/>
      <c r="E93" s="242"/>
      <c r="F93" s="242"/>
      <c r="G93" s="242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3"/>
      <c r="AA93" s="213"/>
      <c r="AB93" s="213"/>
      <c r="AC93" s="213"/>
      <c r="AD93" s="213"/>
      <c r="AE93" s="213"/>
      <c r="AF93" s="213"/>
      <c r="AG93" s="213" t="s">
        <v>135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2.5" outlineLevel="1" x14ac:dyDescent="0.2">
      <c r="A94" s="243">
        <v>27</v>
      </c>
      <c r="B94" s="244" t="s">
        <v>349</v>
      </c>
      <c r="C94" s="254" t="s">
        <v>350</v>
      </c>
      <c r="D94" s="245" t="s">
        <v>173</v>
      </c>
      <c r="E94" s="246">
        <v>910</v>
      </c>
      <c r="F94" s="247"/>
      <c r="G94" s="248">
        <f>ROUND(E94*F94,2)</f>
        <v>0</v>
      </c>
      <c r="H94" s="247"/>
      <c r="I94" s="248">
        <f>ROUND(E94*H94,2)</f>
        <v>0</v>
      </c>
      <c r="J94" s="247"/>
      <c r="K94" s="248">
        <f>ROUND(E94*J94,2)</f>
        <v>0</v>
      </c>
      <c r="L94" s="248">
        <v>21</v>
      </c>
      <c r="M94" s="248">
        <f>G94*(1+L94/100)</f>
        <v>0</v>
      </c>
      <c r="N94" s="246">
        <v>0.12715000000000001</v>
      </c>
      <c r="O94" s="246">
        <f>ROUND(E94*N94,2)</f>
        <v>115.71</v>
      </c>
      <c r="P94" s="246">
        <v>0</v>
      </c>
      <c r="Q94" s="246">
        <f>ROUND(E94*P94,2)</f>
        <v>0</v>
      </c>
      <c r="R94" s="248" t="s">
        <v>245</v>
      </c>
      <c r="S94" s="248" t="s">
        <v>129</v>
      </c>
      <c r="T94" s="249" t="s">
        <v>129</v>
      </c>
      <c r="U94" s="223">
        <v>2.1000000000000001E-2</v>
      </c>
      <c r="V94" s="223">
        <f>ROUND(E94*U94,2)</f>
        <v>19.11</v>
      </c>
      <c r="W94" s="223"/>
      <c r="X94" s="223" t="s">
        <v>131</v>
      </c>
      <c r="Y94" s="223" t="s">
        <v>132</v>
      </c>
      <c r="Z94" s="213"/>
      <c r="AA94" s="213"/>
      <c r="AB94" s="213"/>
      <c r="AC94" s="213"/>
      <c r="AD94" s="213"/>
      <c r="AE94" s="213"/>
      <c r="AF94" s="213"/>
      <c r="AG94" s="213" t="s">
        <v>133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ht="22.5" outlineLevel="1" x14ac:dyDescent="0.2">
      <c r="A95" s="234">
        <v>28</v>
      </c>
      <c r="B95" s="235" t="s">
        <v>351</v>
      </c>
      <c r="C95" s="251" t="s">
        <v>352</v>
      </c>
      <c r="D95" s="236" t="s">
        <v>173</v>
      </c>
      <c r="E95" s="237">
        <v>8</v>
      </c>
      <c r="F95" s="238"/>
      <c r="G95" s="239">
        <f>ROUND(E95*F95,2)</f>
        <v>0</v>
      </c>
      <c r="H95" s="238"/>
      <c r="I95" s="239">
        <f>ROUND(E95*H95,2)</f>
        <v>0</v>
      </c>
      <c r="J95" s="238"/>
      <c r="K95" s="239">
        <f>ROUND(E95*J95,2)</f>
        <v>0</v>
      </c>
      <c r="L95" s="239">
        <v>21</v>
      </c>
      <c r="M95" s="239">
        <f>G95*(1+L95/100)</f>
        <v>0</v>
      </c>
      <c r="N95" s="237">
        <v>0.61199999999999999</v>
      </c>
      <c r="O95" s="237">
        <f>ROUND(E95*N95,2)</f>
        <v>4.9000000000000004</v>
      </c>
      <c r="P95" s="237">
        <v>0</v>
      </c>
      <c r="Q95" s="237">
        <f>ROUND(E95*P95,2)</f>
        <v>0</v>
      </c>
      <c r="R95" s="239" t="s">
        <v>245</v>
      </c>
      <c r="S95" s="239" t="s">
        <v>129</v>
      </c>
      <c r="T95" s="240" t="s">
        <v>129</v>
      </c>
      <c r="U95" s="223">
        <v>0.83</v>
      </c>
      <c r="V95" s="223">
        <f>ROUND(E95*U95,2)</f>
        <v>6.64</v>
      </c>
      <c r="W95" s="223"/>
      <c r="X95" s="223" t="s">
        <v>131</v>
      </c>
      <c r="Y95" s="223" t="s">
        <v>132</v>
      </c>
      <c r="Z95" s="213"/>
      <c r="AA95" s="213"/>
      <c r="AB95" s="213"/>
      <c r="AC95" s="213"/>
      <c r="AD95" s="213"/>
      <c r="AE95" s="213"/>
      <c r="AF95" s="213"/>
      <c r="AG95" s="213" t="s">
        <v>133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2" x14ac:dyDescent="0.2">
      <c r="A96" s="220"/>
      <c r="B96" s="221"/>
      <c r="C96" s="252" t="s">
        <v>353</v>
      </c>
      <c r="D96" s="242"/>
      <c r="E96" s="242"/>
      <c r="F96" s="242"/>
      <c r="G96" s="242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135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41" t="str">
        <f>C96</f>
        <v>lomařsky upraveného rigolového, bez vyplnění spár v ploše vodorovné nebo ve sklonu, s provedením lože tl. 50 mm</v>
      </c>
      <c r="BB96" s="213"/>
      <c r="BC96" s="213"/>
      <c r="BD96" s="213"/>
      <c r="BE96" s="213"/>
      <c r="BF96" s="213"/>
      <c r="BG96" s="213"/>
      <c r="BH96" s="213"/>
    </row>
    <row r="97" spans="1:60" outlineLevel="2" x14ac:dyDescent="0.2">
      <c r="A97" s="220"/>
      <c r="B97" s="221"/>
      <c r="C97" s="253" t="s">
        <v>354</v>
      </c>
      <c r="D97" s="224"/>
      <c r="E97" s="225">
        <v>8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137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34">
        <v>29</v>
      </c>
      <c r="B98" s="235" t="s">
        <v>355</v>
      </c>
      <c r="C98" s="251" t="s">
        <v>356</v>
      </c>
      <c r="D98" s="236" t="s">
        <v>173</v>
      </c>
      <c r="E98" s="237">
        <v>420</v>
      </c>
      <c r="F98" s="238"/>
      <c r="G98" s="239">
        <f>ROUND(E98*F98,2)</f>
        <v>0</v>
      </c>
      <c r="H98" s="238"/>
      <c r="I98" s="239">
        <f>ROUND(E98*H98,2)</f>
        <v>0</v>
      </c>
      <c r="J98" s="238"/>
      <c r="K98" s="239">
        <f>ROUND(E98*J98,2)</f>
        <v>0</v>
      </c>
      <c r="L98" s="239">
        <v>21</v>
      </c>
      <c r="M98" s="239">
        <f>G98*(1+L98/100)</f>
        <v>0</v>
      </c>
      <c r="N98" s="237">
        <v>7.3899999999999993E-2</v>
      </c>
      <c r="O98" s="237">
        <f>ROUND(E98*N98,2)</f>
        <v>31.04</v>
      </c>
      <c r="P98" s="237">
        <v>0</v>
      </c>
      <c r="Q98" s="237">
        <f>ROUND(E98*P98,2)</f>
        <v>0</v>
      </c>
      <c r="R98" s="239" t="s">
        <v>245</v>
      </c>
      <c r="S98" s="239" t="s">
        <v>129</v>
      </c>
      <c r="T98" s="240" t="s">
        <v>129</v>
      </c>
      <c r="U98" s="223">
        <v>0.47799999999999998</v>
      </c>
      <c r="V98" s="223">
        <f>ROUND(E98*U98,2)</f>
        <v>200.76</v>
      </c>
      <c r="W98" s="223"/>
      <c r="X98" s="223" t="s">
        <v>131</v>
      </c>
      <c r="Y98" s="223" t="s">
        <v>132</v>
      </c>
      <c r="Z98" s="213"/>
      <c r="AA98" s="213"/>
      <c r="AB98" s="213"/>
      <c r="AC98" s="213"/>
      <c r="AD98" s="213"/>
      <c r="AE98" s="213"/>
      <c r="AF98" s="213"/>
      <c r="AG98" s="213" t="s">
        <v>133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ht="22.5" outlineLevel="2" x14ac:dyDescent="0.2">
      <c r="A99" s="220"/>
      <c r="B99" s="221"/>
      <c r="C99" s="252" t="s">
        <v>357</v>
      </c>
      <c r="D99" s="242"/>
      <c r="E99" s="242"/>
      <c r="F99" s="242"/>
      <c r="G99" s="242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135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41" t="str">
        <f>C99</f>
        <v>s provedením lože z kameniva drceného, s vyplněním spár, s dvojitým hutněním a se smetením přebytečného materiálu na krajnici. S dodáním hmot pro lože a výplň spár.</v>
      </c>
      <c r="BB99" s="213"/>
      <c r="BC99" s="213"/>
      <c r="BD99" s="213"/>
      <c r="BE99" s="213"/>
      <c r="BF99" s="213"/>
      <c r="BG99" s="213"/>
      <c r="BH99" s="213"/>
    </row>
    <row r="100" spans="1:60" ht="45" outlineLevel="1" x14ac:dyDescent="0.2">
      <c r="A100" s="234">
        <v>30</v>
      </c>
      <c r="B100" s="235" t="s">
        <v>358</v>
      </c>
      <c r="C100" s="251" t="s">
        <v>359</v>
      </c>
      <c r="D100" s="236" t="s">
        <v>262</v>
      </c>
      <c r="E100" s="237">
        <v>11.5</v>
      </c>
      <c r="F100" s="238"/>
      <c r="G100" s="239">
        <f>ROUND(E100*F100,2)</f>
        <v>0</v>
      </c>
      <c r="H100" s="238"/>
      <c r="I100" s="239">
        <f>ROUND(E100*H100,2)</f>
        <v>0</v>
      </c>
      <c r="J100" s="238"/>
      <c r="K100" s="239">
        <f>ROUND(E100*J100,2)</f>
        <v>0</v>
      </c>
      <c r="L100" s="239">
        <v>21</v>
      </c>
      <c r="M100" s="239">
        <f>G100*(1+L100/100)</f>
        <v>0</v>
      </c>
      <c r="N100" s="237">
        <v>0.27611999999999998</v>
      </c>
      <c r="O100" s="237">
        <f>ROUND(E100*N100,2)</f>
        <v>3.18</v>
      </c>
      <c r="P100" s="237">
        <v>0</v>
      </c>
      <c r="Q100" s="237">
        <f>ROUND(E100*P100,2)</f>
        <v>0</v>
      </c>
      <c r="R100" s="239" t="s">
        <v>360</v>
      </c>
      <c r="S100" s="239" t="s">
        <v>129</v>
      </c>
      <c r="T100" s="240" t="s">
        <v>361</v>
      </c>
      <c r="U100" s="223">
        <v>0</v>
      </c>
      <c r="V100" s="223">
        <f>ROUND(E100*U100,2)</f>
        <v>0</v>
      </c>
      <c r="W100" s="223"/>
      <c r="X100" s="223" t="s">
        <v>362</v>
      </c>
      <c r="Y100" s="223" t="s">
        <v>132</v>
      </c>
      <c r="Z100" s="213"/>
      <c r="AA100" s="213"/>
      <c r="AB100" s="213"/>
      <c r="AC100" s="213"/>
      <c r="AD100" s="213"/>
      <c r="AE100" s="213"/>
      <c r="AF100" s="213"/>
      <c r="AG100" s="213" t="s">
        <v>363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22.5" outlineLevel="2" x14ac:dyDescent="0.2">
      <c r="A101" s="220"/>
      <c r="B101" s="221"/>
      <c r="C101" s="252" t="s">
        <v>364</v>
      </c>
      <c r="D101" s="242"/>
      <c r="E101" s="242"/>
      <c r="F101" s="242"/>
      <c r="G101" s="242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3"/>
      <c r="AA101" s="213"/>
      <c r="AB101" s="213"/>
      <c r="AC101" s="213"/>
      <c r="AD101" s="213"/>
      <c r="AE101" s="213"/>
      <c r="AF101" s="213"/>
      <c r="AG101" s="213" t="s">
        <v>135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41" t="str">
        <f>C101</f>
        <v>montáž odvodňovacích žlabů a vpustí k odvodňovacím žlabům z polymerbetonu, včetně betonového lože popř. obetonování, s dodávkou žlabů a vpustí.</v>
      </c>
      <c r="BB101" s="213"/>
      <c r="BC101" s="213"/>
      <c r="BD101" s="213"/>
      <c r="BE101" s="213"/>
      <c r="BF101" s="213"/>
      <c r="BG101" s="213"/>
      <c r="BH101" s="213"/>
    </row>
    <row r="102" spans="1:60" outlineLevel="2" x14ac:dyDescent="0.2">
      <c r="A102" s="220"/>
      <c r="B102" s="221"/>
      <c r="C102" s="253" t="s">
        <v>365</v>
      </c>
      <c r="D102" s="224"/>
      <c r="E102" s="225">
        <v>11.5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3"/>
      <c r="AA102" s="213"/>
      <c r="AB102" s="213"/>
      <c r="AC102" s="213"/>
      <c r="AD102" s="213"/>
      <c r="AE102" s="213"/>
      <c r="AF102" s="213"/>
      <c r="AG102" s="213" t="s">
        <v>137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3" x14ac:dyDescent="0.2">
      <c r="A103" s="220"/>
      <c r="B103" s="221"/>
      <c r="C103" s="253" t="s">
        <v>366</v>
      </c>
      <c r="D103" s="224"/>
      <c r="E103" s="225"/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137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34">
        <v>31</v>
      </c>
      <c r="B104" s="235" t="s">
        <v>367</v>
      </c>
      <c r="C104" s="251" t="s">
        <v>368</v>
      </c>
      <c r="D104" s="236" t="s">
        <v>173</v>
      </c>
      <c r="E104" s="237">
        <v>428.4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7">
        <v>0.12959999999999999</v>
      </c>
      <c r="O104" s="237">
        <f>ROUND(E104*N104,2)</f>
        <v>55.52</v>
      </c>
      <c r="P104" s="237">
        <v>0</v>
      </c>
      <c r="Q104" s="237">
        <f>ROUND(E104*P104,2)</f>
        <v>0</v>
      </c>
      <c r="R104" s="239" t="s">
        <v>320</v>
      </c>
      <c r="S104" s="239" t="s">
        <v>129</v>
      </c>
      <c r="T104" s="240" t="s">
        <v>215</v>
      </c>
      <c r="U104" s="223">
        <v>0</v>
      </c>
      <c r="V104" s="223">
        <f>ROUND(E104*U104,2)</f>
        <v>0</v>
      </c>
      <c r="W104" s="223"/>
      <c r="X104" s="223" t="s">
        <v>216</v>
      </c>
      <c r="Y104" s="223" t="s">
        <v>132</v>
      </c>
      <c r="Z104" s="213"/>
      <c r="AA104" s="213"/>
      <c r="AB104" s="213"/>
      <c r="AC104" s="213"/>
      <c r="AD104" s="213"/>
      <c r="AE104" s="213"/>
      <c r="AF104" s="213"/>
      <c r="AG104" s="213" t="s">
        <v>307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2" x14ac:dyDescent="0.2">
      <c r="A105" s="220"/>
      <c r="B105" s="221"/>
      <c r="C105" s="253" t="s">
        <v>369</v>
      </c>
      <c r="D105" s="224"/>
      <c r="E105" s="225">
        <v>428.4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3"/>
      <c r="AA105" s="213"/>
      <c r="AB105" s="213"/>
      <c r="AC105" s="213"/>
      <c r="AD105" s="213"/>
      <c r="AE105" s="213"/>
      <c r="AF105" s="213"/>
      <c r="AG105" s="213" t="s">
        <v>137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x14ac:dyDescent="0.2">
      <c r="A106" s="227" t="s">
        <v>123</v>
      </c>
      <c r="B106" s="228" t="s">
        <v>78</v>
      </c>
      <c r="C106" s="250" t="s">
        <v>79</v>
      </c>
      <c r="D106" s="229"/>
      <c r="E106" s="230"/>
      <c r="F106" s="231"/>
      <c r="G106" s="231">
        <f>SUMIF(AG107:AG109,"&lt;&gt;NOR",G107:G109)</f>
        <v>0</v>
      </c>
      <c r="H106" s="231"/>
      <c r="I106" s="231">
        <f>SUM(I107:I109)</f>
        <v>0</v>
      </c>
      <c r="J106" s="231"/>
      <c r="K106" s="231">
        <f>SUM(K107:K109)</f>
        <v>0</v>
      </c>
      <c r="L106" s="231"/>
      <c r="M106" s="231">
        <f>SUM(M107:M109)</f>
        <v>0</v>
      </c>
      <c r="N106" s="230"/>
      <c r="O106" s="230">
        <f>SUM(O107:O109)</f>
        <v>0</v>
      </c>
      <c r="P106" s="230"/>
      <c r="Q106" s="230">
        <f>SUM(Q107:Q109)</f>
        <v>0</v>
      </c>
      <c r="R106" s="231"/>
      <c r="S106" s="231"/>
      <c r="T106" s="232"/>
      <c r="U106" s="226"/>
      <c r="V106" s="226">
        <f>SUM(V107:V109)</f>
        <v>12.46</v>
      </c>
      <c r="W106" s="226"/>
      <c r="X106" s="226"/>
      <c r="Y106" s="226"/>
      <c r="AG106" t="s">
        <v>124</v>
      </c>
    </row>
    <row r="107" spans="1:60" outlineLevel="1" x14ac:dyDescent="0.2">
      <c r="A107" s="234">
        <v>32</v>
      </c>
      <c r="B107" s="235" t="s">
        <v>370</v>
      </c>
      <c r="C107" s="251" t="s">
        <v>371</v>
      </c>
      <c r="D107" s="236" t="s">
        <v>262</v>
      </c>
      <c r="E107" s="237">
        <v>23.5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7">
        <v>1.0000000000000001E-5</v>
      </c>
      <c r="O107" s="237">
        <f>ROUND(E107*N107,2)</f>
        <v>0</v>
      </c>
      <c r="P107" s="237">
        <v>0</v>
      </c>
      <c r="Q107" s="237">
        <f>ROUND(E107*P107,2)</f>
        <v>0</v>
      </c>
      <c r="R107" s="239" t="s">
        <v>372</v>
      </c>
      <c r="S107" s="239" t="s">
        <v>129</v>
      </c>
      <c r="T107" s="240" t="s">
        <v>215</v>
      </c>
      <c r="U107" s="223">
        <v>0.53</v>
      </c>
      <c r="V107" s="223">
        <f>ROUND(E107*U107,2)</f>
        <v>12.46</v>
      </c>
      <c r="W107" s="223"/>
      <c r="X107" s="223" t="s">
        <v>131</v>
      </c>
      <c r="Y107" s="223" t="s">
        <v>132</v>
      </c>
      <c r="Z107" s="213"/>
      <c r="AA107" s="213"/>
      <c r="AB107" s="213"/>
      <c r="AC107" s="213"/>
      <c r="AD107" s="213"/>
      <c r="AE107" s="213"/>
      <c r="AF107" s="213"/>
      <c r="AG107" s="213" t="s">
        <v>133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2" x14ac:dyDescent="0.2">
      <c r="A108" s="220"/>
      <c r="B108" s="221"/>
      <c r="C108" s="252" t="s">
        <v>373</v>
      </c>
      <c r="D108" s="242"/>
      <c r="E108" s="242"/>
      <c r="F108" s="242"/>
      <c r="G108" s="242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3"/>
      <c r="AA108" s="213"/>
      <c r="AB108" s="213"/>
      <c r="AC108" s="213"/>
      <c r="AD108" s="213"/>
      <c r="AE108" s="213"/>
      <c r="AF108" s="213"/>
      <c r="AG108" s="213" t="s">
        <v>135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2" x14ac:dyDescent="0.2">
      <c r="A109" s="220"/>
      <c r="B109" s="221"/>
      <c r="C109" s="253" t="s">
        <v>374</v>
      </c>
      <c r="D109" s="224"/>
      <c r="E109" s="225">
        <v>23.5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137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x14ac:dyDescent="0.2">
      <c r="A110" s="227" t="s">
        <v>123</v>
      </c>
      <c r="B110" s="228" t="s">
        <v>80</v>
      </c>
      <c r="C110" s="250" t="s">
        <v>81</v>
      </c>
      <c r="D110" s="229"/>
      <c r="E110" s="230"/>
      <c r="F110" s="231"/>
      <c r="G110" s="231">
        <f>SUMIF(AG111:AG147,"&lt;&gt;NOR",G111:G147)</f>
        <v>0</v>
      </c>
      <c r="H110" s="231"/>
      <c r="I110" s="231">
        <f>SUM(I111:I147)</f>
        <v>0</v>
      </c>
      <c r="J110" s="231"/>
      <c r="K110" s="231">
        <f>SUM(K111:K147)</f>
        <v>0</v>
      </c>
      <c r="L110" s="231"/>
      <c r="M110" s="231">
        <f>SUM(M111:M147)</f>
        <v>0</v>
      </c>
      <c r="N110" s="230"/>
      <c r="O110" s="230">
        <f>SUM(O111:O147)</f>
        <v>204.68</v>
      </c>
      <c r="P110" s="230"/>
      <c r="Q110" s="230">
        <f>SUM(Q111:Q147)</f>
        <v>0</v>
      </c>
      <c r="R110" s="231"/>
      <c r="S110" s="231"/>
      <c r="T110" s="232"/>
      <c r="U110" s="226"/>
      <c r="V110" s="226">
        <f>SUM(V111:V147)</f>
        <v>274.49</v>
      </c>
      <c r="W110" s="226"/>
      <c r="X110" s="226"/>
      <c r="Y110" s="226"/>
      <c r="AG110" t="s">
        <v>124</v>
      </c>
    </row>
    <row r="111" spans="1:60" outlineLevel="1" x14ac:dyDescent="0.2">
      <c r="A111" s="234">
        <v>33</v>
      </c>
      <c r="B111" s="235" t="s">
        <v>375</v>
      </c>
      <c r="C111" s="251" t="s">
        <v>376</v>
      </c>
      <c r="D111" s="236" t="s">
        <v>377</v>
      </c>
      <c r="E111" s="237">
        <v>2</v>
      </c>
      <c r="F111" s="238"/>
      <c r="G111" s="239">
        <f>ROUND(E111*F111,2)</f>
        <v>0</v>
      </c>
      <c r="H111" s="238"/>
      <c r="I111" s="239">
        <f>ROUND(E111*H111,2)</f>
        <v>0</v>
      </c>
      <c r="J111" s="238"/>
      <c r="K111" s="239">
        <f>ROUND(E111*J111,2)</f>
        <v>0</v>
      </c>
      <c r="L111" s="239">
        <v>21</v>
      </c>
      <c r="M111" s="239">
        <f>G111*(1+L111/100)</f>
        <v>0</v>
      </c>
      <c r="N111" s="237">
        <v>0.1772</v>
      </c>
      <c r="O111" s="237">
        <f>ROUND(E111*N111,2)</f>
        <v>0.35</v>
      </c>
      <c r="P111" s="237">
        <v>0</v>
      </c>
      <c r="Q111" s="237">
        <f>ROUND(E111*P111,2)</f>
        <v>0</v>
      </c>
      <c r="R111" s="239" t="s">
        <v>245</v>
      </c>
      <c r="S111" s="239" t="s">
        <v>129</v>
      </c>
      <c r="T111" s="240" t="s">
        <v>129</v>
      </c>
      <c r="U111" s="223">
        <v>0.83</v>
      </c>
      <c r="V111" s="223">
        <f>ROUND(E111*U111,2)</f>
        <v>1.66</v>
      </c>
      <c r="W111" s="223"/>
      <c r="X111" s="223" t="s">
        <v>131</v>
      </c>
      <c r="Y111" s="223" t="s">
        <v>132</v>
      </c>
      <c r="Z111" s="213"/>
      <c r="AA111" s="213"/>
      <c r="AB111" s="213"/>
      <c r="AC111" s="213"/>
      <c r="AD111" s="213"/>
      <c r="AE111" s="213"/>
      <c r="AF111" s="213"/>
      <c r="AG111" s="213" t="s">
        <v>133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ht="22.5" outlineLevel="2" x14ac:dyDescent="0.2">
      <c r="A112" s="220"/>
      <c r="B112" s="221"/>
      <c r="C112" s="252" t="s">
        <v>378</v>
      </c>
      <c r="D112" s="242"/>
      <c r="E112" s="242"/>
      <c r="F112" s="242"/>
      <c r="G112" s="242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3"/>
      <c r="AA112" s="213"/>
      <c r="AB112" s="213"/>
      <c r="AC112" s="213"/>
      <c r="AD112" s="213"/>
      <c r="AE112" s="213"/>
      <c r="AF112" s="213"/>
      <c r="AG112" s="213" t="s">
        <v>135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41" t="str">
        <f>C112</f>
        <v>s vykopáním nebo vyvrtáním jamek, s odhozem výkopku do 3 m, se zabetonováním, nebo uklínováním patek kamenem. Včetně spojovacího materiálu.</v>
      </c>
      <c r="BB112" s="213"/>
      <c r="BC112" s="213"/>
      <c r="BD112" s="213"/>
      <c r="BE112" s="213"/>
      <c r="BF112" s="213"/>
      <c r="BG112" s="213"/>
      <c r="BH112" s="213"/>
    </row>
    <row r="113" spans="1:60" outlineLevel="2" x14ac:dyDescent="0.2">
      <c r="A113" s="220"/>
      <c r="B113" s="221"/>
      <c r="C113" s="253" t="s">
        <v>379</v>
      </c>
      <c r="D113" s="224"/>
      <c r="E113" s="225">
        <v>2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137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ht="33.75" outlineLevel="1" x14ac:dyDescent="0.2">
      <c r="A114" s="234">
        <v>34</v>
      </c>
      <c r="B114" s="235" t="s">
        <v>380</v>
      </c>
      <c r="C114" s="251" t="s">
        <v>381</v>
      </c>
      <c r="D114" s="236" t="s">
        <v>262</v>
      </c>
      <c r="E114" s="237">
        <v>480</v>
      </c>
      <c r="F114" s="238"/>
      <c r="G114" s="239">
        <f>ROUND(E114*F114,2)</f>
        <v>0</v>
      </c>
      <c r="H114" s="238"/>
      <c r="I114" s="239">
        <f>ROUND(E114*H114,2)</f>
        <v>0</v>
      </c>
      <c r="J114" s="238"/>
      <c r="K114" s="239">
        <f>ROUND(E114*J114,2)</f>
        <v>0</v>
      </c>
      <c r="L114" s="239">
        <v>21</v>
      </c>
      <c r="M114" s="239">
        <f>G114*(1+L114/100)</f>
        <v>0</v>
      </c>
      <c r="N114" s="237">
        <v>0.22133</v>
      </c>
      <c r="O114" s="237">
        <f>ROUND(E114*N114,2)</f>
        <v>106.24</v>
      </c>
      <c r="P114" s="237">
        <v>0</v>
      </c>
      <c r="Q114" s="237">
        <f>ROUND(E114*P114,2)</f>
        <v>0</v>
      </c>
      <c r="R114" s="239" t="s">
        <v>245</v>
      </c>
      <c r="S114" s="239" t="s">
        <v>129</v>
      </c>
      <c r="T114" s="240" t="s">
        <v>129</v>
      </c>
      <c r="U114" s="223">
        <v>0.27200000000000002</v>
      </c>
      <c r="V114" s="223">
        <f>ROUND(E114*U114,2)</f>
        <v>130.56</v>
      </c>
      <c r="W114" s="223"/>
      <c r="X114" s="223" t="s">
        <v>131</v>
      </c>
      <c r="Y114" s="223" t="s">
        <v>132</v>
      </c>
      <c r="Z114" s="213"/>
      <c r="AA114" s="213"/>
      <c r="AB114" s="213"/>
      <c r="AC114" s="213"/>
      <c r="AD114" s="213"/>
      <c r="AE114" s="213"/>
      <c r="AF114" s="213"/>
      <c r="AG114" s="213" t="s">
        <v>143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2" x14ac:dyDescent="0.2">
      <c r="A115" s="220"/>
      <c r="B115" s="221"/>
      <c r="C115" s="252" t="s">
        <v>382</v>
      </c>
      <c r="D115" s="242"/>
      <c r="E115" s="242"/>
      <c r="F115" s="242"/>
      <c r="G115" s="242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3"/>
      <c r="AA115" s="213"/>
      <c r="AB115" s="213"/>
      <c r="AC115" s="213"/>
      <c r="AD115" s="213"/>
      <c r="AE115" s="213"/>
      <c r="AF115" s="213"/>
      <c r="AG115" s="213" t="s">
        <v>135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2" x14ac:dyDescent="0.2">
      <c r="A116" s="220"/>
      <c r="B116" s="221"/>
      <c r="C116" s="260" t="s">
        <v>274</v>
      </c>
      <c r="D116" s="258"/>
      <c r="E116" s="259"/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3"/>
      <c r="AA116" s="213"/>
      <c r="AB116" s="213"/>
      <c r="AC116" s="213"/>
      <c r="AD116" s="213"/>
      <c r="AE116" s="213"/>
      <c r="AF116" s="213"/>
      <c r="AG116" s="213" t="s">
        <v>137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3" x14ac:dyDescent="0.2">
      <c r="A117" s="220"/>
      <c r="B117" s="221"/>
      <c r="C117" s="261" t="s">
        <v>383</v>
      </c>
      <c r="D117" s="258"/>
      <c r="E117" s="259">
        <v>479.4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3"/>
      <c r="AA117" s="213"/>
      <c r="AB117" s="213"/>
      <c r="AC117" s="213"/>
      <c r="AD117" s="213"/>
      <c r="AE117" s="213"/>
      <c r="AF117" s="213"/>
      <c r="AG117" s="213" t="s">
        <v>137</v>
      </c>
      <c r="AH117" s="213">
        <v>2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3" x14ac:dyDescent="0.2">
      <c r="A118" s="220"/>
      <c r="B118" s="221"/>
      <c r="C118" s="260" t="s">
        <v>279</v>
      </c>
      <c r="D118" s="258"/>
      <c r="E118" s="259"/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3"/>
      <c r="AA118" s="213"/>
      <c r="AB118" s="213"/>
      <c r="AC118" s="213"/>
      <c r="AD118" s="213"/>
      <c r="AE118" s="213"/>
      <c r="AF118" s="213"/>
      <c r="AG118" s="213" t="s">
        <v>137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3" x14ac:dyDescent="0.2">
      <c r="A119" s="220"/>
      <c r="B119" s="221"/>
      <c r="C119" s="253" t="s">
        <v>384</v>
      </c>
      <c r="D119" s="224"/>
      <c r="E119" s="225">
        <v>480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137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ht="33.75" outlineLevel="1" x14ac:dyDescent="0.2">
      <c r="A120" s="234">
        <v>35</v>
      </c>
      <c r="B120" s="235" t="s">
        <v>385</v>
      </c>
      <c r="C120" s="251" t="s">
        <v>386</v>
      </c>
      <c r="D120" s="236" t="s">
        <v>262</v>
      </c>
      <c r="E120" s="237">
        <v>91</v>
      </c>
      <c r="F120" s="238"/>
      <c r="G120" s="239">
        <f>ROUND(E120*F120,2)</f>
        <v>0</v>
      </c>
      <c r="H120" s="238"/>
      <c r="I120" s="239">
        <f>ROUND(E120*H120,2)</f>
        <v>0</v>
      </c>
      <c r="J120" s="238"/>
      <c r="K120" s="239">
        <f>ROUND(E120*J120,2)</f>
        <v>0</v>
      </c>
      <c r="L120" s="239">
        <v>21</v>
      </c>
      <c r="M120" s="239">
        <f>G120*(1+L120/100)</f>
        <v>0</v>
      </c>
      <c r="N120" s="237">
        <v>0.26879999999999998</v>
      </c>
      <c r="O120" s="237">
        <f>ROUND(E120*N120,2)</f>
        <v>24.46</v>
      </c>
      <c r="P120" s="237">
        <v>0</v>
      </c>
      <c r="Q120" s="237">
        <f>ROUND(E120*P120,2)</f>
        <v>0</v>
      </c>
      <c r="R120" s="239" t="s">
        <v>245</v>
      </c>
      <c r="S120" s="239" t="s">
        <v>129</v>
      </c>
      <c r="T120" s="240" t="s">
        <v>129</v>
      </c>
      <c r="U120" s="223">
        <v>0.27</v>
      </c>
      <c r="V120" s="223">
        <f>ROUND(E120*U120,2)</f>
        <v>24.57</v>
      </c>
      <c r="W120" s="223"/>
      <c r="X120" s="223" t="s">
        <v>131</v>
      </c>
      <c r="Y120" s="223" t="s">
        <v>132</v>
      </c>
      <c r="Z120" s="213"/>
      <c r="AA120" s="213"/>
      <c r="AB120" s="213"/>
      <c r="AC120" s="213"/>
      <c r="AD120" s="213"/>
      <c r="AE120" s="213"/>
      <c r="AF120" s="213"/>
      <c r="AG120" s="213" t="s">
        <v>143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2" x14ac:dyDescent="0.2">
      <c r="A121" s="220"/>
      <c r="B121" s="221"/>
      <c r="C121" s="252" t="s">
        <v>382</v>
      </c>
      <c r="D121" s="242"/>
      <c r="E121" s="242"/>
      <c r="F121" s="242"/>
      <c r="G121" s="242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3"/>
      <c r="AA121" s="213"/>
      <c r="AB121" s="213"/>
      <c r="AC121" s="213"/>
      <c r="AD121" s="213"/>
      <c r="AE121" s="213"/>
      <c r="AF121" s="213"/>
      <c r="AG121" s="213" t="s">
        <v>135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2" x14ac:dyDescent="0.2">
      <c r="A122" s="220"/>
      <c r="B122" s="221"/>
      <c r="C122" s="260" t="s">
        <v>274</v>
      </c>
      <c r="D122" s="258"/>
      <c r="E122" s="259"/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3"/>
      <c r="AA122" s="213"/>
      <c r="AB122" s="213"/>
      <c r="AC122" s="213"/>
      <c r="AD122" s="213"/>
      <c r="AE122" s="213"/>
      <c r="AF122" s="213"/>
      <c r="AG122" s="213" t="s">
        <v>137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3" x14ac:dyDescent="0.2">
      <c r="A123" s="220"/>
      <c r="B123" s="221"/>
      <c r="C123" s="261" t="s">
        <v>387</v>
      </c>
      <c r="D123" s="258"/>
      <c r="E123" s="259">
        <v>90.9</v>
      </c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3"/>
      <c r="AA123" s="213"/>
      <c r="AB123" s="213"/>
      <c r="AC123" s="213"/>
      <c r="AD123" s="213"/>
      <c r="AE123" s="213"/>
      <c r="AF123" s="213"/>
      <c r="AG123" s="213" t="s">
        <v>137</v>
      </c>
      <c r="AH123" s="213">
        <v>2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3" x14ac:dyDescent="0.2">
      <c r="A124" s="220"/>
      <c r="B124" s="221"/>
      <c r="C124" s="260" t="s">
        <v>279</v>
      </c>
      <c r="D124" s="258"/>
      <c r="E124" s="259"/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3"/>
      <c r="AA124" s="213"/>
      <c r="AB124" s="213"/>
      <c r="AC124" s="213"/>
      <c r="AD124" s="213"/>
      <c r="AE124" s="213"/>
      <c r="AF124" s="213"/>
      <c r="AG124" s="213" t="s">
        <v>137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3" x14ac:dyDescent="0.2">
      <c r="A125" s="220"/>
      <c r="B125" s="221"/>
      <c r="C125" s="253" t="s">
        <v>80</v>
      </c>
      <c r="D125" s="224"/>
      <c r="E125" s="225">
        <v>91</v>
      </c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3"/>
      <c r="AA125" s="213"/>
      <c r="AB125" s="213"/>
      <c r="AC125" s="213"/>
      <c r="AD125" s="213"/>
      <c r="AE125" s="213"/>
      <c r="AF125" s="213"/>
      <c r="AG125" s="213" t="s">
        <v>137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33.75" outlineLevel="1" x14ac:dyDescent="0.2">
      <c r="A126" s="234">
        <v>36</v>
      </c>
      <c r="B126" s="235" t="s">
        <v>388</v>
      </c>
      <c r="C126" s="251" t="s">
        <v>389</v>
      </c>
      <c r="D126" s="236" t="s">
        <v>262</v>
      </c>
      <c r="E126" s="237">
        <v>57</v>
      </c>
      <c r="F126" s="238"/>
      <c r="G126" s="239">
        <f>ROUND(E126*F126,2)</f>
        <v>0</v>
      </c>
      <c r="H126" s="238"/>
      <c r="I126" s="239">
        <f>ROUND(E126*H126,2)</f>
        <v>0</v>
      </c>
      <c r="J126" s="238"/>
      <c r="K126" s="239">
        <f>ROUND(E126*J126,2)</f>
        <v>0</v>
      </c>
      <c r="L126" s="239">
        <v>21</v>
      </c>
      <c r="M126" s="239">
        <f>G126*(1+L126/100)</f>
        <v>0</v>
      </c>
      <c r="N126" s="237">
        <v>0.19520000000000001</v>
      </c>
      <c r="O126" s="237">
        <f>ROUND(E126*N126,2)</f>
        <v>11.13</v>
      </c>
      <c r="P126" s="237">
        <v>0</v>
      </c>
      <c r="Q126" s="237">
        <f>ROUND(E126*P126,2)</f>
        <v>0</v>
      </c>
      <c r="R126" s="239" t="s">
        <v>245</v>
      </c>
      <c r="S126" s="239" t="s">
        <v>129</v>
      </c>
      <c r="T126" s="240" t="s">
        <v>129</v>
      </c>
      <c r="U126" s="223">
        <v>0.27</v>
      </c>
      <c r="V126" s="223">
        <f>ROUND(E126*U126,2)</f>
        <v>15.39</v>
      </c>
      <c r="W126" s="223"/>
      <c r="X126" s="223" t="s">
        <v>131</v>
      </c>
      <c r="Y126" s="223" t="s">
        <v>132</v>
      </c>
      <c r="Z126" s="213"/>
      <c r="AA126" s="213"/>
      <c r="AB126" s="213"/>
      <c r="AC126" s="213"/>
      <c r="AD126" s="213"/>
      <c r="AE126" s="213"/>
      <c r="AF126" s="213"/>
      <c r="AG126" s="213" t="s">
        <v>133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2" x14ac:dyDescent="0.2">
      <c r="A127" s="220"/>
      <c r="B127" s="221"/>
      <c r="C127" s="252" t="s">
        <v>382</v>
      </c>
      <c r="D127" s="242"/>
      <c r="E127" s="242"/>
      <c r="F127" s="242"/>
      <c r="G127" s="242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135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2" x14ac:dyDescent="0.2">
      <c r="A128" s="220"/>
      <c r="B128" s="221"/>
      <c r="C128" s="260" t="s">
        <v>274</v>
      </c>
      <c r="D128" s="258"/>
      <c r="E128" s="259"/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3"/>
      <c r="AA128" s="213"/>
      <c r="AB128" s="213"/>
      <c r="AC128" s="213"/>
      <c r="AD128" s="213"/>
      <c r="AE128" s="213"/>
      <c r="AF128" s="213"/>
      <c r="AG128" s="213" t="s">
        <v>137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3" x14ac:dyDescent="0.2">
      <c r="A129" s="220"/>
      <c r="B129" s="221"/>
      <c r="C129" s="261" t="s">
        <v>390</v>
      </c>
      <c r="D129" s="258"/>
      <c r="E129" s="259">
        <v>56.56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3"/>
      <c r="AA129" s="213"/>
      <c r="AB129" s="213"/>
      <c r="AC129" s="213"/>
      <c r="AD129" s="213"/>
      <c r="AE129" s="213"/>
      <c r="AF129" s="213"/>
      <c r="AG129" s="213" t="s">
        <v>137</v>
      </c>
      <c r="AH129" s="213">
        <v>2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3" x14ac:dyDescent="0.2">
      <c r="A130" s="220"/>
      <c r="B130" s="221"/>
      <c r="C130" s="260" t="s">
        <v>279</v>
      </c>
      <c r="D130" s="258"/>
      <c r="E130" s="259"/>
      <c r="F130" s="223"/>
      <c r="G130" s="22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3"/>
      <c r="AA130" s="213"/>
      <c r="AB130" s="213"/>
      <c r="AC130" s="213"/>
      <c r="AD130" s="213"/>
      <c r="AE130" s="213"/>
      <c r="AF130" s="213"/>
      <c r="AG130" s="213" t="s">
        <v>137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3" x14ac:dyDescent="0.2">
      <c r="A131" s="220"/>
      <c r="B131" s="221"/>
      <c r="C131" s="253" t="s">
        <v>391</v>
      </c>
      <c r="D131" s="224"/>
      <c r="E131" s="225">
        <v>57</v>
      </c>
      <c r="F131" s="223"/>
      <c r="G131" s="223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3"/>
      <c r="AA131" s="213"/>
      <c r="AB131" s="213"/>
      <c r="AC131" s="213"/>
      <c r="AD131" s="213"/>
      <c r="AE131" s="213"/>
      <c r="AF131" s="213"/>
      <c r="AG131" s="213" t="s">
        <v>137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ht="22.5" outlineLevel="1" x14ac:dyDescent="0.2">
      <c r="A132" s="234">
        <v>37</v>
      </c>
      <c r="B132" s="235" t="s">
        <v>392</v>
      </c>
      <c r="C132" s="251" t="s">
        <v>393</v>
      </c>
      <c r="D132" s="236" t="s">
        <v>262</v>
      </c>
      <c r="E132" s="237">
        <v>49.98</v>
      </c>
      <c r="F132" s="238"/>
      <c r="G132" s="239">
        <f>ROUND(E132*F132,2)</f>
        <v>0</v>
      </c>
      <c r="H132" s="238"/>
      <c r="I132" s="239">
        <f>ROUND(E132*H132,2)</f>
        <v>0</v>
      </c>
      <c r="J132" s="238"/>
      <c r="K132" s="239">
        <f>ROUND(E132*J132,2)</f>
        <v>0</v>
      </c>
      <c r="L132" s="239">
        <v>21</v>
      </c>
      <c r="M132" s="239">
        <f>G132*(1+L132/100)</f>
        <v>0</v>
      </c>
      <c r="N132" s="237">
        <v>0.11359</v>
      </c>
      <c r="O132" s="237">
        <f>ROUND(E132*N132,2)</f>
        <v>5.68</v>
      </c>
      <c r="P132" s="237">
        <v>0</v>
      </c>
      <c r="Q132" s="237">
        <f>ROUND(E132*P132,2)</f>
        <v>0</v>
      </c>
      <c r="R132" s="239" t="s">
        <v>245</v>
      </c>
      <c r="S132" s="239" t="s">
        <v>129</v>
      </c>
      <c r="T132" s="240" t="s">
        <v>129</v>
      </c>
      <c r="U132" s="223">
        <v>0.26</v>
      </c>
      <c r="V132" s="223">
        <f>ROUND(E132*U132,2)</f>
        <v>12.99</v>
      </c>
      <c r="W132" s="223"/>
      <c r="X132" s="223" t="s">
        <v>131</v>
      </c>
      <c r="Y132" s="223" t="s">
        <v>132</v>
      </c>
      <c r="Z132" s="213"/>
      <c r="AA132" s="213"/>
      <c r="AB132" s="213"/>
      <c r="AC132" s="213"/>
      <c r="AD132" s="213"/>
      <c r="AE132" s="213"/>
      <c r="AF132" s="213"/>
      <c r="AG132" s="213" t="s">
        <v>133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2" x14ac:dyDescent="0.2">
      <c r="A133" s="220"/>
      <c r="B133" s="221"/>
      <c r="C133" s="253" t="s">
        <v>394</v>
      </c>
      <c r="D133" s="224"/>
      <c r="E133" s="225">
        <v>49.98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3"/>
      <c r="AA133" s="213"/>
      <c r="AB133" s="213"/>
      <c r="AC133" s="213"/>
      <c r="AD133" s="213"/>
      <c r="AE133" s="213"/>
      <c r="AF133" s="213"/>
      <c r="AG133" s="213" t="s">
        <v>137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34">
        <v>38</v>
      </c>
      <c r="B134" s="235" t="s">
        <v>395</v>
      </c>
      <c r="C134" s="251" t="s">
        <v>396</v>
      </c>
      <c r="D134" s="236" t="s">
        <v>377</v>
      </c>
      <c r="E134" s="237">
        <v>2</v>
      </c>
      <c r="F134" s="238"/>
      <c r="G134" s="239">
        <f>ROUND(E134*F134,2)</f>
        <v>0</v>
      </c>
      <c r="H134" s="238"/>
      <c r="I134" s="239">
        <f>ROUND(E134*H134,2)</f>
        <v>0</v>
      </c>
      <c r="J134" s="238"/>
      <c r="K134" s="239">
        <f>ROUND(E134*J134,2)</f>
        <v>0</v>
      </c>
      <c r="L134" s="239">
        <v>21</v>
      </c>
      <c r="M134" s="239">
        <f>G134*(1+L134/100)</f>
        <v>0</v>
      </c>
      <c r="N134" s="237">
        <v>6.4340000000000002</v>
      </c>
      <c r="O134" s="237">
        <f>ROUND(E134*N134,2)</f>
        <v>12.87</v>
      </c>
      <c r="P134" s="237">
        <v>0</v>
      </c>
      <c r="Q134" s="237">
        <f>ROUND(E134*P134,2)</f>
        <v>0</v>
      </c>
      <c r="R134" s="239" t="s">
        <v>245</v>
      </c>
      <c r="S134" s="239" t="s">
        <v>129</v>
      </c>
      <c r="T134" s="240" t="s">
        <v>129</v>
      </c>
      <c r="U134" s="223">
        <v>8.5809999999999995</v>
      </c>
      <c r="V134" s="223">
        <f>ROUND(E134*U134,2)</f>
        <v>17.16</v>
      </c>
      <c r="W134" s="223"/>
      <c r="X134" s="223" t="s">
        <v>131</v>
      </c>
      <c r="Y134" s="223" t="s">
        <v>132</v>
      </c>
      <c r="Z134" s="213"/>
      <c r="AA134" s="213"/>
      <c r="AB134" s="213"/>
      <c r="AC134" s="213"/>
      <c r="AD134" s="213"/>
      <c r="AE134" s="213"/>
      <c r="AF134" s="213"/>
      <c r="AG134" s="213" t="s">
        <v>133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2" x14ac:dyDescent="0.2">
      <c r="A135" s="220"/>
      <c r="B135" s="221"/>
      <c r="C135" s="252" t="s">
        <v>397</v>
      </c>
      <c r="D135" s="242"/>
      <c r="E135" s="242"/>
      <c r="F135" s="242"/>
      <c r="G135" s="242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3"/>
      <c r="AA135" s="213"/>
      <c r="AB135" s="213"/>
      <c r="AC135" s="213"/>
      <c r="AD135" s="213"/>
      <c r="AE135" s="213"/>
      <c r="AF135" s="213"/>
      <c r="AG135" s="213" t="s">
        <v>135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41" t="str">
        <f>C135</f>
        <v>zdivo základu, zdivo nadzákladové z betonu prostého C -8/10, římsa z betonu železového C 12/15, zřízení bednění a jeho odstranění</v>
      </c>
      <c r="BB135" s="213"/>
      <c r="BC135" s="213"/>
      <c r="BD135" s="213"/>
      <c r="BE135" s="213"/>
      <c r="BF135" s="213"/>
      <c r="BG135" s="213"/>
      <c r="BH135" s="213"/>
    </row>
    <row r="136" spans="1:60" outlineLevel="2" x14ac:dyDescent="0.2">
      <c r="A136" s="220"/>
      <c r="B136" s="221"/>
      <c r="C136" s="253" t="s">
        <v>398</v>
      </c>
      <c r="D136" s="224"/>
      <c r="E136" s="225">
        <v>2</v>
      </c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3"/>
      <c r="AA136" s="213"/>
      <c r="AB136" s="213"/>
      <c r="AC136" s="213"/>
      <c r="AD136" s="213"/>
      <c r="AE136" s="213"/>
      <c r="AF136" s="213"/>
      <c r="AG136" s="213" t="s">
        <v>137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3" x14ac:dyDescent="0.2">
      <c r="A137" s="220"/>
      <c r="B137" s="221"/>
      <c r="C137" s="253" t="s">
        <v>399</v>
      </c>
      <c r="D137" s="224"/>
      <c r="E137" s="225"/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3"/>
      <c r="AA137" s="213"/>
      <c r="AB137" s="213"/>
      <c r="AC137" s="213"/>
      <c r="AD137" s="213"/>
      <c r="AE137" s="213"/>
      <c r="AF137" s="213"/>
      <c r="AG137" s="213" t="s">
        <v>137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34">
        <v>39</v>
      </c>
      <c r="B138" s="235" t="s">
        <v>400</v>
      </c>
      <c r="C138" s="251" t="s">
        <v>401</v>
      </c>
      <c r="D138" s="236" t="s">
        <v>262</v>
      </c>
      <c r="E138" s="237">
        <v>17.5</v>
      </c>
      <c r="F138" s="238"/>
      <c r="G138" s="239">
        <f>ROUND(E138*F138,2)</f>
        <v>0</v>
      </c>
      <c r="H138" s="238"/>
      <c r="I138" s="239">
        <f>ROUND(E138*H138,2)</f>
        <v>0</v>
      </c>
      <c r="J138" s="238"/>
      <c r="K138" s="239">
        <f>ROUND(E138*J138,2)</f>
        <v>0</v>
      </c>
      <c r="L138" s="239">
        <v>21</v>
      </c>
      <c r="M138" s="239">
        <f>G138*(1+L138/100)</f>
        <v>0</v>
      </c>
      <c r="N138" s="237">
        <v>0.65139000000000002</v>
      </c>
      <c r="O138" s="237">
        <f>ROUND(E138*N138,2)</f>
        <v>11.4</v>
      </c>
      <c r="P138" s="237">
        <v>0</v>
      </c>
      <c r="Q138" s="237">
        <f>ROUND(E138*P138,2)</f>
        <v>0</v>
      </c>
      <c r="R138" s="239" t="s">
        <v>245</v>
      </c>
      <c r="S138" s="239" t="s">
        <v>129</v>
      </c>
      <c r="T138" s="240" t="s">
        <v>129</v>
      </c>
      <c r="U138" s="223">
        <v>1.615</v>
      </c>
      <c r="V138" s="223">
        <f>ROUND(E138*U138,2)</f>
        <v>28.26</v>
      </c>
      <c r="W138" s="223"/>
      <c r="X138" s="223" t="s">
        <v>131</v>
      </c>
      <c r="Y138" s="223" t="s">
        <v>132</v>
      </c>
      <c r="Z138" s="213"/>
      <c r="AA138" s="213"/>
      <c r="AB138" s="213"/>
      <c r="AC138" s="213"/>
      <c r="AD138" s="213"/>
      <c r="AE138" s="213"/>
      <c r="AF138" s="213"/>
      <c r="AG138" s="213" t="s">
        <v>133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2" x14ac:dyDescent="0.2">
      <c r="A139" s="220"/>
      <c r="B139" s="221"/>
      <c r="C139" s="252" t="s">
        <v>402</v>
      </c>
      <c r="D139" s="242"/>
      <c r="E139" s="242"/>
      <c r="F139" s="242"/>
      <c r="G139" s="242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3"/>
      <c r="AA139" s="213"/>
      <c r="AB139" s="213"/>
      <c r="AC139" s="213"/>
      <c r="AD139" s="213"/>
      <c r="AE139" s="213"/>
      <c r="AF139" s="213"/>
      <c r="AG139" s="213" t="s">
        <v>135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41" t="str">
        <f>C139</f>
        <v>včetně podkladní vrstvy ze štěrkopísku a podkladní vrstvy (lože) z betonu prostého, uložení trub. Bez dodání trub.</v>
      </c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34">
        <v>40</v>
      </c>
      <c r="B140" s="235" t="s">
        <v>403</v>
      </c>
      <c r="C140" s="251" t="s">
        <v>404</v>
      </c>
      <c r="D140" s="236" t="s">
        <v>127</v>
      </c>
      <c r="E140" s="237">
        <v>10.5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7">
        <v>2.53538</v>
      </c>
      <c r="O140" s="237">
        <f>ROUND(E140*N140,2)</f>
        <v>26.62</v>
      </c>
      <c r="P140" s="237">
        <v>0</v>
      </c>
      <c r="Q140" s="237">
        <f>ROUND(E140*P140,2)</f>
        <v>0</v>
      </c>
      <c r="R140" s="239" t="s">
        <v>245</v>
      </c>
      <c r="S140" s="239" t="s">
        <v>129</v>
      </c>
      <c r="T140" s="240" t="s">
        <v>129</v>
      </c>
      <c r="U140" s="223">
        <v>3.6440000000000001</v>
      </c>
      <c r="V140" s="223">
        <f>ROUND(E140*U140,2)</f>
        <v>38.26</v>
      </c>
      <c r="W140" s="223"/>
      <c r="X140" s="223" t="s">
        <v>131</v>
      </c>
      <c r="Y140" s="223" t="s">
        <v>132</v>
      </c>
      <c r="Z140" s="213"/>
      <c r="AA140" s="213"/>
      <c r="AB140" s="213"/>
      <c r="AC140" s="213"/>
      <c r="AD140" s="213"/>
      <c r="AE140" s="213"/>
      <c r="AF140" s="213"/>
      <c r="AG140" s="213" t="s">
        <v>133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2" x14ac:dyDescent="0.2">
      <c r="A141" s="220"/>
      <c r="B141" s="221"/>
      <c r="C141" s="253" t="s">
        <v>405</v>
      </c>
      <c r="D141" s="224"/>
      <c r="E141" s="225">
        <v>10.5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3"/>
      <c r="AA141" s="213"/>
      <c r="AB141" s="213"/>
      <c r="AC141" s="213"/>
      <c r="AD141" s="213"/>
      <c r="AE141" s="213"/>
      <c r="AF141" s="213"/>
      <c r="AG141" s="213" t="s">
        <v>137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34">
        <v>41</v>
      </c>
      <c r="B142" s="235" t="s">
        <v>406</v>
      </c>
      <c r="C142" s="251" t="s">
        <v>407</v>
      </c>
      <c r="D142" s="236" t="s">
        <v>262</v>
      </c>
      <c r="E142" s="237">
        <v>47</v>
      </c>
      <c r="F142" s="238"/>
      <c r="G142" s="239">
        <f>ROUND(E142*F142,2)</f>
        <v>0</v>
      </c>
      <c r="H142" s="238"/>
      <c r="I142" s="239">
        <f>ROUND(E142*H142,2)</f>
        <v>0</v>
      </c>
      <c r="J142" s="238"/>
      <c r="K142" s="239">
        <f>ROUND(E142*J142,2)</f>
        <v>0</v>
      </c>
      <c r="L142" s="239">
        <v>21</v>
      </c>
      <c r="M142" s="239">
        <f>G142*(1+L142/100)</f>
        <v>0</v>
      </c>
      <c r="N142" s="237">
        <v>0</v>
      </c>
      <c r="O142" s="237">
        <f>ROUND(E142*N142,2)</f>
        <v>0</v>
      </c>
      <c r="P142" s="237">
        <v>0</v>
      </c>
      <c r="Q142" s="237">
        <f>ROUND(E142*P142,2)</f>
        <v>0</v>
      </c>
      <c r="R142" s="239" t="s">
        <v>245</v>
      </c>
      <c r="S142" s="239" t="s">
        <v>129</v>
      </c>
      <c r="T142" s="240" t="s">
        <v>129</v>
      </c>
      <c r="U142" s="223">
        <v>0.12</v>
      </c>
      <c r="V142" s="223">
        <f>ROUND(E142*U142,2)</f>
        <v>5.64</v>
      </c>
      <c r="W142" s="223"/>
      <c r="X142" s="223" t="s">
        <v>131</v>
      </c>
      <c r="Y142" s="223" t="s">
        <v>132</v>
      </c>
      <c r="Z142" s="213"/>
      <c r="AA142" s="213"/>
      <c r="AB142" s="213"/>
      <c r="AC142" s="213"/>
      <c r="AD142" s="213"/>
      <c r="AE142" s="213"/>
      <c r="AF142" s="213"/>
      <c r="AG142" s="213" t="s">
        <v>133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2" x14ac:dyDescent="0.2">
      <c r="A143" s="220"/>
      <c r="B143" s="221"/>
      <c r="C143" s="252" t="s">
        <v>408</v>
      </c>
      <c r="D143" s="242"/>
      <c r="E143" s="242"/>
      <c r="F143" s="242"/>
      <c r="G143" s="242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3"/>
      <c r="AA143" s="213"/>
      <c r="AB143" s="213"/>
      <c r="AC143" s="213"/>
      <c r="AD143" s="213"/>
      <c r="AE143" s="213"/>
      <c r="AF143" s="213"/>
      <c r="AG143" s="213" t="s">
        <v>135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2" x14ac:dyDescent="0.2">
      <c r="A144" s="220"/>
      <c r="B144" s="221"/>
      <c r="C144" s="253" t="s">
        <v>409</v>
      </c>
      <c r="D144" s="224"/>
      <c r="E144" s="225">
        <v>47</v>
      </c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3"/>
      <c r="AA144" s="213"/>
      <c r="AB144" s="213"/>
      <c r="AC144" s="213"/>
      <c r="AD144" s="213"/>
      <c r="AE144" s="213"/>
      <c r="AF144" s="213"/>
      <c r="AG144" s="213" t="s">
        <v>137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ht="22.5" outlineLevel="1" x14ac:dyDescent="0.2">
      <c r="A145" s="234">
        <v>42</v>
      </c>
      <c r="B145" s="235" t="s">
        <v>410</v>
      </c>
      <c r="C145" s="251" t="s">
        <v>411</v>
      </c>
      <c r="D145" s="236" t="s">
        <v>377</v>
      </c>
      <c r="E145" s="237">
        <v>5</v>
      </c>
      <c r="F145" s="238"/>
      <c r="G145" s="239">
        <f>ROUND(E145*F145,2)</f>
        <v>0</v>
      </c>
      <c r="H145" s="238"/>
      <c r="I145" s="239">
        <f>ROUND(E145*H145,2)</f>
        <v>0</v>
      </c>
      <c r="J145" s="238"/>
      <c r="K145" s="239">
        <f>ROUND(E145*J145,2)</f>
        <v>0</v>
      </c>
      <c r="L145" s="239">
        <v>21</v>
      </c>
      <c r="M145" s="239">
        <f>G145*(1+L145/100)</f>
        <v>0</v>
      </c>
      <c r="N145" s="237">
        <v>6.6000000000000003E-2</v>
      </c>
      <c r="O145" s="237">
        <f>ROUND(E145*N145,2)</f>
        <v>0.33</v>
      </c>
      <c r="P145" s="237">
        <v>0</v>
      </c>
      <c r="Q145" s="237">
        <f>ROUND(E145*P145,2)</f>
        <v>0</v>
      </c>
      <c r="R145" s="239" t="s">
        <v>320</v>
      </c>
      <c r="S145" s="239" t="s">
        <v>129</v>
      </c>
      <c r="T145" s="240" t="s">
        <v>129</v>
      </c>
      <c r="U145" s="223">
        <v>0</v>
      </c>
      <c r="V145" s="223">
        <f>ROUND(E145*U145,2)</f>
        <v>0</v>
      </c>
      <c r="W145" s="223"/>
      <c r="X145" s="223" t="s">
        <v>216</v>
      </c>
      <c r="Y145" s="223" t="s">
        <v>132</v>
      </c>
      <c r="Z145" s="213"/>
      <c r="AA145" s="213"/>
      <c r="AB145" s="213"/>
      <c r="AC145" s="213"/>
      <c r="AD145" s="213"/>
      <c r="AE145" s="213"/>
      <c r="AF145" s="213"/>
      <c r="AG145" s="213" t="s">
        <v>307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2" x14ac:dyDescent="0.2">
      <c r="A146" s="220"/>
      <c r="B146" s="221"/>
      <c r="C146" s="253" t="s">
        <v>412</v>
      </c>
      <c r="D146" s="224"/>
      <c r="E146" s="225">
        <v>5</v>
      </c>
      <c r="F146" s="223"/>
      <c r="G146" s="22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3"/>
      <c r="AA146" s="213"/>
      <c r="AB146" s="213"/>
      <c r="AC146" s="213"/>
      <c r="AD146" s="213"/>
      <c r="AE146" s="213"/>
      <c r="AF146" s="213"/>
      <c r="AG146" s="213" t="s">
        <v>137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43">
        <v>43</v>
      </c>
      <c r="B147" s="244" t="s">
        <v>413</v>
      </c>
      <c r="C147" s="254" t="s">
        <v>414</v>
      </c>
      <c r="D147" s="245" t="s">
        <v>377</v>
      </c>
      <c r="E147" s="246">
        <v>7</v>
      </c>
      <c r="F147" s="247"/>
      <c r="G147" s="248">
        <f>ROUND(E147*F147,2)</f>
        <v>0</v>
      </c>
      <c r="H147" s="247"/>
      <c r="I147" s="248">
        <f>ROUND(E147*H147,2)</f>
        <v>0</v>
      </c>
      <c r="J147" s="247"/>
      <c r="K147" s="248">
        <f>ROUND(E147*J147,2)</f>
        <v>0</v>
      </c>
      <c r="L147" s="248">
        <v>21</v>
      </c>
      <c r="M147" s="248">
        <f>G147*(1+L147/100)</f>
        <v>0</v>
      </c>
      <c r="N147" s="246">
        <v>0.8</v>
      </c>
      <c r="O147" s="246">
        <f>ROUND(E147*N147,2)</f>
        <v>5.6</v>
      </c>
      <c r="P147" s="246">
        <v>0</v>
      </c>
      <c r="Q147" s="246">
        <f>ROUND(E147*P147,2)</f>
        <v>0</v>
      </c>
      <c r="R147" s="248" t="s">
        <v>320</v>
      </c>
      <c r="S147" s="248" t="s">
        <v>129</v>
      </c>
      <c r="T147" s="249" t="s">
        <v>129</v>
      </c>
      <c r="U147" s="223">
        <v>0</v>
      </c>
      <c r="V147" s="223">
        <f>ROUND(E147*U147,2)</f>
        <v>0</v>
      </c>
      <c r="W147" s="223"/>
      <c r="X147" s="223" t="s">
        <v>216</v>
      </c>
      <c r="Y147" s="223" t="s">
        <v>132</v>
      </c>
      <c r="Z147" s="213"/>
      <c r="AA147" s="213"/>
      <c r="AB147" s="213"/>
      <c r="AC147" s="213"/>
      <c r="AD147" s="213"/>
      <c r="AE147" s="213"/>
      <c r="AF147" s="213"/>
      <c r="AG147" s="213" t="s">
        <v>307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x14ac:dyDescent="0.2">
      <c r="A148" s="227" t="s">
        <v>123</v>
      </c>
      <c r="B148" s="228" t="s">
        <v>82</v>
      </c>
      <c r="C148" s="250" t="s">
        <v>83</v>
      </c>
      <c r="D148" s="229"/>
      <c r="E148" s="230"/>
      <c r="F148" s="231"/>
      <c r="G148" s="231">
        <f>SUMIF(AG149:AG151,"&lt;&gt;NOR",G149:G151)</f>
        <v>0</v>
      </c>
      <c r="H148" s="231"/>
      <c r="I148" s="231">
        <f>SUM(I149:I151)</f>
        <v>0</v>
      </c>
      <c r="J148" s="231"/>
      <c r="K148" s="231">
        <f>SUM(K149:K151)</f>
        <v>0</v>
      </c>
      <c r="L148" s="231"/>
      <c r="M148" s="231">
        <f>SUM(M149:M151)</f>
        <v>0</v>
      </c>
      <c r="N148" s="230"/>
      <c r="O148" s="230">
        <f>SUM(O149:O151)</f>
        <v>0</v>
      </c>
      <c r="P148" s="230"/>
      <c r="Q148" s="230">
        <f>SUM(Q149:Q151)</f>
        <v>0</v>
      </c>
      <c r="R148" s="231"/>
      <c r="S148" s="231"/>
      <c r="T148" s="232"/>
      <c r="U148" s="226"/>
      <c r="V148" s="226">
        <f>SUM(V149:V151)</f>
        <v>0.86</v>
      </c>
      <c r="W148" s="226"/>
      <c r="X148" s="226"/>
      <c r="Y148" s="226"/>
      <c r="AG148" t="s">
        <v>124</v>
      </c>
    </row>
    <row r="149" spans="1:60" ht="22.5" outlineLevel="1" x14ac:dyDescent="0.2">
      <c r="A149" s="234">
        <v>44</v>
      </c>
      <c r="B149" s="235" t="s">
        <v>415</v>
      </c>
      <c r="C149" s="251" t="s">
        <v>416</v>
      </c>
      <c r="D149" s="236" t="s">
        <v>262</v>
      </c>
      <c r="E149" s="237">
        <v>36</v>
      </c>
      <c r="F149" s="238"/>
      <c r="G149" s="239">
        <f>ROUND(E149*F149,2)</f>
        <v>0</v>
      </c>
      <c r="H149" s="238"/>
      <c r="I149" s="239">
        <f>ROUND(E149*H149,2)</f>
        <v>0</v>
      </c>
      <c r="J149" s="238"/>
      <c r="K149" s="239">
        <f>ROUND(E149*J149,2)</f>
        <v>0</v>
      </c>
      <c r="L149" s="239">
        <v>21</v>
      </c>
      <c r="M149" s="239">
        <f>G149*(1+L149/100)</f>
        <v>0</v>
      </c>
      <c r="N149" s="237">
        <v>0</v>
      </c>
      <c r="O149" s="237">
        <f>ROUND(E149*N149,2)</f>
        <v>0</v>
      </c>
      <c r="P149" s="237">
        <v>0</v>
      </c>
      <c r="Q149" s="237">
        <f>ROUND(E149*P149,2)</f>
        <v>0</v>
      </c>
      <c r="R149" s="239" t="s">
        <v>128</v>
      </c>
      <c r="S149" s="239" t="s">
        <v>129</v>
      </c>
      <c r="T149" s="240" t="s">
        <v>129</v>
      </c>
      <c r="U149" s="223">
        <v>2.4E-2</v>
      </c>
      <c r="V149" s="223">
        <f>ROUND(E149*U149,2)</f>
        <v>0.86</v>
      </c>
      <c r="W149" s="223"/>
      <c r="X149" s="223" t="s">
        <v>131</v>
      </c>
      <c r="Y149" s="223" t="s">
        <v>132</v>
      </c>
      <c r="Z149" s="213"/>
      <c r="AA149" s="213"/>
      <c r="AB149" s="213"/>
      <c r="AC149" s="213"/>
      <c r="AD149" s="213"/>
      <c r="AE149" s="213"/>
      <c r="AF149" s="213"/>
      <c r="AG149" s="213" t="s">
        <v>133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ht="22.5" outlineLevel="2" x14ac:dyDescent="0.2">
      <c r="A150" s="220"/>
      <c r="B150" s="221"/>
      <c r="C150" s="252" t="s">
        <v>417</v>
      </c>
      <c r="D150" s="242"/>
      <c r="E150" s="242"/>
      <c r="F150" s="242"/>
      <c r="G150" s="242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3"/>
      <c r="AA150" s="213"/>
      <c r="AB150" s="213"/>
      <c r="AC150" s="213"/>
      <c r="AD150" s="213"/>
      <c r="AE150" s="213"/>
      <c r="AF150" s="213"/>
      <c r="AG150" s="213" t="s">
        <v>135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41" t="str">
        <f>C150</f>
        <v>komunikací v suchu nebo ve vodě, s odstraněním travnatého porostu nebo nánosu, s úpravou dna a svahů do předepsaného profilu, s odklizením na vzdálenost do 10 m nebo s naložením na dopravní prostředek,</v>
      </c>
      <c r="BB150" s="213"/>
      <c r="BC150" s="213"/>
      <c r="BD150" s="213"/>
      <c r="BE150" s="213"/>
      <c r="BF150" s="213"/>
      <c r="BG150" s="213"/>
      <c r="BH150" s="213"/>
    </row>
    <row r="151" spans="1:60" outlineLevel="2" x14ac:dyDescent="0.2">
      <c r="A151" s="220"/>
      <c r="B151" s="221"/>
      <c r="C151" s="253" t="s">
        <v>418</v>
      </c>
      <c r="D151" s="224"/>
      <c r="E151" s="225">
        <v>36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3"/>
      <c r="AA151" s="213"/>
      <c r="AB151" s="213"/>
      <c r="AC151" s="213"/>
      <c r="AD151" s="213"/>
      <c r="AE151" s="213"/>
      <c r="AF151" s="213"/>
      <c r="AG151" s="213" t="s">
        <v>137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x14ac:dyDescent="0.2">
      <c r="A152" s="227" t="s">
        <v>123</v>
      </c>
      <c r="B152" s="228" t="s">
        <v>84</v>
      </c>
      <c r="C152" s="250" t="s">
        <v>85</v>
      </c>
      <c r="D152" s="229"/>
      <c r="E152" s="230"/>
      <c r="F152" s="231"/>
      <c r="G152" s="231">
        <f>SUMIF(AG153:AG155,"&lt;&gt;NOR",G153:G155)</f>
        <v>0</v>
      </c>
      <c r="H152" s="231"/>
      <c r="I152" s="231">
        <f>SUM(I153:I155)</f>
        <v>0</v>
      </c>
      <c r="J152" s="231"/>
      <c r="K152" s="231">
        <f>SUM(K153:K155)</f>
        <v>0</v>
      </c>
      <c r="L152" s="231"/>
      <c r="M152" s="231">
        <f>SUM(M153:M155)</f>
        <v>0</v>
      </c>
      <c r="N152" s="230"/>
      <c r="O152" s="230">
        <f>SUM(O153:O155)</f>
        <v>0</v>
      </c>
      <c r="P152" s="230"/>
      <c r="Q152" s="230">
        <f>SUM(Q153:Q155)</f>
        <v>17.149999999999999</v>
      </c>
      <c r="R152" s="231"/>
      <c r="S152" s="231"/>
      <c r="T152" s="232"/>
      <c r="U152" s="226"/>
      <c r="V152" s="226">
        <f>SUM(V153:V155)</f>
        <v>60.38</v>
      </c>
      <c r="W152" s="226"/>
      <c r="X152" s="226"/>
      <c r="Y152" s="226"/>
      <c r="AG152" t="s">
        <v>124</v>
      </c>
    </row>
    <row r="153" spans="1:60" outlineLevel="1" x14ac:dyDescent="0.2">
      <c r="A153" s="234">
        <v>45</v>
      </c>
      <c r="B153" s="235" t="s">
        <v>419</v>
      </c>
      <c r="C153" s="251" t="s">
        <v>420</v>
      </c>
      <c r="D153" s="236" t="s">
        <v>262</v>
      </c>
      <c r="E153" s="237">
        <v>17.5</v>
      </c>
      <c r="F153" s="238"/>
      <c r="G153" s="239">
        <f>ROUND(E153*F153,2)</f>
        <v>0</v>
      </c>
      <c r="H153" s="238"/>
      <c r="I153" s="239">
        <f>ROUND(E153*H153,2)</f>
        <v>0</v>
      </c>
      <c r="J153" s="238"/>
      <c r="K153" s="239">
        <f>ROUND(E153*J153,2)</f>
        <v>0</v>
      </c>
      <c r="L153" s="239">
        <v>21</v>
      </c>
      <c r="M153" s="239">
        <f>G153*(1+L153/100)</f>
        <v>0</v>
      </c>
      <c r="N153" s="237">
        <v>0</v>
      </c>
      <c r="O153" s="237">
        <f>ROUND(E153*N153,2)</f>
        <v>0</v>
      </c>
      <c r="P153" s="237">
        <v>0.98</v>
      </c>
      <c r="Q153" s="237">
        <f>ROUND(E153*P153,2)</f>
        <v>17.149999999999999</v>
      </c>
      <c r="R153" s="239" t="s">
        <v>245</v>
      </c>
      <c r="S153" s="239" t="s">
        <v>129</v>
      </c>
      <c r="T153" s="240" t="s">
        <v>129</v>
      </c>
      <c r="U153" s="223">
        <v>3.45</v>
      </c>
      <c r="V153" s="223">
        <f>ROUND(E153*U153,2)</f>
        <v>60.38</v>
      </c>
      <c r="W153" s="223"/>
      <c r="X153" s="223" t="s">
        <v>131</v>
      </c>
      <c r="Y153" s="223" t="s">
        <v>132</v>
      </c>
      <c r="Z153" s="213"/>
      <c r="AA153" s="213"/>
      <c r="AB153" s="213"/>
      <c r="AC153" s="213"/>
      <c r="AD153" s="213"/>
      <c r="AE153" s="213"/>
      <c r="AF153" s="213"/>
      <c r="AG153" s="213" t="s">
        <v>133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2" x14ac:dyDescent="0.2">
      <c r="A154" s="220"/>
      <c r="B154" s="221"/>
      <c r="C154" s="252" t="s">
        <v>421</v>
      </c>
      <c r="D154" s="242"/>
      <c r="E154" s="242"/>
      <c r="F154" s="242"/>
      <c r="G154" s="242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135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41" t="str">
        <f>C154</f>
        <v>s odklizením a uložením vybouraného materiálu na skládku na vzdálenost do 3 m nebo s naložením na dopravní prostředek</v>
      </c>
      <c r="BB154" s="213"/>
      <c r="BC154" s="213"/>
      <c r="BD154" s="213"/>
      <c r="BE154" s="213"/>
      <c r="BF154" s="213"/>
      <c r="BG154" s="213"/>
      <c r="BH154" s="213"/>
    </row>
    <row r="155" spans="1:60" outlineLevel="2" x14ac:dyDescent="0.2">
      <c r="A155" s="220"/>
      <c r="B155" s="221"/>
      <c r="C155" s="253" t="s">
        <v>422</v>
      </c>
      <c r="D155" s="224"/>
      <c r="E155" s="225">
        <v>17.5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3"/>
      <c r="AA155" s="213"/>
      <c r="AB155" s="213"/>
      <c r="AC155" s="213"/>
      <c r="AD155" s="213"/>
      <c r="AE155" s="213"/>
      <c r="AF155" s="213"/>
      <c r="AG155" s="213" t="s">
        <v>137</v>
      </c>
      <c r="AH155" s="213">
        <v>0</v>
      </c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x14ac:dyDescent="0.2">
      <c r="A156" s="227" t="s">
        <v>123</v>
      </c>
      <c r="B156" s="228" t="s">
        <v>86</v>
      </c>
      <c r="C156" s="250" t="s">
        <v>87</v>
      </c>
      <c r="D156" s="229"/>
      <c r="E156" s="230"/>
      <c r="F156" s="231"/>
      <c r="G156" s="231">
        <f>SUMIF(AG157:AG160,"&lt;&gt;NOR",G157:G160)</f>
        <v>0</v>
      </c>
      <c r="H156" s="231"/>
      <c r="I156" s="231">
        <f>SUM(I157:I160)</f>
        <v>0</v>
      </c>
      <c r="J156" s="231"/>
      <c r="K156" s="231">
        <f>SUM(K157:K160)</f>
        <v>0</v>
      </c>
      <c r="L156" s="231"/>
      <c r="M156" s="231">
        <f>SUM(M157:M160)</f>
        <v>0</v>
      </c>
      <c r="N156" s="230"/>
      <c r="O156" s="230">
        <f>SUM(O157:O160)</f>
        <v>0</v>
      </c>
      <c r="P156" s="230"/>
      <c r="Q156" s="230">
        <f>SUM(Q157:Q160)</f>
        <v>0</v>
      </c>
      <c r="R156" s="231"/>
      <c r="S156" s="231"/>
      <c r="T156" s="232"/>
      <c r="U156" s="226"/>
      <c r="V156" s="226">
        <f>SUM(V157:V160)</f>
        <v>0</v>
      </c>
      <c r="W156" s="226"/>
      <c r="X156" s="226"/>
      <c r="Y156" s="226"/>
      <c r="AG156" t="s">
        <v>124</v>
      </c>
    </row>
    <row r="157" spans="1:60" outlineLevel="1" x14ac:dyDescent="0.2">
      <c r="A157" s="234">
        <v>46</v>
      </c>
      <c r="B157" s="235" t="s">
        <v>423</v>
      </c>
      <c r="C157" s="251" t="s">
        <v>424</v>
      </c>
      <c r="D157" s="236" t="s">
        <v>197</v>
      </c>
      <c r="E157" s="237">
        <v>308.25</v>
      </c>
      <c r="F157" s="238"/>
      <c r="G157" s="239">
        <f>ROUND(E157*F157,2)</f>
        <v>0</v>
      </c>
      <c r="H157" s="238"/>
      <c r="I157" s="239">
        <f>ROUND(E157*H157,2)</f>
        <v>0</v>
      </c>
      <c r="J157" s="238"/>
      <c r="K157" s="239">
        <f>ROUND(E157*J157,2)</f>
        <v>0</v>
      </c>
      <c r="L157" s="239">
        <v>21</v>
      </c>
      <c r="M157" s="239">
        <f>G157*(1+L157/100)</f>
        <v>0</v>
      </c>
      <c r="N157" s="237">
        <v>0</v>
      </c>
      <c r="O157" s="237">
        <f>ROUND(E157*N157,2)</f>
        <v>0</v>
      </c>
      <c r="P157" s="237">
        <v>0</v>
      </c>
      <c r="Q157" s="237">
        <f>ROUND(E157*P157,2)</f>
        <v>0</v>
      </c>
      <c r="R157" s="239" t="s">
        <v>245</v>
      </c>
      <c r="S157" s="239" t="s">
        <v>129</v>
      </c>
      <c r="T157" s="240" t="s">
        <v>129</v>
      </c>
      <c r="U157" s="223">
        <v>0</v>
      </c>
      <c r="V157" s="223">
        <f>ROUND(E157*U157,2)</f>
        <v>0</v>
      </c>
      <c r="W157" s="223"/>
      <c r="X157" s="223" t="s">
        <v>131</v>
      </c>
      <c r="Y157" s="223" t="s">
        <v>132</v>
      </c>
      <c r="Z157" s="213"/>
      <c r="AA157" s="213"/>
      <c r="AB157" s="213"/>
      <c r="AC157" s="213"/>
      <c r="AD157" s="213"/>
      <c r="AE157" s="213"/>
      <c r="AF157" s="213"/>
      <c r="AG157" s="213" t="s">
        <v>133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2" x14ac:dyDescent="0.2">
      <c r="A158" s="220"/>
      <c r="B158" s="221"/>
      <c r="C158" s="253" t="s">
        <v>425</v>
      </c>
      <c r="D158" s="224"/>
      <c r="E158" s="225">
        <v>308.25</v>
      </c>
      <c r="F158" s="223"/>
      <c r="G158" s="223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23"/>
      <c r="Z158" s="213"/>
      <c r="AA158" s="213"/>
      <c r="AB158" s="213"/>
      <c r="AC158" s="213"/>
      <c r="AD158" s="213"/>
      <c r="AE158" s="213"/>
      <c r="AF158" s="213"/>
      <c r="AG158" s="213" t="s">
        <v>137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ht="22.5" outlineLevel="1" x14ac:dyDescent="0.2">
      <c r="A159" s="234">
        <v>47</v>
      </c>
      <c r="B159" s="235" t="s">
        <v>426</v>
      </c>
      <c r="C159" s="251" t="s">
        <v>427</v>
      </c>
      <c r="D159" s="236" t="s">
        <v>197</v>
      </c>
      <c r="E159" s="237">
        <v>103.18</v>
      </c>
      <c r="F159" s="238"/>
      <c r="G159" s="239">
        <f>ROUND(E159*F159,2)</f>
        <v>0</v>
      </c>
      <c r="H159" s="238"/>
      <c r="I159" s="239">
        <f>ROUND(E159*H159,2)</f>
        <v>0</v>
      </c>
      <c r="J159" s="238"/>
      <c r="K159" s="239">
        <f>ROUND(E159*J159,2)</f>
        <v>0</v>
      </c>
      <c r="L159" s="239">
        <v>21</v>
      </c>
      <c r="M159" s="239">
        <f>G159*(1+L159/100)</f>
        <v>0</v>
      </c>
      <c r="N159" s="237">
        <v>0</v>
      </c>
      <c r="O159" s="237">
        <f>ROUND(E159*N159,2)</f>
        <v>0</v>
      </c>
      <c r="P159" s="237">
        <v>0</v>
      </c>
      <c r="Q159" s="237">
        <f>ROUND(E159*P159,2)</f>
        <v>0</v>
      </c>
      <c r="R159" s="239" t="s">
        <v>428</v>
      </c>
      <c r="S159" s="239" t="s">
        <v>129</v>
      </c>
      <c r="T159" s="240" t="s">
        <v>129</v>
      </c>
      <c r="U159" s="223">
        <v>0</v>
      </c>
      <c r="V159" s="223">
        <f>ROUND(E159*U159,2)</f>
        <v>0</v>
      </c>
      <c r="W159" s="223"/>
      <c r="X159" s="223" t="s">
        <v>131</v>
      </c>
      <c r="Y159" s="223" t="s">
        <v>132</v>
      </c>
      <c r="Z159" s="213"/>
      <c r="AA159" s="213"/>
      <c r="AB159" s="213"/>
      <c r="AC159" s="213"/>
      <c r="AD159" s="213"/>
      <c r="AE159" s="213"/>
      <c r="AF159" s="213"/>
      <c r="AG159" s="213" t="s">
        <v>133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2" x14ac:dyDescent="0.2">
      <c r="A160" s="220"/>
      <c r="B160" s="221"/>
      <c r="C160" s="253" t="s">
        <v>429</v>
      </c>
      <c r="D160" s="224"/>
      <c r="E160" s="225">
        <v>103.18</v>
      </c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3"/>
      <c r="AA160" s="213"/>
      <c r="AB160" s="213"/>
      <c r="AC160" s="213"/>
      <c r="AD160" s="213"/>
      <c r="AE160" s="213"/>
      <c r="AF160" s="213"/>
      <c r="AG160" s="213" t="s">
        <v>137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x14ac:dyDescent="0.2">
      <c r="A161" s="227" t="s">
        <v>123</v>
      </c>
      <c r="B161" s="228" t="s">
        <v>88</v>
      </c>
      <c r="C161" s="250" t="s">
        <v>89</v>
      </c>
      <c r="D161" s="229"/>
      <c r="E161" s="230"/>
      <c r="F161" s="231"/>
      <c r="G161" s="231">
        <f>SUMIF(AG162:AG163,"&lt;&gt;NOR",G162:G163)</f>
        <v>0</v>
      </c>
      <c r="H161" s="231"/>
      <c r="I161" s="231">
        <f>SUM(I162:I163)</f>
        <v>0</v>
      </c>
      <c r="J161" s="231"/>
      <c r="K161" s="231">
        <f>SUM(K162:K163)</f>
        <v>0</v>
      </c>
      <c r="L161" s="231"/>
      <c r="M161" s="231">
        <f>SUM(M162:M163)</f>
        <v>0</v>
      </c>
      <c r="N161" s="230"/>
      <c r="O161" s="230">
        <f>SUM(O162:O163)</f>
        <v>0</v>
      </c>
      <c r="P161" s="230"/>
      <c r="Q161" s="230">
        <f>SUM(Q162:Q163)</f>
        <v>0</v>
      </c>
      <c r="R161" s="231"/>
      <c r="S161" s="231"/>
      <c r="T161" s="232"/>
      <c r="U161" s="226"/>
      <c r="V161" s="226">
        <f>SUM(V162:V163)</f>
        <v>33.44</v>
      </c>
      <c r="W161" s="226"/>
      <c r="X161" s="226"/>
      <c r="Y161" s="226"/>
      <c r="AG161" t="s">
        <v>124</v>
      </c>
    </row>
    <row r="162" spans="1:60" outlineLevel="1" x14ac:dyDescent="0.2">
      <c r="A162" s="234">
        <v>48</v>
      </c>
      <c r="B162" s="235" t="s">
        <v>430</v>
      </c>
      <c r="C162" s="251" t="s">
        <v>431</v>
      </c>
      <c r="D162" s="236" t="s">
        <v>197</v>
      </c>
      <c r="E162" s="237">
        <v>1672.2436499999999</v>
      </c>
      <c r="F162" s="238"/>
      <c r="G162" s="239">
        <f>ROUND(E162*F162,2)</f>
        <v>0</v>
      </c>
      <c r="H162" s="238"/>
      <c r="I162" s="239">
        <f>ROUND(E162*H162,2)</f>
        <v>0</v>
      </c>
      <c r="J162" s="238"/>
      <c r="K162" s="239">
        <f>ROUND(E162*J162,2)</f>
        <v>0</v>
      </c>
      <c r="L162" s="239">
        <v>21</v>
      </c>
      <c r="M162" s="239">
        <f>G162*(1+L162/100)</f>
        <v>0</v>
      </c>
      <c r="N162" s="237">
        <v>0</v>
      </c>
      <c r="O162" s="237">
        <f>ROUND(E162*N162,2)</f>
        <v>0</v>
      </c>
      <c r="P162" s="237">
        <v>0</v>
      </c>
      <c r="Q162" s="237">
        <f>ROUND(E162*P162,2)</f>
        <v>0</v>
      </c>
      <c r="R162" s="239" t="s">
        <v>245</v>
      </c>
      <c r="S162" s="239" t="s">
        <v>129</v>
      </c>
      <c r="T162" s="240" t="s">
        <v>129</v>
      </c>
      <c r="U162" s="223">
        <v>0.02</v>
      </c>
      <c r="V162" s="223">
        <f>ROUND(E162*U162,2)</f>
        <v>33.44</v>
      </c>
      <c r="W162" s="223"/>
      <c r="X162" s="223" t="s">
        <v>432</v>
      </c>
      <c r="Y162" s="223" t="s">
        <v>132</v>
      </c>
      <c r="Z162" s="213"/>
      <c r="AA162" s="213"/>
      <c r="AB162" s="213"/>
      <c r="AC162" s="213"/>
      <c r="AD162" s="213"/>
      <c r="AE162" s="213"/>
      <c r="AF162" s="213"/>
      <c r="AG162" s="213" t="s">
        <v>433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2" x14ac:dyDescent="0.2">
      <c r="A163" s="220"/>
      <c r="B163" s="221"/>
      <c r="C163" s="252" t="s">
        <v>434</v>
      </c>
      <c r="D163" s="242"/>
      <c r="E163" s="242"/>
      <c r="F163" s="242"/>
      <c r="G163" s="242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3"/>
      <c r="AA163" s="213"/>
      <c r="AB163" s="213"/>
      <c r="AC163" s="213"/>
      <c r="AD163" s="213"/>
      <c r="AE163" s="213"/>
      <c r="AF163" s="213"/>
      <c r="AG163" s="213" t="s">
        <v>135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x14ac:dyDescent="0.2">
      <c r="A164" s="227" t="s">
        <v>123</v>
      </c>
      <c r="B164" s="228" t="s">
        <v>92</v>
      </c>
      <c r="C164" s="250" t="s">
        <v>87</v>
      </c>
      <c r="D164" s="229"/>
      <c r="E164" s="230"/>
      <c r="F164" s="231"/>
      <c r="G164" s="231">
        <f>SUMIF(AG165:AG167,"&lt;&gt;NOR",G165:G167)</f>
        <v>0</v>
      </c>
      <c r="H164" s="231"/>
      <c r="I164" s="231">
        <f>SUM(I165:I167)</f>
        <v>0</v>
      </c>
      <c r="J164" s="231"/>
      <c r="K164" s="231">
        <f>SUM(K165:K167)</f>
        <v>0</v>
      </c>
      <c r="L164" s="231"/>
      <c r="M164" s="231">
        <f>SUM(M165:M167)</f>
        <v>0</v>
      </c>
      <c r="N164" s="230"/>
      <c r="O164" s="230">
        <f>SUM(O165:O167)</f>
        <v>0</v>
      </c>
      <c r="P164" s="230"/>
      <c r="Q164" s="230">
        <f>SUM(Q165:Q167)</f>
        <v>0</v>
      </c>
      <c r="R164" s="231"/>
      <c r="S164" s="231"/>
      <c r="T164" s="232"/>
      <c r="U164" s="226"/>
      <c r="V164" s="226">
        <f>SUM(V165:V167)</f>
        <v>4.1100000000000003</v>
      </c>
      <c r="W164" s="226"/>
      <c r="X164" s="226"/>
      <c r="Y164" s="226"/>
      <c r="AG164" t="s">
        <v>124</v>
      </c>
    </row>
    <row r="165" spans="1:60" ht="22.5" outlineLevel="1" x14ac:dyDescent="0.2">
      <c r="A165" s="243">
        <v>49</v>
      </c>
      <c r="B165" s="244" t="s">
        <v>435</v>
      </c>
      <c r="C165" s="254" t="s">
        <v>436</v>
      </c>
      <c r="D165" s="245" t="s">
        <v>197</v>
      </c>
      <c r="E165" s="246">
        <v>411.43383</v>
      </c>
      <c r="F165" s="247"/>
      <c r="G165" s="248">
        <f>ROUND(E165*F165,2)</f>
        <v>0</v>
      </c>
      <c r="H165" s="247"/>
      <c r="I165" s="248">
        <f>ROUND(E165*H165,2)</f>
        <v>0</v>
      </c>
      <c r="J165" s="247"/>
      <c r="K165" s="248">
        <f>ROUND(E165*J165,2)</f>
        <v>0</v>
      </c>
      <c r="L165" s="248">
        <v>21</v>
      </c>
      <c r="M165" s="248">
        <f>G165*(1+L165/100)</f>
        <v>0</v>
      </c>
      <c r="N165" s="246">
        <v>0</v>
      </c>
      <c r="O165" s="246">
        <f>ROUND(E165*N165,2)</f>
        <v>0</v>
      </c>
      <c r="P165" s="246">
        <v>0</v>
      </c>
      <c r="Q165" s="246">
        <f>ROUND(E165*P165,2)</f>
        <v>0</v>
      </c>
      <c r="R165" s="248" t="s">
        <v>245</v>
      </c>
      <c r="S165" s="248" t="s">
        <v>129</v>
      </c>
      <c r="T165" s="249" t="s">
        <v>129</v>
      </c>
      <c r="U165" s="223">
        <v>0.01</v>
      </c>
      <c r="V165" s="223">
        <f>ROUND(E165*U165,2)</f>
        <v>4.1100000000000003</v>
      </c>
      <c r="W165" s="223"/>
      <c r="X165" s="223" t="s">
        <v>437</v>
      </c>
      <c r="Y165" s="223" t="s">
        <v>132</v>
      </c>
      <c r="Z165" s="213"/>
      <c r="AA165" s="213"/>
      <c r="AB165" s="213"/>
      <c r="AC165" s="213"/>
      <c r="AD165" s="213"/>
      <c r="AE165" s="213"/>
      <c r="AF165" s="213"/>
      <c r="AG165" s="213" t="s">
        <v>438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ht="22.5" outlineLevel="1" x14ac:dyDescent="0.2">
      <c r="A166" s="234">
        <v>50</v>
      </c>
      <c r="B166" s="235" t="s">
        <v>439</v>
      </c>
      <c r="C166" s="251" t="s">
        <v>440</v>
      </c>
      <c r="D166" s="236" t="s">
        <v>197</v>
      </c>
      <c r="E166" s="237">
        <v>3702.9044699999999</v>
      </c>
      <c r="F166" s="238"/>
      <c r="G166" s="239">
        <f>ROUND(E166*F166,2)</f>
        <v>0</v>
      </c>
      <c r="H166" s="238"/>
      <c r="I166" s="239">
        <f>ROUND(E166*H166,2)</f>
        <v>0</v>
      </c>
      <c r="J166" s="238"/>
      <c r="K166" s="239">
        <f>ROUND(E166*J166,2)</f>
        <v>0</v>
      </c>
      <c r="L166" s="239">
        <v>21</v>
      </c>
      <c r="M166" s="239">
        <f>G166*(1+L166/100)</f>
        <v>0</v>
      </c>
      <c r="N166" s="237">
        <v>0</v>
      </c>
      <c r="O166" s="237">
        <f>ROUND(E166*N166,2)</f>
        <v>0</v>
      </c>
      <c r="P166" s="237">
        <v>0</v>
      </c>
      <c r="Q166" s="237">
        <f>ROUND(E166*P166,2)</f>
        <v>0</v>
      </c>
      <c r="R166" s="239" t="s">
        <v>441</v>
      </c>
      <c r="S166" s="239" t="s">
        <v>129</v>
      </c>
      <c r="T166" s="240" t="s">
        <v>129</v>
      </c>
      <c r="U166" s="223">
        <v>0</v>
      </c>
      <c r="V166" s="223">
        <f>ROUND(E166*U166,2)</f>
        <v>0</v>
      </c>
      <c r="W166" s="223"/>
      <c r="X166" s="223" t="s">
        <v>437</v>
      </c>
      <c r="Y166" s="223" t="s">
        <v>132</v>
      </c>
      <c r="Z166" s="213"/>
      <c r="AA166" s="213"/>
      <c r="AB166" s="213"/>
      <c r="AC166" s="213"/>
      <c r="AD166" s="213"/>
      <c r="AE166" s="213"/>
      <c r="AF166" s="213"/>
      <c r="AG166" s="213" t="s">
        <v>438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ht="22.5" outlineLevel="2" x14ac:dyDescent="0.2">
      <c r="A167" s="220"/>
      <c r="B167" s="221"/>
      <c r="C167" s="252" t="s">
        <v>442</v>
      </c>
      <c r="D167" s="242"/>
      <c r="E167" s="242"/>
      <c r="F167" s="242"/>
      <c r="G167" s="242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3"/>
      <c r="AA167" s="213"/>
      <c r="AB167" s="213"/>
      <c r="AC167" s="213"/>
      <c r="AD167" s="213"/>
      <c r="AE167" s="213"/>
      <c r="AF167" s="213"/>
      <c r="AG167" s="213" t="s">
        <v>135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41" t="str">
        <f>C167</f>
        <v>se složením a hrubým urovnáním nebo s přeložením na jiný dopravní prostředek kromě lodi, vč. příplatku za každých dalších i započatých 1000 m přes 1000 m,</v>
      </c>
      <c r="BB167" s="213"/>
      <c r="BC167" s="213"/>
      <c r="BD167" s="213"/>
      <c r="BE167" s="213"/>
      <c r="BF167" s="213"/>
      <c r="BG167" s="213"/>
      <c r="BH167" s="213"/>
    </row>
    <row r="168" spans="1:60" x14ac:dyDescent="0.2">
      <c r="A168" s="227" t="s">
        <v>123</v>
      </c>
      <c r="B168" s="228" t="s">
        <v>94</v>
      </c>
      <c r="C168" s="250" t="s">
        <v>27</v>
      </c>
      <c r="D168" s="229"/>
      <c r="E168" s="230"/>
      <c r="F168" s="231"/>
      <c r="G168" s="231">
        <f>SUMIF(AG169:AG176,"&lt;&gt;NOR",G169:G176)</f>
        <v>0</v>
      </c>
      <c r="H168" s="231"/>
      <c r="I168" s="231">
        <f>SUM(I169:I176)</f>
        <v>0</v>
      </c>
      <c r="J168" s="231"/>
      <c r="K168" s="231">
        <f>SUM(K169:K176)</f>
        <v>0</v>
      </c>
      <c r="L168" s="231"/>
      <c r="M168" s="231">
        <f>SUM(M169:M176)</f>
        <v>0</v>
      </c>
      <c r="N168" s="230"/>
      <c r="O168" s="230">
        <f>SUM(O169:O176)</f>
        <v>0</v>
      </c>
      <c r="P168" s="230"/>
      <c r="Q168" s="230">
        <f>SUM(Q169:Q176)</f>
        <v>0</v>
      </c>
      <c r="R168" s="231"/>
      <c r="S168" s="231"/>
      <c r="T168" s="232"/>
      <c r="U168" s="226"/>
      <c r="V168" s="226">
        <f>SUM(V169:V176)</f>
        <v>0</v>
      </c>
      <c r="W168" s="226"/>
      <c r="X168" s="226"/>
      <c r="Y168" s="226"/>
      <c r="AG168" t="s">
        <v>124</v>
      </c>
    </row>
    <row r="169" spans="1:60" outlineLevel="1" x14ac:dyDescent="0.2">
      <c r="A169" s="243">
        <v>51</v>
      </c>
      <c r="B169" s="244" t="s">
        <v>443</v>
      </c>
      <c r="C169" s="254" t="s">
        <v>223</v>
      </c>
      <c r="D169" s="245" t="s">
        <v>224</v>
      </c>
      <c r="E169" s="246">
        <v>1</v>
      </c>
      <c r="F169" s="247"/>
      <c r="G169" s="248">
        <f>ROUND(E169*F169,2)</f>
        <v>0</v>
      </c>
      <c r="H169" s="247"/>
      <c r="I169" s="248">
        <f>ROUND(E169*H169,2)</f>
        <v>0</v>
      </c>
      <c r="J169" s="247"/>
      <c r="K169" s="248">
        <f>ROUND(E169*J169,2)</f>
        <v>0</v>
      </c>
      <c r="L169" s="248">
        <v>21</v>
      </c>
      <c r="M169" s="248">
        <f>G169*(1+L169/100)</f>
        <v>0</v>
      </c>
      <c r="N169" s="246">
        <v>0</v>
      </c>
      <c r="O169" s="246">
        <f>ROUND(E169*N169,2)</f>
        <v>0</v>
      </c>
      <c r="P169" s="246">
        <v>0</v>
      </c>
      <c r="Q169" s="246">
        <f>ROUND(E169*P169,2)</f>
        <v>0</v>
      </c>
      <c r="R169" s="248"/>
      <c r="S169" s="248" t="s">
        <v>129</v>
      </c>
      <c r="T169" s="249" t="s">
        <v>215</v>
      </c>
      <c r="U169" s="223">
        <v>0</v>
      </c>
      <c r="V169" s="223">
        <f>ROUND(E169*U169,2)</f>
        <v>0</v>
      </c>
      <c r="W169" s="223"/>
      <c r="X169" s="223" t="s">
        <v>225</v>
      </c>
      <c r="Y169" s="223" t="s">
        <v>132</v>
      </c>
      <c r="Z169" s="213"/>
      <c r="AA169" s="213"/>
      <c r="AB169" s="213"/>
      <c r="AC169" s="213"/>
      <c r="AD169" s="213"/>
      <c r="AE169" s="213"/>
      <c r="AF169" s="213"/>
      <c r="AG169" s="213" t="s">
        <v>226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43">
        <v>52</v>
      </c>
      <c r="B170" s="244" t="s">
        <v>227</v>
      </c>
      <c r="C170" s="254" t="s">
        <v>228</v>
      </c>
      <c r="D170" s="245" t="s">
        <v>224</v>
      </c>
      <c r="E170" s="246">
        <v>1</v>
      </c>
      <c r="F170" s="247"/>
      <c r="G170" s="248">
        <f>ROUND(E170*F170,2)</f>
        <v>0</v>
      </c>
      <c r="H170" s="247"/>
      <c r="I170" s="248">
        <f>ROUND(E170*H170,2)</f>
        <v>0</v>
      </c>
      <c r="J170" s="247"/>
      <c r="K170" s="248">
        <f>ROUND(E170*J170,2)</f>
        <v>0</v>
      </c>
      <c r="L170" s="248">
        <v>21</v>
      </c>
      <c r="M170" s="248">
        <f>G170*(1+L170/100)</f>
        <v>0</v>
      </c>
      <c r="N170" s="246">
        <v>0</v>
      </c>
      <c r="O170" s="246">
        <f>ROUND(E170*N170,2)</f>
        <v>0</v>
      </c>
      <c r="P170" s="246">
        <v>0</v>
      </c>
      <c r="Q170" s="246">
        <f>ROUND(E170*P170,2)</f>
        <v>0</v>
      </c>
      <c r="R170" s="248"/>
      <c r="S170" s="248" t="s">
        <v>214</v>
      </c>
      <c r="T170" s="249" t="s">
        <v>215</v>
      </c>
      <c r="U170" s="223">
        <v>0</v>
      </c>
      <c r="V170" s="223">
        <f>ROUND(E170*U170,2)</f>
        <v>0</v>
      </c>
      <c r="W170" s="223"/>
      <c r="X170" s="223" t="s">
        <v>225</v>
      </c>
      <c r="Y170" s="223" t="s">
        <v>132</v>
      </c>
      <c r="Z170" s="213"/>
      <c r="AA170" s="213"/>
      <c r="AB170" s="213"/>
      <c r="AC170" s="213"/>
      <c r="AD170" s="213"/>
      <c r="AE170" s="213"/>
      <c r="AF170" s="213"/>
      <c r="AG170" s="213" t="s">
        <v>226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43">
        <v>53</v>
      </c>
      <c r="B171" s="244" t="s">
        <v>229</v>
      </c>
      <c r="C171" s="254" t="s">
        <v>230</v>
      </c>
      <c r="D171" s="245" t="s">
        <v>224</v>
      </c>
      <c r="E171" s="246">
        <v>1</v>
      </c>
      <c r="F171" s="247"/>
      <c r="G171" s="248">
        <f>ROUND(E171*F171,2)</f>
        <v>0</v>
      </c>
      <c r="H171" s="247"/>
      <c r="I171" s="248">
        <f>ROUND(E171*H171,2)</f>
        <v>0</v>
      </c>
      <c r="J171" s="247"/>
      <c r="K171" s="248">
        <f>ROUND(E171*J171,2)</f>
        <v>0</v>
      </c>
      <c r="L171" s="248">
        <v>21</v>
      </c>
      <c r="M171" s="248">
        <f>G171*(1+L171/100)</f>
        <v>0</v>
      </c>
      <c r="N171" s="246">
        <v>0</v>
      </c>
      <c r="O171" s="246">
        <f>ROUND(E171*N171,2)</f>
        <v>0</v>
      </c>
      <c r="P171" s="246">
        <v>0</v>
      </c>
      <c r="Q171" s="246">
        <f>ROUND(E171*P171,2)</f>
        <v>0</v>
      </c>
      <c r="R171" s="248"/>
      <c r="S171" s="248" t="s">
        <v>214</v>
      </c>
      <c r="T171" s="249" t="s">
        <v>215</v>
      </c>
      <c r="U171" s="223">
        <v>0</v>
      </c>
      <c r="V171" s="223">
        <f>ROUND(E171*U171,2)</f>
        <v>0</v>
      </c>
      <c r="W171" s="223"/>
      <c r="X171" s="223" t="s">
        <v>225</v>
      </c>
      <c r="Y171" s="223" t="s">
        <v>132</v>
      </c>
      <c r="Z171" s="213"/>
      <c r="AA171" s="213"/>
      <c r="AB171" s="213"/>
      <c r="AC171" s="213"/>
      <c r="AD171" s="213"/>
      <c r="AE171" s="213"/>
      <c r="AF171" s="213"/>
      <c r="AG171" s="213" t="s">
        <v>226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43">
        <v>54</v>
      </c>
      <c r="B172" s="244" t="s">
        <v>231</v>
      </c>
      <c r="C172" s="254" t="s">
        <v>232</v>
      </c>
      <c r="D172" s="245" t="s">
        <v>224</v>
      </c>
      <c r="E172" s="246">
        <v>1</v>
      </c>
      <c r="F172" s="247"/>
      <c r="G172" s="248">
        <f>ROUND(E172*F172,2)</f>
        <v>0</v>
      </c>
      <c r="H172" s="247"/>
      <c r="I172" s="248">
        <f>ROUND(E172*H172,2)</f>
        <v>0</v>
      </c>
      <c r="J172" s="247"/>
      <c r="K172" s="248">
        <f>ROUND(E172*J172,2)</f>
        <v>0</v>
      </c>
      <c r="L172" s="248">
        <v>21</v>
      </c>
      <c r="M172" s="248">
        <f>G172*(1+L172/100)</f>
        <v>0</v>
      </c>
      <c r="N172" s="246">
        <v>0</v>
      </c>
      <c r="O172" s="246">
        <f>ROUND(E172*N172,2)</f>
        <v>0</v>
      </c>
      <c r="P172" s="246">
        <v>0</v>
      </c>
      <c r="Q172" s="246">
        <f>ROUND(E172*P172,2)</f>
        <v>0</v>
      </c>
      <c r="R172" s="248"/>
      <c r="S172" s="248" t="s">
        <v>214</v>
      </c>
      <c r="T172" s="249" t="s">
        <v>215</v>
      </c>
      <c r="U172" s="223">
        <v>0</v>
      </c>
      <c r="V172" s="223">
        <f>ROUND(E172*U172,2)</f>
        <v>0</v>
      </c>
      <c r="W172" s="223"/>
      <c r="X172" s="223" t="s">
        <v>225</v>
      </c>
      <c r="Y172" s="223" t="s">
        <v>132</v>
      </c>
      <c r="Z172" s="213"/>
      <c r="AA172" s="213"/>
      <c r="AB172" s="213"/>
      <c r="AC172" s="213"/>
      <c r="AD172" s="213"/>
      <c r="AE172" s="213"/>
      <c r="AF172" s="213"/>
      <c r="AG172" s="213" t="s">
        <v>226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43">
        <v>55</v>
      </c>
      <c r="B173" s="244" t="s">
        <v>233</v>
      </c>
      <c r="C173" s="254" t="s">
        <v>234</v>
      </c>
      <c r="D173" s="245" t="s">
        <v>224</v>
      </c>
      <c r="E173" s="246">
        <v>1</v>
      </c>
      <c r="F173" s="247"/>
      <c r="G173" s="248">
        <f>ROUND(E173*F173,2)</f>
        <v>0</v>
      </c>
      <c r="H173" s="247"/>
      <c r="I173" s="248">
        <f>ROUND(E173*H173,2)</f>
        <v>0</v>
      </c>
      <c r="J173" s="247"/>
      <c r="K173" s="248">
        <f>ROUND(E173*J173,2)</f>
        <v>0</v>
      </c>
      <c r="L173" s="248">
        <v>21</v>
      </c>
      <c r="M173" s="248">
        <f>G173*(1+L173/100)</f>
        <v>0</v>
      </c>
      <c r="N173" s="246">
        <v>0</v>
      </c>
      <c r="O173" s="246">
        <f>ROUND(E173*N173,2)</f>
        <v>0</v>
      </c>
      <c r="P173" s="246">
        <v>0</v>
      </c>
      <c r="Q173" s="246">
        <f>ROUND(E173*P173,2)</f>
        <v>0</v>
      </c>
      <c r="R173" s="248"/>
      <c r="S173" s="248" t="s">
        <v>214</v>
      </c>
      <c r="T173" s="249" t="s">
        <v>215</v>
      </c>
      <c r="U173" s="223">
        <v>0</v>
      </c>
      <c r="V173" s="223">
        <f>ROUND(E173*U173,2)</f>
        <v>0</v>
      </c>
      <c r="W173" s="223"/>
      <c r="X173" s="223" t="s">
        <v>225</v>
      </c>
      <c r="Y173" s="223" t="s">
        <v>132</v>
      </c>
      <c r="Z173" s="213"/>
      <c r="AA173" s="213"/>
      <c r="AB173" s="213"/>
      <c r="AC173" s="213"/>
      <c r="AD173" s="213"/>
      <c r="AE173" s="213"/>
      <c r="AF173" s="213"/>
      <c r="AG173" s="213" t="s">
        <v>226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43">
        <v>56</v>
      </c>
      <c r="B174" s="244" t="s">
        <v>235</v>
      </c>
      <c r="C174" s="254" t="s">
        <v>236</v>
      </c>
      <c r="D174" s="245" t="s">
        <v>224</v>
      </c>
      <c r="E174" s="246">
        <v>1</v>
      </c>
      <c r="F174" s="247"/>
      <c r="G174" s="248">
        <f>ROUND(E174*F174,2)</f>
        <v>0</v>
      </c>
      <c r="H174" s="247"/>
      <c r="I174" s="248">
        <f>ROUND(E174*H174,2)</f>
        <v>0</v>
      </c>
      <c r="J174" s="247"/>
      <c r="K174" s="248">
        <f>ROUND(E174*J174,2)</f>
        <v>0</v>
      </c>
      <c r="L174" s="248">
        <v>21</v>
      </c>
      <c r="M174" s="248">
        <f>G174*(1+L174/100)</f>
        <v>0</v>
      </c>
      <c r="N174" s="246">
        <v>0</v>
      </c>
      <c r="O174" s="246">
        <f>ROUND(E174*N174,2)</f>
        <v>0</v>
      </c>
      <c r="P174" s="246">
        <v>0</v>
      </c>
      <c r="Q174" s="246">
        <f>ROUND(E174*P174,2)</f>
        <v>0</v>
      </c>
      <c r="R174" s="248"/>
      <c r="S174" s="248" t="s">
        <v>214</v>
      </c>
      <c r="T174" s="249" t="s">
        <v>215</v>
      </c>
      <c r="U174" s="223">
        <v>0</v>
      </c>
      <c r="V174" s="223">
        <f>ROUND(E174*U174,2)</f>
        <v>0</v>
      </c>
      <c r="W174" s="223"/>
      <c r="X174" s="223" t="s">
        <v>225</v>
      </c>
      <c r="Y174" s="223" t="s">
        <v>132</v>
      </c>
      <c r="Z174" s="213"/>
      <c r="AA174" s="213"/>
      <c r="AB174" s="213"/>
      <c r="AC174" s="213"/>
      <c r="AD174" s="213"/>
      <c r="AE174" s="213"/>
      <c r="AF174" s="213"/>
      <c r="AG174" s="213" t="s">
        <v>226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43">
        <v>57</v>
      </c>
      <c r="B175" s="244" t="s">
        <v>237</v>
      </c>
      <c r="C175" s="254" t="s">
        <v>238</v>
      </c>
      <c r="D175" s="245" t="s">
        <v>224</v>
      </c>
      <c r="E175" s="246">
        <v>1</v>
      </c>
      <c r="F175" s="247"/>
      <c r="G175" s="248">
        <f>ROUND(E175*F175,2)</f>
        <v>0</v>
      </c>
      <c r="H175" s="247"/>
      <c r="I175" s="248">
        <f>ROUND(E175*H175,2)</f>
        <v>0</v>
      </c>
      <c r="J175" s="247"/>
      <c r="K175" s="248">
        <f>ROUND(E175*J175,2)</f>
        <v>0</v>
      </c>
      <c r="L175" s="248">
        <v>21</v>
      </c>
      <c r="M175" s="248">
        <f>G175*(1+L175/100)</f>
        <v>0</v>
      </c>
      <c r="N175" s="246">
        <v>0</v>
      </c>
      <c r="O175" s="246">
        <f>ROUND(E175*N175,2)</f>
        <v>0</v>
      </c>
      <c r="P175" s="246">
        <v>0</v>
      </c>
      <c r="Q175" s="246">
        <f>ROUND(E175*P175,2)</f>
        <v>0</v>
      </c>
      <c r="R175" s="248"/>
      <c r="S175" s="248" t="s">
        <v>214</v>
      </c>
      <c r="T175" s="249" t="s">
        <v>215</v>
      </c>
      <c r="U175" s="223">
        <v>0</v>
      </c>
      <c r="V175" s="223">
        <f>ROUND(E175*U175,2)</f>
        <v>0</v>
      </c>
      <c r="W175" s="223"/>
      <c r="X175" s="223" t="s">
        <v>225</v>
      </c>
      <c r="Y175" s="223" t="s">
        <v>132</v>
      </c>
      <c r="Z175" s="213"/>
      <c r="AA175" s="213"/>
      <c r="AB175" s="213"/>
      <c r="AC175" s="213"/>
      <c r="AD175" s="213"/>
      <c r="AE175" s="213"/>
      <c r="AF175" s="213"/>
      <c r="AG175" s="213" t="s">
        <v>226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34">
        <v>58</v>
      </c>
      <c r="B176" s="235" t="s">
        <v>239</v>
      </c>
      <c r="C176" s="251" t="s">
        <v>240</v>
      </c>
      <c r="D176" s="236" t="s">
        <v>224</v>
      </c>
      <c r="E176" s="237">
        <v>1</v>
      </c>
      <c r="F176" s="238"/>
      <c r="G176" s="239">
        <f>ROUND(E176*F176,2)</f>
        <v>0</v>
      </c>
      <c r="H176" s="238"/>
      <c r="I176" s="239">
        <f>ROUND(E176*H176,2)</f>
        <v>0</v>
      </c>
      <c r="J176" s="238"/>
      <c r="K176" s="239">
        <f>ROUND(E176*J176,2)</f>
        <v>0</v>
      </c>
      <c r="L176" s="239">
        <v>21</v>
      </c>
      <c r="M176" s="239">
        <f>G176*(1+L176/100)</f>
        <v>0</v>
      </c>
      <c r="N176" s="237">
        <v>0</v>
      </c>
      <c r="O176" s="237">
        <f>ROUND(E176*N176,2)</f>
        <v>0</v>
      </c>
      <c r="P176" s="237">
        <v>0</v>
      </c>
      <c r="Q176" s="237">
        <f>ROUND(E176*P176,2)</f>
        <v>0</v>
      </c>
      <c r="R176" s="239"/>
      <c r="S176" s="239" t="s">
        <v>214</v>
      </c>
      <c r="T176" s="240" t="s">
        <v>215</v>
      </c>
      <c r="U176" s="223">
        <v>0</v>
      </c>
      <c r="V176" s="223">
        <f>ROUND(E176*U176,2)</f>
        <v>0</v>
      </c>
      <c r="W176" s="223"/>
      <c r="X176" s="223" t="s">
        <v>225</v>
      </c>
      <c r="Y176" s="223" t="s">
        <v>132</v>
      </c>
      <c r="Z176" s="213"/>
      <c r="AA176" s="213"/>
      <c r="AB176" s="213"/>
      <c r="AC176" s="213"/>
      <c r="AD176" s="213"/>
      <c r="AE176" s="213"/>
      <c r="AF176" s="213"/>
      <c r="AG176" s="213" t="s">
        <v>226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33" x14ac:dyDescent="0.2">
      <c r="A177" s="3"/>
      <c r="B177" s="4"/>
      <c r="C177" s="255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AE177">
        <v>12</v>
      </c>
      <c r="AF177">
        <v>21</v>
      </c>
      <c r="AG177" t="s">
        <v>109</v>
      </c>
    </row>
    <row r="178" spans="1:33" x14ac:dyDescent="0.2">
      <c r="A178" s="216"/>
      <c r="B178" s="217" t="s">
        <v>29</v>
      </c>
      <c r="C178" s="256"/>
      <c r="D178" s="218"/>
      <c r="E178" s="219"/>
      <c r="F178" s="219"/>
      <c r="G178" s="233">
        <f>G8+G63+G71+G106+G110+G148+G152+G156+G161+G164+G168</f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AE178">
        <f>SUMIF(L7:L176,AE177,G7:G176)</f>
        <v>0</v>
      </c>
      <c r="AF178">
        <f>SUMIF(L7:L176,AF177,G7:G176)</f>
        <v>0</v>
      </c>
      <c r="AG178" t="s">
        <v>241</v>
      </c>
    </row>
    <row r="179" spans="1:33" x14ac:dyDescent="0.2">
      <c r="C179" s="257"/>
      <c r="D179" s="10"/>
      <c r="AG179" t="s">
        <v>242</v>
      </c>
    </row>
    <row r="180" spans="1:33" x14ac:dyDescent="0.2">
      <c r="D180" s="10"/>
    </row>
    <row r="181" spans="1:33" x14ac:dyDescent="0.2">
      <c r="D181" s="10"/>
    </row>
    <row r="182" spans="1:33" x14ac:dyDescent="0.2">
      <c r="D182" s="10"/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akpqmF2WSpmIYYXJ1lYUd8r6cWgASlNkKPili0QIq+802cSFV6786MKoiH7IiGEiw5MZKFs+uGlaYZHx2WZWg==" saltValue="eBMUc5FEnOOuZE87e8jo3A==" spinCount="100000" sheet="1" formatRows="0"/>
  <mergeCells count="33">
    <mergeCell ref="C154:G154"/>
    <mergeCell ref="C163:G163"/>
    <mergeCell ref="C167:G167"/>
    <mergeCell ref="C121:G121"/>
    <mergeCell ref="C127:G127"/>
    <mergeCell ref="C135:G135"/>
    <mergeCell ref="C139:G139"/>
    <mergeCell ref="C143:G143"/>
    <mergeCell ref="C150:G150"/>
    <mergeCell ref="C96:G96"/>
    <mergeCell ref="C99:G99"/>
    <mergeCell ref="C101:G101"/>
    <mergeCell ref="C108:G108"/>
    <mergeCell ref="C112:G112"/>
    <mergeCell ref="C115:G115"/>
    <mergeCell ref="C65:G65"/>
    <mergeCell ref="C83:G83"/>
    <mergeCell ref="C85:G85"/>
    <mergeCell ref="C87:G87"/>
    <mergeCell ref="C89:G89"/>
    <mergeCell ref="C93:G93"/>
    <mergeCell ref="C26:G26"/>
    <mergeCell ref="C37:G37"/>
    <mergeCell ref="C40:G40"/>
    <mergeCell ref="C46:G46"/>
    <mergeCell ref="C50:G50"/>
    <mergeCell ref="C57:G57"/>
    <mergeCell ref="A1:G1"/>
    <mergeCell ref="C2:G2"/>
    <mergeCell ref="C3:G3"/>
    <mergeCell ref="C4:G4"/>
    <mergeCell ref="C20:G20"/>
    <mergeCell ref="C23:G2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xSplit="1" topLeftCell="B1" activePane="topRight" state="frozen"/>
      <selection activeCell="A8" sqref="A8"/>
      <selection pane="topRigh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96</v>
      </c>
      <c r="B1" s="198"/>
      <c r="C1" s="198"/>
      <c r="D1" s="198"/>
      <c r="E1" s="198"/>
      <c r="F1" s="198"/>
      <c r="G1" s="198"/>
      <c r="AG1" t="s">
        <v>97</v>
      </c>
    </row>
    <row r="2" spans="1:60" ht="24.95" customHeight="1" x14ac:dyDescent="0.2">
      <c r="A2" s="199" t="s">
        <v>7</v>
      </c>
      <c r="B2" s="49" t="s">
        <v>44</v>
      </c>
      <c r="C2" s="202" t="s">
        <v>45</v>
      </c>
      <c r="D2" s="200"/>
      <c r="E2" s="200"/>
      <c r="F2" s="200"/>
      <c r="G2" s="201"/>
      <c r="AG2" t="s">
        <v>98</v>
      </c>
    </row>
    <row r="3" spans="1:60" ht="24.95" customHeight="1" x14ac:dyDescent="0.2">
      <c r="A3" s="199" t="s">
        <v>8</v>
      </c>
      <c r="B3" s="49" t="s">
        <v>52</v>
      </c>
      <c r="C3" s="202" t="s">
        <v>53</v>
      </c>
      <c r="D3" s="200"/>
      <c r="E3" s="200"/>
      <c r="F3" s="200"/>
      <c r="G3" s="201"/>
      <c r="AC3" s="177" t="s">
        <v>98</v>
      </c>
      <c r="AG3" t="s">
        <v>99</v>
      </c>
    </row>
    <row r="4" spans="1:60" ht="24.95" customHeight="1" x14ac:dyDescent="0.2">
      <c r="A4" s="203" t="s">
        <v>9</v>
      </c>
      <c r="B4" s="204" t="s">
        <v>52</v>
      </c>
      <c r="C4" s="205" t="s">
        <v>53</v>
      </c>
      <c r="D4" s="206"/>
      <c r="E4" s="206"/>
      <c r="F4" s="206"/>
      <c r="G4" s="207"/>
      <c r="AG4" t="s">
        <v>100</v>
      </c>
    </row>
    <row r="5" spans="1:60" x14ac:dyDescent="0.2">
      <c r="D5" s="10"/>
    </row>
    <row r="6" spans="1:60" ht="38.25" x14ac:dyDescent="0.2">
      <c r="A6" s="209" t="s">
        <v>101</v>
      </c>
      <c r="B6" s="211" t="s">
        <v>102</v>
      </c>
      <c r="C6" s="211" t="s">
        <v>103</v>
      </c>
      <c r="D6" s="210" t="s">
        <v>104</v>
      </c>
      <c r="E6" s="209" t="s">
        <v>105</v>
      </c>
      <c r="F6" s="208" t="s">
        <v>106</v>
      </c>
      <c r="G6" s="209" t="s">
        <v>29</v>
      </c>
      <c r="H6" s="212" t="s">
        <v>30</v>
      </c>
      <c r="I6" s="212" t="s">
        <v>107</v>
      </c>
      <c r="J6" s="212" t="s">
        <v>31</v>
      </c>
      <c r="K6" s="212" t="s">
        <v>108</v>
      </c>
      <c r="L6" s="212" t="s">
        <v>109</v>
      </c>
      <c r="M6" s="212" t="s">
        <v>110</v>
      </c>
      <c r="N6" s="212" t="s">
        <v>111</v>
      </c>
      <c r="O6" s="212" t="s">
        <v>112</v>
      </c>
      <c r="P6" s="212" t="s">
        <v>113</v>
      </c>
      <c r="Q6" s="212" t="s">
        <v>114</v>
      </c>
      <c r="R6" s="212" t="s">
        <v>115</v>
      </c>
      <c r="S6" s="212" t="s">
        <v>116</v>
      </c>
      <c r="T6" s="212" t="s">
        <v>117</v>
      </c>
      <c r="U6" s="212" t="s">
        <v>118</v>
      </c>
      <c r="V6" s="212" t="s">
        <v>119</v>
      </c>
      <c r="W6" s="212" t="s">
        <v>120</v>
      </c>
      <c r="X6" s="212" t="s">
        <v>121</v>
      </c>
      <c r="Y6" s="212" t="s">
        <v>122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7" t="s">
        <v>123</v>
      </c>
      <c r="B8" s="228" t="s">
        <v>68</v>
      </c>
      <c r="C8" s="250" t="s">
        <v>69</v>
      </c>
      <c r="D8" s="229"/>
      <c r="E8" s="230"/>
      <c r="F8" s="231"/>
      <c r="G8" s="231">
        <f>SUMIF(AG9:AG20,"&lt;&gt;NOR",G9:G20)</f>
        <v>0</v>
      </c>
      <c r="H8" s="231"/>
      <c r="I8" s="231">
        <f>SUM(I9:I20)</f>
        <v>0</v>
      </c>
      <c r="J8" s="231"/>
      <c r="K8" s="231">
        <f>SUM(K9:K20)</f>
        <v>0</v>
      </c>
      <c r="L8" s="231"/>
      <c r="M8" s="231">
        <f>SUM(M9:M20)</f>
        <v>0</v>
      </c>
      <c r="N8" s="230"/>
      <c r="O8" s="230">
        <f>SUM(O9:O20)</f>
        <v>0</v>
      </c>
      <c r="P8" s="230"/>
      <c r="Q8" s="230">
        <f>SUM(Q9:Q20)</f>
        <v>0</v>
      </c>
      <c r="R8" s="231"/>
      <c r="S8" s="231"/>
      <c r="T8" s="232"/>
      <c r="U8" s="226"/>
      <c r="V8" s="226">
        <f>SUM(V9:V20)</f>
        <v>90.69</v>
      </c>
      <c r="W8" s="226"/>
      <c r="X8" s="226"/>
      <c r="Y8" s="226"/>
      <c r="AG8" t="s">
        <v>124</v>
      </c>
    </row>
    <row r="9" spans="1:60" outlineLevel="1" x14ac:dyDescent="0.2">
      <c r="A9" s="234">
        <v>1</v>
      </c>
      <c r="B9" s="235" t="s">
        <v>444</v>
      </c>
      <c r="C9" s="251" t="s">
        <v>445</v>
      </c>
      <c r="D9" s="236" t="s">
        <v>127</v>
      </c>
      <c r="E9" s="237">
        <v>27.48104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 t="s">
        <v>128</v>
      </c>
      <c r="S9" s="239" t="s">
        <v>129</v>
      </c>
      <c r="T9" s="240" t="s">
        <v>129</v>
      </c>
      <c r="U9" s="223">
        <v>3.13</v>
      </c>
      <c r="V9" s="223">
        <f>ROUND(E9*U9,2)</f>
        <v>86.02</v>
      </c>
      <c r="W9" s="223"/>
      <c r="X9" s="223" t="s">
        <v>131</v>
      </c>
      <c r="Y9" s="223" t="s">
        <v>132</v>
      </c>
      <c r="Z9" s="213"/>
      <c r="AA9" s="213"/>
      <c r="AB9" s="213"/>
      <c r="AC9" s="213"/>
      <c r="AD9" s="213"/>
      <c r="AE9" s="213"/>
      <c r="AF9" s="213"/>
      <c r="AG9" s="213" t="s">
        <v>143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33.75" outlineLevel="2" x14ac:dyDescent="0.2">
      <c r="A10" s="220"/>
      <c r="B10" s="221"/>
      <c r="C10" s="252" t="s">
        <v>446</v>
      </c>
      <c r="D10" s="242"/>
      <c r="E10" s="242"/>
      <c r="F10" s="242"/>
      <c r="G10" s="242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135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1" t="str">
        <f>C10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53" t="s">
        <v>447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137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3" x14ac:dyDescent="0.2">
      <c r="A12" s="220"/>
      <c r="B12" s="221"/>
      <c r="C12" s="253" t="s">
        <v>448</v>
      </c>
      <c r="D12" s="224"/>
      <c r="E12" s="225">
        <v>22.25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137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3" x14ac:dyDescent="0.2">
      <c r="A13" s="220"/>
      <c r="B13" s="221"/>
      <c r="C13" s="253" t="s">
        <v>449</v>
      </c>
      <c r="D13" s="224"/>
      <c r="E13" s="225">
        <v>1.77504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137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3" x14ac:dyDescent="0.2">
      <c r="A14" s="220"/>
      <c r="B14" s="221"/>
      <c r="C14" s="253" t="s">
        <v>450</v>
      </c>
      <c r="D14" s="224"/>
      <c r="E14" s="225">
        <v>3.456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137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4">
        <v>2</v>
      </c>
      <c r="B15" s="235" t="s">
        <v>451</v>
      </c>
      <c r="C15" s="251" t="s">
        <v>452</v>
      </c>
      <c r="D15" s="236" t="s">
        <v>127</v>
      </c>
      <c r="E15" s="237">
        <v>27.48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9" t="s">
        <v>128</v>
      </c>
      <c r="S15" s="239" t="s">
        <v>129</v>
      </c>
      <c r="T15" s="240" t="s">
        <v>129</v>
      </c>
      <c r="U15" s="223">
        <v>7.0000000000000007E-2</v>
      </c>
      <c r="V15" s="223">
        <f>ROUND(E15*U15,2)</f>
        <v>1.92</v>
      </c>
      <c r="W15" s="223"/>
      <c r="X15" s="223" t="s">
        <v>131</v>
      </c>
      <c r="Y15" s="223" t="s">
        <v>132</v>
      </c>
      <c r="Z15" s="213"/>
      <c r="AA15" s="213"/>
      <c r="AB15" s="213"/>
      <c r="AC15" s="213"/>
      <c r="AD15" s="213"/>
      <c r="AE15" s="213"/>
      <c r="AF15" s="213"/>
      <c r="AG15" s="213" t="s">
        <v>143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52" t="s">
        <v>154</v>
      </c>
      <c r="D16" s="242"/>
      <c r="E16" s="242"/>
      <c r="F16" s="242"/>
      <c r="G16" s="242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135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">
      <c r="A17" s="220"/>
      <c r="B17" s="221"/>
      <c r="C17" s="253" t="s">
        <v>453</v>
      </c>
      <c r="D17" s="224"/>
      <c r="E17" s="225">
        <v>27.48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137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4">
        <v>3</v>
      </c>
      <c r="B18" s="235" t="s">
        <v>454</v>
      </c>
      <c r="C18" s="251" t="s">
        <v>455</v>
      </c>
      <c r="D18" s="236" t="s">
        <v>173</v>
      </c>
      <c r="E18" s="237">
        <v>274.8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9" t="s">
        <v>456</v>
      </c>
      <c r="S18" s="239" t="s">
        <v>129</v>
      </c>
      <c r="T18" s="240" t="s">
        <v>129</v>
      </c>
      <c r="U18" s="223">
        <v>0.01</v>
      </c>
      <c r="V18" s="223">
        <f>ROUND(E18*U18,2)</f>
        <v>2.75</v>
      </c>
      <c r="W18" s="223"/>
      <c r="X18" s="223" t="s">
        <v>131</v>
      </c>
      <c r="Y18" s="223" t="s">
        <v>132</v>
      </c>
      <c r="Z18" s="213"/>
      <c r="AA18" s="213"/>
      <c r="AB18" s="213"/>
      <c r="AC18" s="213"/>
      <c r="AD18" s="213"/>
      <c r="AE18" s="213"/>
      <c r="AF18" s="213"/>
      <c r="AG18" s="213" t="s">
        <v>133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">
      <c r="A19" s="220"/>
      <c r="B19" s="221"/>
      <c r="C19" s="252" t="s">
        <v>457</v>
      </c>
      <c r="D19" s="242"/>
      <c r="E19" s="242"/>
      <c r="F19" s="242"/>
      <c r="G19" s="242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135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 x14ac:dyDescent="0.2">
      <c r="A20" s="220"/>
      <c r="B20" s="221"/>
      <c r="C20" s="253" t="s">
        <v>458</v>
      </c>
      <c r="D20" s="224"/>
      <c r="E20" s="225">
        <v>274.8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137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x14ac:dyDescent="0.2">
      <c r="A21" s="227" t="s">
        <v>123</v>
      </c>
      <c r="B21" s="228" t="s">
        <v>70</v>
      </c>
      <c r="C21" s="250" t="s">
        <v>71</v>
      </c>
      <c r="D21" s="229"/>
      <c r="E21" s="230"/>
      <c r="F21" s="231"/>
      <c r="G21" s="231">
        <f>SUMIF(AG22:AG23,"&lt;&gt;NOR",G22:G23)</f>
        <v>0</v>
      </c>
      <c r="H21" s="231"/>
      <c r="I21" s="231">
        <f>SUM(I22:I23)</f>
        <v>0</v>
      </c>
      <c r="J21" s="231"/>
      <c r="K21" s="231">
        <f>SUM(K22:K23)</f>
        <v>0</v>
      </c>
      <c r="L21" s="231"/>
      <c r="M21" s="231">
        <f>SUM(M22:M23)</f>
        <v>0</v>
      </c>
      <c r="N21" s="230"/>
      <c r="O21" s="230">
        <f>SUM(O22:O23)</f>
        <v>0</v>
      </c>
      <c r="P21" s="230"/>
      <c r="Q21" s="230">
        <f>SUM(Q22:Q23)</f>
        <v>0</v>
      </c>
      <c r="R21" s="231"/>
      <c r="S21" s="231"/>
      <c r="T21" s="232"/>
      <c r="U21" s="226"/>
      <c r="V21" s="226">
        <f>SUM(V22:V23)</f>
        <v>13.19</v>
      </c>
      <c r="W21" s="226"/>
      <c r="X21" s="226"/>
      <c r="Y21" s="226"/>
      <c r="AG21" t="s">
        <v>124</v>
      </c>
    </row>
    <row r="22" spans="1:60" outlineLevel="1" x14ac:dyDescent="0.2">
      <c r="A22" s="234">
        <v>4</v>
      </c>
      <c r="B22" s="235" t="s">
        <v>459</v>
      </c>
      <c r="C22" s="251" t="s">
        <v>460</v>
      </c>
      <c r="D22" s="236" t="s">
        <v>127</v>
      </c>
      <c r="E22" s="237">
        <v>27.48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9" t="s">
        <v>461</v>
      </c>
      <c r="S22" s="239" t="s">
        <v>129</v>
      </c>
      <c r="T22" s="240" t="s">
        <v>129</v>
      </c>
      <c r="U22" s="223">
        <v>0.48</v>
      </c>
      <c r="V22" s="223">
        <f>ROUND(E22*U22,2)</f>
        <v>13.19</v>
      </c>
      <c r="W22" s="223"/>
      <c r="X22" s="223" t="s">
        <v>131</v>
      </c>
      <c r="Y22" s="223" t="s">
        <v>132</v>
      </c>
      <c r="Z22" s="213"/>
      <c r="AA22" s="213"/>
      <c r="AB22" s="213"/>
      <c r="AC22" s="213"/>
      <c r="AD22" s="213"/>
      <c r="AE22" s="213"/>
      <c r="AF22" s="213"/>
      <c r="AG22" s="213" t="s">
        <v>143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53" t="s">
        <v>462</v>
      </c>
      <c r="D23" s="224"/>
      <c r="E23" s="225">
        <v>27.48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137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x14ac:dyDescent="0.2">
      <c r="A24" s="227" t="s">
        <v>123</v>
      </c>
      <c r="B24" s="228" t="s">
        <v>72</v>
      </c>
      <c r="C24" s="250" t="s">
        <v>73</v>
      </c>
      <c r="D24" s="229"/>
      <c r="E24" s="230"/>
      <c r="F24" s="231"/>
      <c r="G24" s="231">
        <f>SUMIF(AG25:AG27,"&lt;&gt;NOR",G25:G27)</f>
        <v>0</v>
      </c>
      <c r="H24" s="231"/>
      <c r="I24" s="231">
        <f>SUM(I25:I27)</f>
        <v>0</v>
      </c>
      <c r="J24" s="231"/>
      <c r="K24" s="231">
        <f>SUM(K25:K27)</f>
        <v>0</v>
      </c>
      <c r="L24" s="231"/>
      <c r="M24" s="231">
        <f>SUM(M25:M27)</f>
        <v>0</v>
      </c>
      <c r="N24" s="230"/>
      <c r="O24" s="230">
        <f>SUM(O25:O27)</f>
        <v>0</v>
      </c>
      <c r="P24" s="230"/>
      <c r="Q24" s="230">
        <f>SUM(Q25:Q27)</f>
        <v>0</v>
      </c>
      <c r="R24" s="231"/>
      <c r="S24" s="231"/>
      <c r="T24" s="232"/>
      <c r="U24" s="226"/>
      <c r="V24" s="226">
        <f>SUM(V25:V27)</f>
        <v>0</v>
      </c>
      <c r="W24" s="226"/>
      <c r="X24" s="226"/>
      <c r="Y24" s="226"/>
      <c r="AG24" t="s">
        <v>124</v>
      </c>
    </row>
    <row r="25" spans="1:60" outlineLevel="1" x14ac:dyDescent="0.2">
      <c r="A25" s="234">
        <v>5</v>
      </c>
      <c r="B25" s="235" t="s">
        <v>463</v>
      </c>
      <c r="C25" s="251" t="s">
        <v>464</v>
      </c>
      <c r="D25" s="236" t="s">
        <v>377</v>
      </c>
      <c r="E25" s="237">
        <v>109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9"/>
      <c r="S25" s="239" t="s">
        <v>214</v>
      </c>
      <c r="T25" s="240" t="s">
        <v>316</v>
      </c>
      <c r="U25" s="223">
        <v>0</v>
      </c>
      <c r="V25" s="223">
        <f>ROUND(E25*U25,2)</f>
        <v>0</v>
      </c>
      <c r="W25" s="223"/>
      <c r="X25" s="223" t="s">
        <v>131</v>
      </c>
      <c r="Y25" s="223" t="s">
        <v>132</v>
      </c>
      <c r="Z25" s="213"/>
      <c r="AA25" s="213"/>
      <c r="AB25" s="213"/>
      <c r="AC25" s="213"/>
      <c r="AD25" s="213"/>
      <c r="AE25" s="213"/>
      <c r="AF25" s="213"/>
      <c r="AG25" s="213" t="s">
        <v>143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2" x14ac:dyDescent="0.2">
      <c r="A26" s="220"/>
      <c r="B26" s="221"/>
      <c r="C26" s="253" t="s">
        <v>465</v>
      </c>
      <c r="D26" s="224"/>
      <c r="E26" s="225">
        <v>107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137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3" x14ac:dyDescent="0.2">
      <c r="A27" s="220"/>
      <c r="B27" s="221"/>
      <c r="C27" s="253" t="s">
        <v>466</v>
      </c>
      <c r="D27" s="224"/>
      <c r="E27" s="225">
        <v>2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137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x14ac:dyDescent="0.2">
      <c r="A28" s="227" t="s">
        <v>123</v>
      </c>
      <c r="B28" s="228" t="s">
        <v>74</v>
      </c>
      <c r="C28" s="250" t="s">
        <v>75</v>
      </c>
      <c r="D28" s="229"/>
      <c r="E28" s="230"/>
      <c r="F28" s="231"/>
      <c r="G28" s="231">
        <f>SUMIF(AG29:AG33,"&lt;&gt;NOR",G29:G33)</f>
        <v>0</v>
      </c>
      <c r="H28" s="231"/>
      <c r="I28" s="231">
        <f>SUM(I29:I33)</f>
        <v>0</v>
      </c>
      <c r="J28" s="231"/>
      <c r="K28" s="231">
        <f>SUM(K29:K33)</f>
        <v>0</v>
      </c>
      <c r="L28" s="231"/>
      <c r="M28" s="231">
        <f>SUM(M29:M33)</f>
        <v>0</v>
      </c>
      <c r="N28" s="230"/>
      <c r="O28" s="230">
        <f>SUM(O29:O33)</f>
        <v>0</v>
      </c>
      <c r="P28" s="230"/>
      <c r="Q28" s="230">
        <f>SUM(Q29:Q33)</f>
        <v>0</v>
      </c>
      <c r="R28" s="231"/>
      <c r="S28" s="231"/>
      <c r="T28" s="232"/>
      <c r="U28" s="226"/>
      <c r="V28" s="226">
        <f>SUM(V29:V33)</f>
        <v>0</v>
      </c>
      <c r="W28" s="226"/>
      <c r="X28" s="226"/>
      <c r="Y28" s="226"/>
      <c r="AG28" t="s">
        <v>124</v>
      </c>
    </row>
    <row r="29" spans="1:60" outlineLevel="1" x14ac:dyDescent="0.2">
      <c r="A29" s="234">
        <v>6</v>
      </c>
      <c r="B29" s="235" t="s">
        <v>467</v>
      </c>
      <c r="C29" s="251" t="s">
        <v>468</v>
      </c>
      <c r="D29" s="236" t="s">
        <v>377</v>
      </c>
      <c r="E29" s="237">
        <v>107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7">
        <v>0</v>
      </c>
      <c r="O29" s="237">
        <f>ROUND(E29*N29,2)</f>
        <v>0</v>
      </c>
      <c r="P29" s="237">
        <v>0</v>
      </c>
      <c r="Q29" s="237">
        <f>ROUND(E29*P29,2)</f>
        <v>0</v>
      </c>
      <c r="R29" s="239"/>
      <c r="S29" s="239" t="s">
        <v>214</v>
      </c>
      <c r="T29" s="240" t="s">
        <v>316</v>
      </c>
      <c r="U29" s="223">
        <v>0</v>
      </c>
      <c r="V29" s="223">
        <f>ROUND(E29*U29,2)</f>
        <v>0</v>
      </c>
      <c r="W29" s="223"/>
      <c r="X29" s="223" t="s">
        <v>131</v>
      </c>
      <c r="Y29" s="223" t="s">
        <v>132</v>
      </c>
      <c r="Z29" s="213"/>
      <c r="AA29" s="213"/>
      <c r="AB29" s="213"/>
      <c r="AC29" s="213"/>
      <c r="AD29" s="213"/>
      <c r="AE29" s="213"/>
      <c r="AF29" s="213"/>
      <c r="AG29" s="213" t="s">
        <v>143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2" x14ac:dyDescent="0.2">
      <c r="A30" s="220"/>
      <c r="B30" s="221"/>
      <c r="C30" s="253" t="s">
        <v>469</v>
      </c>
      <c r="D30" s="224"/>
      <c r="E30" s="225">
        <v>107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137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3">
        <v>7</v>
      </c>
      <c r="B31" s="244" t="s">
        <v>470</v>
      </c>
      <c r="C31" s="254" t="s">
        <v>471</v>
      </c>
      <c r="D31" s="245" t="s">
        <v>472</v>
      </c>
      <c r="E31" s="246">
        <v>71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21</v>
      </c>
      <c r="M31" s="248">
        <f>G31*(1+L31/100)</f>
        <v>0</v>
      </c>
      <c r="N31" s="246">
        <v>0</v>
      </c>
      <c r="O31" s="246">
        <f>ROUND(E31*N31,2)</f>
        <v>0</v>
      </c>
      <c r="P31" s="246">
        <v>0</v>
      </c>
      <c r="Q31" s="246">
        <f>ROUND(E31*P31,2)</f>
        <v>0</v>
      </c>
      <c r="R31" s="248"/>
      <c r="S31" s="248" t="s">
        <v>214</v>
      </c>
      <c r="T31" s="249" t="s">
        <v>215</v>
      </c>
      <c r="U31" s="223">
        <v>0</v>
      </c>
      <c r="V31" s="223">
        <f>ROUND(E31*U31,2)</f>
        <v>0</v>
      </c>
      <c r="W31" s="223"/>
      <c r="X31" s="223" t="s">
        <v>473</v>
      </c>
      <c r="Y31" s="223" t="s">
        <v>132</v>
      </c>
      <c r="Z31" s="213"/>
      <c r="AA31" s="213"/>
      <c r="AB31" s="213"/>
      <c r="AC31" s="213"/>
      <c r="AD31" s="213"/>
      <c r="AE31" s="213"/>
      <c r="AF31" s="213"/>
      <c r="AG31" s="213" t="s">
        <v>474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34">
        <v>8</v>
      </c>
      <c r="B32" s="235" t="s">
        <v>470</v>
      </c>
      <c r="C32" s="251" t="s">
        <v>475</v>
      </c>
      <c r="D32" s="236" t="s">
        <v>472</v>
      </c>
      <c r="E32" s="237">
        <v>12</v>
      </c>
      <c r="F32" s="238"/>
      <c r="G32" s="239">
        <f>ROUND(E32*F32,2)</f>
        <v>0</v>
      </c>
      <c r="H32" s="238"/>
      <c r="I32" s="239">
        <f>ROUND(E32*H32,2)</f>
        <v>0</v>
      </c>
      <c r="J32" s="238"/>
      <c r="K32" s="239">
        <f>ROUND(E32*J32,2)</f>
        <v>0</v>
      </c>
      <c r="L32" s="239">
        <v>21</v>
      </c>
      <c r="M32" s="239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9"/>
      <c r="S32" s="239" t="s">
        <v>214</v>
      </c>
      <c r="T32" s="240" t="s">
        <v>215</v>
      </c>
      <c r="U32" s="223">
        <v>0</v>
      </c>
      <c r="V32" s="223">
        <f>ROUND(E32*U32,2)</f>
        <v>0</v>
      </c>
      <c r="W32" s="223"/>
      <c r="X32" s="223" t="s">
        <v>216</v>
      </c>
      <c r="Y32" s="223" t="s">
        <v>132</v>
      </c>
      <c r="Z32" s="213"/>
      <c r="AA32" s="213"/>
      <c r="AB32" s="213"/>
      <c r="AC32" s="213"/>
      <c r="AD32" s="213"/>
      <c r="AE32" s="213"/>
      <c r="AF32" s="213"/>
      <c r="AG32" s="213" t="s">
        <v>217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53" t="s">
        <v>476</v>
      </c>
      <c r="D33" s="224"/>
      <c r="E33" s="225">
        <v>12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137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x14ac:dyDescent="0.2">
      <c r="A34" s="227" t="s">
        <v>123</v>
      </c>
      <c r="B34" s="228" t="s">
        <v>76</v>
      </c>
      <c r="C34" s="250" t="s">
        <v>77</v>
      </c>
      <c r="D34" s="229"/>
      <c r="E34" s="230"/>
      <c r="F34" s="231"/>
      <c r="G34" s="231">
        <f>SUMIF(AG35:AG38,"&lt;&gt;NOR",G35:G38)</f>
        <v>0</v>
      </c>
      <c r="H34" s="231"/>
      <c r="I34" s="231">
        <f>SUM(I35:I38)</f>
        <v>0</v>
      </c>
      <c r="J34" s="231"/>
      <c r="K34" s="231">
        <f>SUM(K35:K38)</f>
        <v>0</v>
      </c>
      <c r="L34" s="231"/>
      <c r="M34" s="231">
        <f>SUM(M35:M38)</f>
        <v>0</v>
      </c>
      <c r="N34" s="230"/>
      <c r="O34" s="230">
        <f>SUM(O35:O38)</f>
        <v>33.979999999999997</v>
      </c>
      <c r="P34" s="230"/>
      <c r="Q34" s="230">
        <f>SUM(Q35:Q38)</f>
        <v>0</v>
      </c>
      <c r="R34" s="231"/>
      <c r="S34" s="231"/>
      <c r="T34" s="232"/>
      <c r="U34" s="226"/>
      <c r="V34" s="226">
        <f>SUM(V35:V38)</f>
        <v>47.16</v>
      </c>
      <c r="W34" s="226"/>
      <c r="X34" s="226"/>
      <c r="Y34" s="226"/>
      <c r="AG34" t="s">
        <v>124</v>
      </c>
    </row>
    <row r="35" spans="1:60" ht="22.5" outlineLevel="1" x14ac:dyDescent="0.2">
      <c r="A35" s="234">
        <v>9</v>
      </c>
      <c r="B35" s="235" t="s">
        <v>477</v>
      </c>
      <c r="C35" s="251" t="s">
        <v>478</v>
      </c>
      <c r="D35" s="236" t="s">
        <v>173</v>
      </c>
      <c r="E35" s="237">
        <v>121.53749999999999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7">
        <v>0.27958</v>
      </c>
      <c r="O35" s="237">
        <f>ROUND(E35*N35,2)</f>
        <v>33.979999999999997</v>
      </c>
      <c r="P35" s="237">
        <v>0</v>
      </c>
      <c r="Q35" s="237">
        <f>ROUND(E35*P35,2)</f>
        <v>0</v>
      </c>
      <c r="R35" s="239" t="s">
        <v>245</v>
      </c>
      <c r="S35" s="239" t="s">
        <v>129</v>
      </c>
      <c r="T35" s="240" t="s">
        <v>129</v>
      </c>
      <c r="U35" s="223">
        <v>0.38800000000000001</v>
      </c>
      <c r="V35" s="223">
        <f>ROUND(E35*U35,2)</f>
        <v>47.16</v>
      </c>
      <c r="W35" s="223"/>
      <c r="X35" s="223" t="s">
        <v>131</v>
      </c>
      <c r="Y35" s="223" t="s">
        <v>132</v>
      </c>
      <c r="Z35" s="213"/>
      <c r="AA35" s="213"/>
      <c r="AB35" s="213"/>
      <c r="AC35" s="213"/>
      <c r="AD35" s="213"/>
      <c r="AE35" s="213"/>
      <c r="AF35" s="213"/>
      <c r="AG35" s="213" t="s">
        <v>143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2" x14ac:dyDescent="0.2">
      <c r="A36" s="220"/>
      <c r="B36" s="221"/>
      <c r="C36" s="252" t="s">
        <v>479</v>
      </c>
      <c r="D36" s="242"/>
      <c r="E36" s="242"/>
      <c r="F36" s="242"/>
      <c r="G36" s="242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135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41" t="str">
        <f>C36</f>
        <v>komunikací pro pěší, z dlaždic betonových a teracových, do velikosti dlaždic 0,25 m2, s provedením lože do tl. 30 mm, s vyplněním spár a se smetením přebytečného materiálu na vzdálenost do 3 m</v>
      </c>
      <c r="BB36" s="213"/>
      <c r="BC36" s="213"/>
      <c r="BD36" s="213"/>
      <c r="BE36" s="213"/>
      <c r="BF36" s="213"/>
      <c r="BG36" s="213"/>
      <c r="BH36" s="213"/>
    </row>
    <row r="37" spans="1:60" outlineLevel="2" x14ac:dyDescent="0.2">
      <c r="A37" s="220"/>
      <c r="B37" s="221"/>
      <c r="C37" s="253" t="s">
        <v>480</v>
      </c>
      <c r="D37" s="224"/>
      <c r="E37" s="225">
        <v>121.53749999999999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137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3" x14ac:dyDescent="0.2">
      <c r="A38" s="220"/>
      <c r="B38" s="221"/>
      <c r="C38" s="253" t="s">
        <v>481</v>
      </c>
      <c r="D38" s="224"/>
      <c r="E38" s="225"/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137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x14ac:dyDescent="0.2">
      <c r="A39" s="227" t="s">
        <v>123</v>
      </c>
      <c r="B39" s="228" t="s">
        <v>90</v>
      </c>
      <c r="C39" s="250" t="s">
        <v>91</v>
      </c>
      <c r="D39" s="229"/>
      <c r="E39" s="230"/>
      <c r="F39" s="231"/>
      <c r="G39" s="231">
        <f>SUMIF(AG40:AG45,"&lt;&gt;NOR",G40:G45)</f>
        <v>0</v>
      </c>
      <c r="H39" s="231"/>
      <c r="I39" s="231">
        <f>SUM(I40:I45)</f>
        <v>0</v>
      </c>
      <c r="J39" s="231"/>
      <c r="K39" s="231">
        <f>SUM(K40:K45)</f>
        <v>0</v>
      </c>
      <c r="L39" s="231"/>
      <c r="M39" s="231">
        <f>SUM(M40:M45)</f>
        <v>0</v>
      </c>
      <c r="N39" s="230"/>
      <c r="O39" s="230">
        <f>SUM(O40:O45)</f>
        <v>0</v>
      </c>
      <c r="P39" s="230"/>
      <c r="Q39" s="230">
        <f>SUM(Q40:Q45)</f>
        <v>0</v>
      </c>
      <c r="R39" s="231"/>
      <c r="S39" s="231"/>
      <c r="T39" s="232"/>
      <c r="U39" s="226"/>
      <c r="V39" s="226">
        <f>SUM(V40:V45)</f>
        <v>0</v>
      </c>
      <c r="W39" s="226"/>
      <c r="X39" s="226"/>
      <c r="Y39" s="226"/>
      <c r="AG39" t="s">
        <v>124</v>
      </c>
    </row>
    <row r="40" spans="1:60" outlineLevel="1" x14ac:dyDescent="0.2">
      <c r="A40" s="243">
        <v>10</v>
      </c>
      <c r="B40" s="244" t="s">
        <v>482</v>
      </c>
      <c r="C40" s="254" t="s">
        <v>483</v>
      </c>
      <c r="D40" s="245" t="s">
        <v>262</v>
      </c>
      <c r="E40" s="246">
        <v>231.5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21</v>
      </c>
      <c r="M40" s="248">
        <f>G40*(1+L40/100)</f>
        <v>0</v>
      </c>
      <c r="N40" s="246">
        <v>0</v>
      </c>
      <c r="O40" s="246">
        <f>ROUND(E40*N40,2)</f>
        <v>0</v>
      </c>
      <c r="P40" s="246">
        <v>0</v>
      </c>
      <c r="Q40" s="246">
        <f>ROUND(E40*P40,2)</f>
        <v>0</v>
      </c>
      <c r="R40" s="248"/>
      <c r="S40" s="248" t="s">
        <v>214</v>
      </c>
      <c r="T40" s="249" t="s">
        <v>316</v>
      </c>
      <c r="U40" s="223">
        <v>0</v>
      </c>
      <c r="V40" s="223">
        <f>ROUND(E40*U40,2)</f>
        <v>0</v>
      </c>
      <c r="W40" s="223"/>
      <c r="X40" s="223" t="s">
        <v>131</v>
      </c>
      <c r="Y40" s="223" t="s">
        <v>132</v>
      </c>
      <c r="Z40" s="213"/>
      <c r="AA40" s="213"/>
      <c r="AB40" s="213"/>
      <c r="AC40" s="213"/>
      <c r="AD40" s="213"/>
      <c r="AE40" s="213"/>
      <c r="AF40" s="213"/>
      <c r="AG40" s="213" t="s">
        <v>484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3">
        <v>11</v>
      </c>
      <c r="B41" s="244" t="s">
        <v>485</v>
      </c>
      <c r="C41" s="254" t="s">
        <v>486</v>
      </c>
      <c r="D41" s="245" t="s">
        <v>472</v>
      </c>
      <c r="E41" s="246">
        <v>1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21</v>
      </c>
      <c r="M41" s="248">
        <f>G41*(1+L41/100)</f>
        <v>0</v>
      </c>
      <c r="N41" s="246">
        <v>0</v>
      </c>
      <c r="O41" s="246">
        <f>ROUND(E41*N41,2)</f>
        <v>0</v>
      </c>
      <c r="P41" s="246">
        <v>0</v>
      </c>
      <c r="Q41" s="246">
        <f>ROUND(E41*P41,2)</f>
        <v>0</v>
      </c>
      <c r="R41" s="248"/>
      <c r="S41" s="248" t="s">
        <v>214</v>
      </c>
      <c r="T41" s="249" t="s">
        <v>215</v>
      </c>
      <c r="U41" s="223">
        <v>0</v>
      </c>
      <c r="V41" s="223">
        <f>ROUND(E41*U41,2)</f>
        <v>0</v>
      </c>
      <c r="W41" s="223"/>
      <c r="X41" s="223" t="s">
        <v>131</v>
      </c>
      <c r="Y41" s="223" t="s">
        <v>132</v>
      </c>
      <c r="Z41" s="213"/>
      <c r="AA41" s="213"/>
      <c r="AB41" s="213"/>
      <c r="AC41" s="213"/>
      <c r="AD41" s="213"/>
      <c r="AE41" s="213"/>
      <c r="AF41" s="213"/>
      <c r="AG41" s="213" t="s">
        <v>484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34">
        <v>12</v>
      </c>
      <c r="B42" s="235" t="s">
        <v>487</v>
      </c>
      <c r="C42" s="251" t="s">
        <v>488</v>
      </c>
      <c r="D42" s="236" t="s">
        <v>489</v>
      </c>
      <c r="E42" s="237">
        <v>729.22500000000002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21</v>
      </c>
      <c r="M42" s="239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9"/>
      <c r="S42" s="239" t="s">
        <v>214</v>
      </c>
      <c r="T42" s="240" t="s">
        <v>215</v>
      </c>
      <c r="U42" s="223">
        <v>0</v>
      </c>
      <c r="V42" s="223">
        <f>ROUND(E42*U42,2)</f>
        <v>0</v>
      </c>
      <c r="W42" s="223"/>
      <c r="X42" s="223" t="s">
        <v>216</v>
      </c>
      <c r="Y42" s="223" t="s">
        <v>132</v>
      </c>
      <c r="Z42" s="213"/>
      <c r="AA42" s="213"/>
      <c r="AB42" s="213"/>
      <c r="AC42" s="213"/>
      <c r="AD42" s="213"/>
      <c r="AE42" s="213"/>
      <c r="AF42" s="213"/>
      <c r="AG42" s="213" t="s">
        <v>217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">
      <c r="A43" s="220"/>
      <c r="B43" s="221"/>
      <c r="C43" s="253" t="s">
        <v>490</v>
      </c>
      <c r="D43" s="224"/>
      <c r="E43" s="225">
        <v>729.22500000000002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137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4">
        <v>13</v>
      </c>
      <c r="B44" s="235" t="s">
        <v>491</v>
      </c>
      <c r="C44" s="251" t="s">
        <v>492</v>
      </c>
      <c r="D44" s="236" t="s">
        <v>173</v>
      </c>
      <c r="E44" s="237">
        <v>486.15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21</v>
      </c>
      <c r="M44" s="239">
        <f>G44*(1+L44/100)</f>
        <v>0</v>
      </c>
      <c r="N44" s="237">
        <v>0</v>
      </c>
      <c r="O44" s="237">
        <f>ROUND(E44*N44,2)</f>
        <v>0</v>
      </c>
      <c r="P44" s="237">
        <v>0</v>
      </c>
      <c r="Q44" s="237">
        <f>ROUND(E44*P44,2)</f>
        <v>0</v>
      </c>
      <c r="R44" s="239"/>
      <c r="S44" s="239" t="s">
        <v>214</v>
      </c>
      <c r="T44" s="240" t="s">
        <v>215</v>
      </c>
      <c r="U44" s="223">
        <v>0</v>
      </c>
      <c r="V44" s="223">
        <f>ROUND(E44*U44,2)</f>
        <v>0</v>
      </c>
      <c r="W44" s="223"/>
      <c r="X44" s="223" t="s">
        <v>216</v>
      </c>
      <c r="Y44" s="223" t="s">
        <v>132</v>
      </c>
      <c r="Z44" s="213"/>
      <c r="AA44" s="213"/>
      <c r="AB44" s="213"/>
      <c r="AC44" s="213"/>
      <c r="AD44" s="213"/>
      <c r="AE44" s="213"/>
      <c r="AF44" s="213"/>
      <c r="AG44" s="213" t="s">
        <v>217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53" t="s">
        <v>493</v>
      </c>
      <c r="D45" s="224"/>
      <c r="E45" s="225">
        <v>486.15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137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x14ac:dyDescent="0.2">
      <c r="A46" s="227" t="s">
        <v>123</v>
      </c>
      <c r="B46" s="228" t="s">
        <v>94</v>
      </c>
      <c r="C46" s="250" t="s">
        <v>27</v>
      </c>
      <c r="D46" s="229"/>
      <c r="E46" s="230"/>
      <c r="F46" s="231"/>
      <c r="G46" s="231">
        <f>SUMIF(AG47:AG54,"&lt;&gt;NOR",G47:G54)</f>
        <v>0</v>
      </c>
      <c r="H46" s="231"/>
      <c r="I46" s="231">
        <f>SUM(I47:I54)</f>
        <v>0</v>
      </c>
      <c r="J46" s="231"/>
      <c r="K46" s="231">
        <f>SUM(K47:K54)</f>
        <v>0</v>
      </c>
      <c r="L46" s="231"/>
      <c r="M46" s="231">
        <f>SUM(M47:M54)</f>
        <v>0</v>
      </c>
      <c r="N46" s="230"/>
      <c r="O46" s="230">
        <f>SUM(O47:O54)</f>
        <v>0</v>
      </c>
      <c r="P46" s="230"/>
      <c r="Q46" s="230">
        <f>SUM(Q47:Q54)</f>
        <v>0</v>
      </c>
      <c r="R46" s="231"/>
      <c r="S46" s="231"/>
      <c r="T46" s="232"/>
      <c r="U46" s="226"/>
      <c r="V46" s="226">
        <f>SUM(V47:V54)</f>
        <v>0</v>
      </c>
      <c r="W46" s="226"/>
      <c r="X46" s="226"/>
      <c r="Y46" s="226"/>
      <c r="AG46" t="s">
        <v>124</v>
      </c>
    </row>
    <row r="47" spans="1:60" outlineLevel="1" x14ac:dyDescent="0.2">
      <c r="A47" s="243">
        <v>14</v>
      </c>
      <c r="B47" s="244" t="s">
        <v>443</v>
      </c>
      <c r="C47" s="254" t="s">
        <v>223</v>
      </c>
      <c r="D47" s="245" t="s">
        <v>224</v>
      </c>
      <c r="E47" s="246">
        <v>1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21</v>
      </c>
      <c r="M47" s="248">
        <f>G47*(1+L47/100)</f>
        <v>0</v>
      </c>
      <c r="N47" s="246">
        <v>0</v>
      </c>
      <c r="O47" s="246">
        <f>ROUND(E47*N47,2)</f>
        <v>0</v>
      </c>
      <c r="P47" s="246">
        <v>0</v>
      </c>
      <c r="Q47" s="246">
        <f>ROUND(E47*P47,2)</f>
        <v>0</v>
      </c>
      <c r="R47" s="248"/>
      <c r="S47" s="248" t="s">
        <v>129</v>
      </c>
      <c r="T47" s="249" t="s">
        <v>215</v>
      </c>
      <c r="U47" s="223">
        <v>0</v>
      </c>
      <c r="V47" s="223">
        <f>ROUND(E47*U47,2)</f>
        <v>0</v>
      </c>
      <c r="W47" s="223"/>
      <c r="X47" s="223" t="s">
        <v>225</v>
      </c>
      <c r="Y47" s="223" t="s">
        <v>132</v>
      </c>
      <c r="Z47" s="213"/>
      <c r="AA47" s="213"/>
      <c r="AB47" s="213"/>
      <c r="AC47" s="213"/>
      <c r="AD47" s="213"/>
      <c r="AE47" s="213"/>
      <c r="AF47" s="213"/>
      <c r="AG47" s="213" t="s">
        <v>226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3">
        <v>15</v>
      </c>
      <c r="B48" s="244" t="s">
        <v>227</v>
      </c>
      <c r="C48" s="254" t="s">
        <v>228</v>
      </c>
      <c r="D48" s="245" t="s">
        <v>224</v>
      </c>
      <c r="E48" s="246">
        <v>1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21</v>
      </c>
      <c r="M48" s="248">
        <f>G48*(1+L48/100)</f>
        <v>0</v>
      </c>
      <c r="N48" s="246">
        <v>0</v>
      </c>
      <c r="O48" s="246">
        <f>ROUND(E48*N48,2)</f>
        <v>0</v>
      </c>
      <c r="P48" s="246">
        <v>0</v>
      </c>
      <c r="Q48" s="246">
        <f>ROUND(E48*P48,2)</f>
        <v>0</v>
      </c>
      <c r="R48" s="248"/>
      <c r="S48" s="248" t="s">
        <v>214</v>
      </c>
      <c r="T48" s="249" t="s">
        <v>215</v>
      </c>
      <c r="U48" s="223">
        <v>0</v>
      </c>
      <c r="V48" s="223">
        <f>ROUND(E48*U48,2)</f>
        <v>0</v>
      </c>
      <c r="W48" s="223"/>
      <c r="X48" s="223" t="s">
        <v>225</v>
      </c>
      <c r="Y48" s="223" t="s">
        <v>132</v>
      </c>
      <c r="Z48" s="213"/>
      <c r="AA48" s="213"/>
      <c r="AB48" s="213"/>
      <c r="AC48" s="213"/>
      <c r="AD48" s="213"/>
      <c r="AE48" s="213"/>
      <c r="AF48" s="213"/>
      <c r="AG48" s="213" t="s">
        <v>226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3">
        <v>16</v>
      </c>
      <c r="B49" s="244" t="s">
        <v>229</v>
      </c>
      <c r="C49" s="254" t="s">
        <v>230</v>
      </c>
      <c r="D49" s="245" t="s">
        <v>224</v>
      </c>
      <c r="E49" s="246">
        <v>1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21</v>
      </c>
      <c r="M49" s="248">
        <f>G49*(1+L49/100)</f>
        <v>0</v>
      </c>
      <c r="N49" s="246">
        <v>0</v>
      </c>
      <c r="O49" s="246">
        <f>ROUND(E49*N49,2)</f>
        <v>0</v>
      </c>
      <c r="P49" s="246">
        <v>0</v>
      </c>
      <c r="Q49" s="246">
        <f>ROUND(E49*P49,2)</f>
        <v>0</v>
      </c>
      <c r="R49" s="248"/>
      <c r="S49" s="248" t="s">
        <v>214</v>
      </c>
      <c r="T49" s="249" t="s">
        <v>215</v>
      </c>
      <c r="U49" s="223">
        <v>0</v>
      </c>
      <c r="V49" s="223">
        <f>ROUND(E49*U49,2)</f>
        <v>0</v>
      </c>
      <c r="W49" s="223"/>
      <c r="X49" s="223" t="s">
        <v>225</v>
      </c>
      <c r="Y49" s="223" t="s">
        <v>132</v>
      </c>
      <c r="Z49" s="213"/>
      <c r="AA49" s="213"/>
      <c r="AB49" s="213"/>
      <c r="AC49" s="213"/>
      <c r="AD49" s="213"/>
      <c r="AE49" s="213"/>
      <c r="AF49" s="213"/>
      <c r="AG49" s="213" t="s">
        <v>226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3">
        <v>17</v>
      </c>
      <c r="B50" s="244" t="s">
        <v>231</v>
      </c>
      <c r="C50" s="254" t="s">
        <v>232</v>
      </c>
      <c r="D50" s="245" t="s">
        <v>224</v>
      </c>
      <c r="E50" s="246">
        <v>1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21</v>
      </c>
      <c r="M50" s="248">
        <f>G50*(1+L50/100)</f>
        <v>0</v>
      </c>
      <c r="N50" s="246">
        <v>0</v>
      </c>
      <c r="O50" s="246">
        <f>ROUND(E50*N50,2)</f>
        <v>0</v>
      </c>
      <c r="P50" s="246">
        <v>0</v>
      </c>
      <c r="Q50" s="246">
        <f>ROUND(E50*P50,2)</f>
        <v>0</v>
      </c>
      <c r="R50" s="248"/>
      <c r="S50" s="248" t="s">
        <v>214</v>
      </c>
      <c r="T50" s="249" t="s">
        <v>215</v>
      </c>
      <c r="U50" s="223">
        <v>0</v>
      </c>
      <c r="V50" s="223">
        <f>ROUND(E50*U50,2)</f>
        <v>0</v>
      </c>
      <c r="W50" s="223"/>
      <c r="X50" s="223" t="s">
        <v>225</v>
      </c>
      <c r="Y50" s="223" t="s">
        <v>132</v>
      </c>
      <c r="Z50" s="213"/>
      <c r="AA50" s="213"/>
      <c r="AB50" s="213"/>
      <c r="AC50" s="213"/>
      <c r="AD50" s="213"/>
      <c r="AE50" s="213"/>
      <c r="AF50" s="213"/>
      <c r="AG50" s="213" t="s">
        <v>226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3">
        <v>18</v>
      </c>
      <c r="B51" s="244" t="s">
        <v>233</v>
      </c>
      <c r="C51" s="254" t="s">
        <v>234</v>
      </c>
      <c r="D51" s="245" t="s">
        <v>224</v>
      </c>
      <c r="E51" s="246">
        <v>1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21</v>
      </c>
      <c r="M51" s="248">
        <f>G51*(1+L51/100)</f>
        <v>0</v>
      </c>
      <c r="N51" s="246">
        <v>0</v>
      </c>
      <c r="O51" s="246">
        <f>ROUND(E51*N51,2)</f>
        <v>0</v>
      </c>
      <c r="P51" s="246">
        <v>0</v>
      </c>
      <c r="Q51" s="246">
        <f>ROUND(E51*P51,2)</f>
        <v>0</v>
      </c>
      <c r="R51" s="248"/>
      <c r="S51" s="248" t="s">
        <v>214</v>
      </c>
      <c r="T51" s="249" t="s">
        <v>215</v>
      </c>
      <c r="U51" s="223">
        <v>0</v>
      </c>
      <c r="V51" s="223">
        <f>ROUND(E51*U51,2)</f>
        <v>0</v>
      </c>
      <c r="W51" s="223"/>
      <c r="X51" s="223" t="s">
        <v>225</v>
      </c>
      <c r="Y51" s="223" t="s">
        <v>132</v>
      </c>
      <c r="Z51" s="213"/>
      <c r="AA51" s="213"/>
      <c r="AB51" s="213"/>
      <c r="AC51" s="213"/>
      <c r="AD51" s="213"/>
      <c r="AE51" s="213"/>
      <c r="AF51" s="213"/>
      <c r="AG51" s="213" t="s">
        <v>226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3">
        <v>19</v>
      </c>
      <c r="B52" s="244" t="s">
        <v>235</v>
      </c>
      <c r="C52" s="254" t="s">
        <v>236</v>
      </c>
      <c r="D52" s="245" t="s">
        <v>224</v>
      </c>
      <c r="E52" s="246">
        <v>1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8">
        <f>G52*(1+L52/100)</f>
        <v>0</v>
      </c>
      <c r="N52" s="246">
        <v>0</v>
      </c>
      <c r="O52" s="246">
        <f>ROUND(E52*N52,2)</f>
        <v>0</v>
      </c>
      <c r="P52" s="246">
        <v>0</v>
      </c>
      <c r="Q52" s="246">
        <f>ROUND(E52*P52,2)</f>
        <v>0</v>
      </c>
      <c r="R52" s="248"/>
      <c r="S52" s="248" t="s">
        <v>214</v>
      </c>
      <c r="T52" s="249" t="s">
        <v>215</v>
      </c>
      <c r="U52" s="223">
        <v>0</v>
      </c>
      <c r="V52" s="223">
        <f>ROUND(E52*U52,2)</f>
        <v>0</v>
      </c>
      <c r="W52" s="223"/>
      <c r="X52" s="223" t="s">
        <v>225</v>
      </c>
      <c r="Y52" s="223" t="s">
        <v>132</v>
      </c>
      <c r="Z52" s="213"/>
      <c r="AA52" s="213"/>
      <c r="AB52" s="213"/>
      <c r="AC52" s="213"/>
      <c r="AD52" s="213"/>
      <c r="AE52" s="213"/>
      <c r="AF52" s="213"/>
      <c r="AG52" s="213" t="s">
        <v>226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3">
        <v>20</v>
      </c>
      <c r="B53" s="244" t="s">
        <v>237</v>
      </c>
      <c r="C53" s="254" t="s">
        <v>238</v>
      </c>
      <c r="D53" s="245" t="s">
        <v>224</v>
      </c>
      <c r="E53" s="246">
        <v>1</v>
      </c>
      <c r="F53" s="247"/>
      <c r="G53" s="248">
        <f>ROUND(E53*F53,2)</f>
        <v>0</v>
      </c>
      <c r="H53" s="247"/>
      <c r="I53" s="248">
        <f>ROUND(E53*H53,2)</f>
        <v>0</v>
      </c>
      <c r="J53" s="247"/>
      <c r="K53" s="248">
        <f>ROUND(E53*J53,2)</f>
        <v>0</v>
      </c>
      <c r="L53" s="248">
        <v>21</v>
      </c>
      <c r="M53" s="248">
        <f>G53*(1+L53/100)</f>
        <v>0</v>
      </c>
      <c r="N53" s="246">
        <v>0</v>
      </c>
      <c r="O53" s="246">
        <f>ROUND(E53*N53,2)</f>
        <v>0</v>
      </c>
      <c r="P53" s="246">
        <v>0</v>
      </c>
      <c r="Q53" s="246">
        <f>ROUND(E53*P53,2)</f>
        <v>0</v>
      </c>
      <c r="R53" s="248"/>
      <c r="S53" s="248" t="s">
        <v>214</v>
      </c>
      <c r="T53" s="249" t="s">
        <v>215</v>
      </c>
      <c r="U53" s="223">
        <v>0</v>
      </c>
      <c r="V53" s="223">
        <f>ROUND(E53*U53,2)</f>
        <v>0</v>
      </c>
      <c r="W53" s="223"/>
      <c r="X53" s="223" t="s">
        <v>225</v>
      </c>
      <c r="Y53" s="223" t="s">
        <v>132</v>
      </c>
      <c r="Z53" s="213"/>
      <c r="AA53" s="213"/>
      <c r="AB53" s="213"/>
      <c r="AC53" s="213"/>
      <c r="AD53" s="213"/>
      <c r="AE53" s="213"/>
      <c r="AF53" s="213"/>
      <c r="AG53" s="213" t="s">
        <v>226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34">
        <v>21</v>
      </c>
      <c r="B54" s="235" t="s">
        <v>239</v>
      </c>
      <c r="C54" s="251" t="s">
        <v>240</v>
      </c>
      <c r="D54" s="236" t="s">
        <v>224</v>
      </c>
      <c r="E54" s="237">
        <v>1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7">
        <v>0</v>
      </c>
      <c r="O54" s="237">
        <f>ROUND(E54*N54,2)</f>
        <v>0</v>
      </c>
      <c r="P54" s="237">
        <v>0</v>
      </c>
      <c r="Q54" s="237">
        <f>ROUND(E54*P54,2)</f>
        <v>0</v>
      </c>
      <c r="R54" s="239"/>
      <c r="S54" s="239" t="s">
        <v>214</v>
      </c>
      <c r="T54" s="240" t="s">
        <v>215</v>
      </c>
      <c r="U54" s="223">
        <v>0</v>
      </c>
      <c r="V54" s="223">
        <f>ROUND(E54*U54,2)</f>
        <v>0</v>
      </c>
      <c r="W54" s="223"/>
      <c r="X54" s="223" t="s">
        <v>225</v>
      </c>
      <c r="Y54" s="223" t="s">
        <v>132</v>
      </c>
      <c r="Z54" s="213"/>
      <c r="AA54" s="213"/>
      <c r="AB54" s="213"/>
      <c r="AC54" s="213"/>
      <c r="AD54" s="213"/>
      <c r="AE54" s="213"/>
      <c r="AF54" s="213"/>
      <c r="AG54" s="213" t="s">
        <v>226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x14ac:dyDescent="0.2">
      <c r="A55" s="3"/>
      <c r="B55" s="4"/>
      <c r="C55" s="255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E55">
        <v>12</v>
      </c>
      <c r="AF55">
        <v>21</v>
      </c>
      <c r="AG55" t="s">
        <v>109</v>
      </c>
    </row>
    <row r="56" spans="1:60" x14ac:dyDescent="0.2">
      <c r="A56" s="216"/>
      <c r="B56" s="217" t="s">
        <v>29</v>
      </c>
      <c r="C56" s="256"/>
      <c r="D56" s="218"/>
      <c r="E56" s="219"/>
      <c r="F56" s="219"/>
      <c r="G56" s="233">
        <f>G8+G21+G24+G28+G34+G39+G46</f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E56">
        <f>SUMIF(L7:L54,AE55,G7:G54)</f>
        <v>0</v>
      </c>
      <c r="AF56">
        <f>SUMIF(L7:L54,AF55,G7:G54)</f>
        <v>0</v>
      </c>
      <c r="AG56" t="s">
        <v>241</v>
      </c>
    </row>
    <row r="57" spans="1:60" x14ac:dyDescent="0.2">
      <c r="C57" s="257"/>
      <c r="D57" s="10"/>
      <c r="AG57" t="s">
        <v>242</v>
      </c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76ZIH5tn8hc4vFNOUY5KC22kg+3BmH5Q9+89Ri+lYs2V4+bdosNuZALl3kLehed9wG4fYCfw8I/mmkWHTOYI2Q==" saltValue="vcz+nY8wjShwkfgf5yEo8g==" spinCount="100000" sheet="1" formatRows="0"/>
  <mergeCells count="8">
    <mergeCell ref="C19:G19"/>
    <mergeCell ref="C36:G36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11 11 Pol</vt:lpstr>
      <vt:lpstr>12 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'11 11 Pol'!Názvy_tisku</vt:lpstr>
      <vt:lpstr>'12 12 Pol'!Názvy_tisku</vt:lpstr>
      <vt:lpstr>oadresa</vt:lpstr>
      <vt:lpstr>Stavba!Objednatel</vt:lpstr>
      <vt:lpstr>Stavba!Objekt</vt:lpstr>
      <vt:lpstr>'01 01 Pol'!Oblast_tisku</vt:lpstr>
      <vt:lpstr>'11 11 Pol'!Oblast_tisku</vt:lpstr>
      <vt:lpstr>'12 12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Stanice</dc:creator>
  <cp:lastModifiedBy>Stanice</cp:lastModifiedBy>
  <cp:lastPrinted>2019-03-19T12:27:02Z</cp:lastPrinted>
  <dcterms:created xsi:type="dcterms:W3CDTF">2009-04-08T07:15:50Z</dcterms:created>
  <dcterms:modified xsi:type="dcterms:W3CDTF">2025-01-18T08:20:01Z</dcterms:modified>
</cp:coreProperties>
</file>